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66925"/>
  <mc:AlternateContent xmlns:mc="http://schemas.openxmlformats.org/markup-compatibility/2006">
    <mc:Choice Requires="x15">
      <x15ac:absPath xmlns:x15ac="http://schemas.microsoft.com/office/spreadsheetml/2010/11/ac" url="C:\Users\Paul Aljets\Desktop\2019 Water Rates Survey\"/>
    </mc:Choice>
  </mc:AlternateContent>
  <xr:revisionPtr revIDLastSave="0" documentId="13_ncr:1_{B62C001B-9837-4FC2-8BA0-B808E74EA360}" xr6:coauthVersionLast="45" xr6:coauthVersionMax="45" xr10:uidLastSave="{00000000-0000-0000-0000-000000000000}"/>
  <bookViews>
    <workbookView xWindow="-120" yWindow="-120" windowWidth="29040" windowHeight="15840" activeTab="1" xr2:uid="{00000000-000D-0000-FFFF-FFFF00000000}"/>
  </bookViews>
  <sheets>
    <sheet name="RAW" sheetId="1" r:id="rId1"/>
    <sheet name="Cleaned" sheetId="3" r:id="rId2"/>
    <sheet name="Analysis" sheetId="2" r:id="rId3"/>
    <sheet name="Sheet1" sheetId="4" r:id="rId4"/>
  </sheets>
  <definedNames>
    <definedName name="_xlnm._FilterDatabase" localSheetId="2" hidden="1">Analysis!$A$1:$GJ$119</definedName>
    <definedName name="_xlnm._FilterDatabase" localSheetId="0" hidden="1">RAW!$A$2:$GJ$146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L303" i="2" l="1"/>
  <c r="AN303" i="2"/>
  <c r="C274" i="2"/>
  <c r="EA304" i="2" l="1"/>
  <c r="DT250" i="2"/>
  <c r="AS279" i="2" l="1"/>
  <c r="AS280" i="2"/>
  <c r="AS278" i="2"/>
  <c r="C250" i="2" l="1"/>
  <c r="B253" i="2"/>
  <c r="B254" i="2" s="1"/>
  <c r="FS292" i="2" l="1"/>
  <c r="FS291" i="2"/>
  <c r="FS290" i="2"/>
  <c r="FS289" i="2"/>
  <c r="FS288" i="2"/>
  <c r="FS287" i="2"/>
  <c r="FS286" i="2"/>
  <c r="FS285" i="2"/>
  <c r="FS284" i="2"/>
  <c r="FS283" i="2"/>
  <c r="FS282" i="2"/>
  <c r="FS281" i="2"/>
  <c r="FS279" i="2"/>
  <c r="FS293" i="2" s="1"/>
  <c r="FS278" i="2"/>
  <c r="FS277" i="2"/>
  <c r="FS276" i="2"/>
  <c r="FS275" i="2"/>
  <c r="FS274" i="2"/>
  <c r="FR271" i="2"/>
  <c r="FR268" i="2"/>
  <c r="FR267" i="2"/>
  <c r="FR266" i="2"/>
  <c r="FR265" i="2"/>
  <c r="FR264" i="2"/>
  <c r="FR263" i="2"/>
  <c r="FR262" i="2"/>
  <c r="FR261" i="2"/>
  <c r="FR260" i="2"/>
  <c r="FR259" i="2"/>
  <c r="FR258" i="2"/>
  <c r="FR257" i="2"/>
  <c r="FR255" i="2"/>
  <c r="FR269" i="2" s="1"/>
  <c r="FR254" i="2"/>
  <c r="FR253" i="2"/>
  <c r="FR252" i="2"/>
  <c r="FR251" i="2"/>
  <c r="FR250" i="2"/>
  <c r="FQ247" i="2"/>
  <c r="FQ316" i="2"/>
  <c r="FQ315" i="2"/>
  <c r="FQ314" i="2"/>
  <c r="FQ313" i="2"/>
  <c r="FQ312" i="2"/>
  <c r="FQ311" i="2"/>
  <c r="FQ310" i="2"/>
  <c r="FQ309" i="2"/>
  <c r="FQ308" i="2"/>
  <c r="FQ307" i="2"/>
  <c r="FQ306" i="2"/>
  <c r="FQ305" i="2"/>
  <c r="FQ303" i="2"/>
  <c r="FQ317" i="2" s="1"/>
  <c r="FQ302" i="2"/>
  <c r="FQ301" i="2"/>
  <c r="FQ300" i="2"/>
  <c r="FQ299" i="2"/>
  <c r="FQ298" i="2"/>
  <c r="FP295" i="2"/>
  <c r="FP292" i="2"/>
  <c r="FP291" i="2"/>
  <c r="FP290" i="2"/>
  <c r="FP289" i="2"/>
  <c r="FP288" i="2"/>
  <c r="FP287" i="2"/>
  <c r="FP286" i="2"/>
  <c r="FP285" i="2"/>
  <c r="FP284" i="2"/>
  <c r="FP283" i="2"/>
  <c r="FP282" i="2"/>
  <c r="FP281" i="2"/>
  <c r="FP279" i="2"/>
  <c r="FP293" i="2" s="1"/>
  <c r="FP278" i="2"/>
  <c r="FP277" i="2"/>
  <c r="FP276" i="2"/>
  <c r="FP275" i="2"/>
  <c r="FP274" i="2"/>
  <c r="FO271" i="2"/>
  <c r="FO340" i="2"/>
  <c r="FO339" i="2"/>
  <c r="FO338" i="2"/>
  <c r="FO337" i="2"/>
  <c r="FO336" i="2"/>
  <c r="FO335" i="2"/>
  <c r="FO334" i="2"/>
  <c r="FO333" i="2"/>
  <c r="FO332" i="2"/>
  <c r="FO331" i="2"/>
  <c r="FO330" i="2"/>
  <c r="FO329" i="2"/>
  <c r="FO327" i="2"/>
  <c r="FO341" i="2" s="1"/>
  <c r="FO326" i="2"/>
  <c r="FO325" i="2"/>
  <c r="FO324" i="2"/>
  <c r="FO323" i="2"/>
  <c r="FO322" i="2"/>
  <c r="FN319" i="2"/>
  <c r="FN316" i="2"/>
  <c r="FN315" i="2"/>
  <c r="FN314" i="2"/>
  <c r="FN313" i="2"/>
  <c r="FN312" i="2"/>
  <c r="FN311" i="2"/>
  <c r="FN310" i="2"/>
  <c r="FN309" i="2"/>
  <c r="FN308" i="2"/>
  <c r="FN307" i="2"/>
  <c r="FN306" i="2"/>
  <c r="FN305" i="2"/>
  <c r="FN303" i="2"/>
  <c r="FN317" i="2" s="1"/>
  <c r="FN302" i="2"/>
  <c r="FN301" i="2"/>
  <c r="FN300" i="2"/>
  <c r="FN299" i="2"/>
  <c r="FN298" i="2"/>
  <c r="FM295" i="2"/>
  <c r="FM292" i="2"/>
  <c r="FM291" i="2"/>
  <c r="FM290" i="2"/>
  <c r="FM289" i="2"/>
  <c r="FM288" i="2"/>
  <c r="FM287" i="2"/>
  <c r="FM286" i="2"/>
  <c r="FM285" i="2"/>
  <c r="FM284" i="2"/>
  <c r="FM283" i="2"/>
  <c r="FM282" i="2"/>
  <c r="FM281" i="2"/>
  <c r="FM279" i="2"/>
  <c r="FM293" i="2" s="1"/>
  <c r="FM278" i="2"/>
  <c r="FM277" i="2"/>
  <c r="FM276" i="2"/>
  <c r="FM275" i="2"/>
  <c r="FM274" i="2"/>
  <c r="FL271" i="2"/>
  <c r="FL340" i="2"/>
  <c r="FL339" i="2"/>
  <c r="FL338" i="2"/>
  <c r="FL337" i="2"/>
  <c r="FL336" i="2"/>
  <c r="FL335" i="2"/>
  <c r="FL334" i="2"/>
  <c r="FL333" i="2"/>
  <c r="FL332" i="2"/>
  <c r="FL331" i="2"/>
  <c r="FL330" i="2"/>
  <c r="FL329" i="2"/>
  <c r="FL327" i="2"/>
  <c r="FL341" i="2" s="1"/>
  <c r="FL326" i="2"/>
  <c r="FL325" i="2"/>
  <c r="FL324" i="2"/>
  <c r="FL323" i="2"/>
  <c r="FL322" i="2"/>
  <c r="FK319" i="2"/>
  <c r="FK364" i="2"/>
  <c r="FK363" i="2"/>
  <c r="FK362" i="2"/>
  <c r="FK361" i="2"/>
  <c r="FK360" i="2"/>
  <c r="FK359" i="2"/>
  <c r="FK358" i="2"/>
  <c r="FK357" i="2"/>
  <c r="FK356" i="2"/>
  <c r="FK355" i="2"/>
  <c r="FK354" i="2"/>
  <c r="FK353" i="2"/>
  <c r="FK351" i="2"/>
  <c r="FK365" i="2" s="1"/>
  <c r="FK350" i="2"/>
  <c r="FK349" i="2"/>
  <c r="FK348" i="2"/>
  <c r="FK347" i="2"/>
  <c r="FK346" i="2"/>
  <c r="FJ343" i="2"/>
  <c r="FJ292" i="2"/>
  <c r="FJ291" i="2"/>
  <c r="FJ290" i="2"/>
  <c r="FJ289" i="2"/>
  <c r="FJ288" i="2"/>
  <c r="FJ287" i="2"/>
  <c r="FJ286" i="2"/>
  <c r="FJ285" i="2"/>
  <c r="FJ284" i="2"/>
  <c r="FJ283" i="2"/>
  <c r="FJ282" i="2"/>
  <c r="FJ281" i="2"/>
  <c r="FJ279" i="2"/>
  <c r="FJ293" i="2" s="1"/>
  <c r="FJ278" i="2"/>
  <c r="FJ277" i="2"/>
  <c r="FJ276" i="2"/>
  <c r="FJ275" i="2"/>
  <c r="FJ274" i="2"/>
  <c r="FI271" i="2"/>
  <c r="FM268" i="2"/>
  <c r="FK268" i="2"/>
  <c r="FI268" i="2"/>
  <c r="FM267" i="2"/>
  <c r="FK267" i="2"/>
  <c r="FI267" i="2"/>
  <c r="FM266" i="2"/>
  <c r="FK266" i="2"/>
  <c r="FI266" i="2"/>
  <c r="FM265" i="2"/>
  <c r="FK265" i="2"/>
  <c r="FI265" i="2"/>
  <c r="FM264" i="2"/>
  <c r="FK264" i="2"/>
  <c r="FI264" i="2"/>
  <c r="FM263" i="2"/>
  <c r="FK263" i="2"/>
  <c r="FI263" i="2"/>
  <c r="FM262" i="2"/>
  <c r="FK262" i="2"/>
  <c r="FI262" i="2"/>
  <c r="FM261" i="2"/>
  <c r="FK261" i="2"/>
  <c r="FI261" i="2"/>
  <c r="FM260" i="2"/>
  <c r="FK260" i="2"/>
  <c r="FI260" i="2"/>
  <c r="FM259" i="2"/>
  <c r="FK259" i="2"/>
  <c r="FI259" i="2"/>
  <c r="FM258" i="2"/>
  <c r="FK258" i="2"/>
  <c r="FI258" i="2"/>
  <c r="FM257" i="2"/>
  <c r="FK257" i="2"/>
  <c r="FI257" i="2"/>
  <c r="FM256" i="2"/>
  <c r="FK256" i="2"/>
  <c r="FI256" i="2"/>
  <c r="FM254" i="2"/>
  <c r="FK254" i="2"/>
  <c r="FI254" i="2"/>
  <c r="FM253" i="2"/>
  <c r="FK253" i="2"/>
  <c r="FI253" i="2"/>
  <c r="FM252" i="2"/>
  <c r="FK252" i="2"/>
  <c r="FI252" i="2"/>
  <c r="FM251" i="2"/>
  <c r="FK251" i="2"/>
  <c r="FI251" i="2"/>
  <c r="FM250" i="2"/>
  <c r="FK250" i="2"/>
  <c r="FI250" i="2"/>
  <c r="FH247" i="2"/>
  <c r="FG364" i="2"/>
  <c r="FG363" i="2"/>
  <c r="FG362" i="2"/>
  <c r="FG361" i="2"/>
  <c r="FG360" i="2"/>
  <c r="FG359" i="2"/>
  <c r="FG358" i="2"/>
  <c r="FG357" i="2"/>
  <c r="FG356" i="2"/>
  <c r="FG355" i="2"/>
  <c r="FG354" i="2"/>
  <c r="FG353" i="2"/>
  <c r="FG351" i="2"/>
  <c r="FG365" i="2" s="1"/>
  <c r="FG350" i="2"/>
  <c r="FG349" i="2"/>
  <c r="FG348" i="2"/>
  <c r="FG347" i="2"/>
  <c r="FG346" i="2"/>
  <c r="FF343" i="2"/>
  <c r="FJ316" i="2"/>
  <c r="FH316" i="2"/>
  <c r="FF316" i="2"/>
  <c r="FJ315" i="2"/>
  <c r="FH315" i="2"/>
  <c r="FF315" i="2"/>
  <c r="FJ314" i="2"/>
  <c r="FH314" i="2"/>
  <c r="FF314" i="2"/>
  <c r="FJ313" i="2"/>
  <c r="FH313" i="2"/>
  <c r="FF313" i="2"/>
  <c r="FJ312" i="2"/>
  <c r="FH312" i="2"/>
  <c r="FF312" i="2"/>
  <c r="FJ311" i="2"/>
  <c r="FH311" i="2"/>
  <c r="FF311" i="2"/>
  <c r="FJ310" i="2"/>
  <c r="FH310" i="2"/>
  <c r="FF310" i="2"/>
  <c r="FJ309" i="2"/>
  <c r="FH309" i="2"/>
  <c r="FF309" i="2"/>
  <c r="FJ308" i="2"/>
  <c r="FH308" i="2"/>
  <c r="FF308" i="2"/>
  <c r="FJ307" i="2"/>
  <c r="FH307" i="2"/>
  <c r="FF307" i="2"/>
  <c r="FJ306" i="2"/>
  <c r="FH306" i="2"/>
  <c r="FF306" i="2"/>
  <c r="FJ305" i="2"/>
  <c r="FH305" i="2"/>
  <c r="FF305" i="2"/>
  <c r="FJ304" i="2"/>
  <c r="FH304" i="2"/>
  <c r="FF304" i="2"/>
  <c r="FJ302" i="2"/>
  <c r="FH302" i="2"/>
  <c r="FF302" i="2"/>
  <c r="FJ301" i="2"/>
  <c r="FH301" i="2"/>
  <c r="FF301" i="2"/>
  <c r="FJ300" i="2"/>
  <c r="FH300" i="2"/>
  <c r="FF300" i="2"/>
  <c r="FJ299" i="2"/>
  <c r="FH299" i="2"/>
  <c r="FF299" i="2"/>
  <c r="FJ298" i="2"/>
  <c r="FH298" i="2"/>
  <c r="FF298" i="2"/>
  <c r="FE295" i="2"/>
  <c r="FH340" i="2"/>
  <c r="FF340" i="2"/>
  <c r="FD340" i="2"/>
  <c r="FH339" i="2"/>
  <c r="FF339" i="2"/>
  <c r="FD339" i="2"/>
  <c r="FH338" i="2"/>
  <c r="FF338" i="2"/>
  <c r="FD338" i="2"/>
  <c r="FH337" i="2"/>
  <c r="FF337" i="2"/>
  <c r="FD337" i="2"/>
  <c r="FH336" i="2"/>
  <c r="FF336" i="2"/>
  <c r="FD336" i="2"/>
  <c r="FH335" i="2"/>
  <c r="FF335" i="2"/>
  <c r="FD335" i="2"/>
  <c r="FH334" i="2"/>
  <c r="FF334" i="2"/>
  <c r="FD334" i="2"/>
  <c r="FH333" i="2"/>
  <c r="FF333" i="2"/>
  <c r="FD333" i="2"/>
  <c r="FH332" i="2"/>
  <c r="FF332" i="2"/>
  <c r="FD332" i="2"/>
  <c r="FH331" i="2"/>
  <c r="FF331" i="2"/>
  <c r="FD331" i="2"/>
  <c r="FH330" i="2"/>
  <c r="FF330" i="2"/>
  <c r="FD330" i="2"/>
  <c r="FH329" i="2"/>
  <c r="FF329" i="2"/>
  <c r="FD329" i="2"/>
  <c r="FH328" i="2"/>
  <c r="FF328" i="2"/>
  <c r="FD328" i="2"/>
  <c r="FH326" i="2"/>
  <c r="FF326" i="2"/>
  <c r="FD326" i="2"/>
  <c r="FH325" i="2"/>
  <c r="FF325" i="2"/>
  <c r="FD325" i="2"/>
  <c r="FH324" i="2"/>
  <c r="FF324" i="2"/>
  <c r="FD324" i="2"/>
  <c r="FH323" i="2"/>
  <c r="FF323" i="2"/>
  <c r="FD323" i="2"/>
  <c r="FH322" i="2"/>
  <c r="FF322" i="2"/>
  <c r="FD322" i="2"/>
  <c r="FC319" i="2"/>
  <c r="FB316" i="2"/>
  <c r="FB315" i="2"/>
  <c r="FB314" i="2"/>
  <c r="FB313" i="2"/>
  <c r="FB312" i="2"/>
  <c r="FB311" i="2"/>
  <c r="FB310" i="2"/>
  <c r="FB309" i="2"/>
  <c r="FB308" i="2"/>
  <c r="FB307" i="2"/>
  <c r="FB306" i="2"/>
  <c r="FB305" i="2"/>
  <c r="FB303" i="2"/>
  <c r="FB317" i="2" s="1"/>
  <c r="FB302" i="2"/>
  <c r="FB301" i="2"/>
  <c r="FB300" i="2"/>
  <c r="FB299" i="2"/>
  <c r="FB298" i="2"/>
  <c r="FA295" i="2"/>
  <c r="FE292" i="2"/>
  <c r="FC292" i="2"/>
  <c r="FA292" i="2"/>
  <c r="FE291" i="2"/>
  <c r="FC291" i="2"/>
  <c r="FA291" i="2"/>
  <c r="FE290" i="2"/>
  <c r="FC290" i="2"/>
  <c r="FA290" i="2"/>
  <c r="FE289" i="2"/>
  <c r="FC289" i="2"/>
  <c r="FA289" i="2"/>
  <c r="FE288" i="2"/>
  <c r="FC288" i="2"/>
  <c r="FA288" i="2"/>
  <c r="FE287" i="2"/>
  <c r="FC287" i="2"/>
  <c r="FA287" i="2"/>
  <c r="FE286" i="2"/>
  <c r="FC286" i="2"/>
  <c r="FA286" i="2"/>
  <c r="FE285" i="2"/>
  <c r="FC285" i="2"/>
  <c r="FA285" i="2"/>
  <c r="FE284" i="2"/>
  <c r="FC284" i="2"/>
  <c r="FA284" i="2"/>
  <c r="FE283" i="2"/>
  <c r="FC283" i="2"/>
  <c r="FA283" i="2"/>
  <c r="FE282" i="2"/>
  <c r="FC282" i="2"/>
  <c r="FA282" i="2"/>
  <c r="FE281" i="2"/>
  <c r="FC281" i="2"/>
  <c r="FA281" i="2"/>
  <c r="FE280" i="2"/>
  <c r="FC280" i="2"/>
  <c r="FA280" i="2"/>
  <c r="FE278" i="2"/>
  <c r="FC278" i="2"/>
  <c r="FA278" i="2"/>
  <c r="FE277" i="2"/>
  <c r="FC277" i="2"/>
  <c r="FA277" i="2"/>
  <c r="FE276" i="2"/>
  <c r="FC276" i="2"/>
  <c r="FA276" i="2"/>
  <c r="FE275" i="2"/>
  <c r="FC275" i="2"/>
  <c r="FA275" i="2"/>
  <c r="FE274" i="2"/>
  <c r="FC274" i="2"/>
  <c r="FA274" i="2"/>
  <c r="EZ271" i="2"/>
  <c r="FD268" i="2"/>
  <c r="FB268" i="2"/>
  <c r="EZ268" i="2"/>
  <c r="FD267" i="2"/>
  <c r="FB267" i="2"/>
  <c r="EZ267" i="2"/>
  <c r="FD266" i="2"/>
  <c r="FB266" i="2"/>
  <c r="EZ266" i="2"/>
  <c r="FD265" i="2"/>
  <c r="FB265" i="2"/>
  <c r="EZ265" i="2"/>
  <c r="FD264" i="2"/>
  <c r="FB264" i="2"/>
  <c r="EZ264" i="2"/>
  <c r="FD263" i="2"/>
  <c r="FB263" i="2"/>
  <c r="EZ263" i="2"/>
  <c r="FD262" i="2"/>
  <c r="FB262" i="2"/>
  <c r="EZ262" i="2"/>
  <c r="FD261" i="2"/>
  <c r="FB261" i="2"/>
  <c r="EZ261" i="2"/>
  <c r="FD260" i="2"/>
  <c r="FB260" i="2"/>
  <c r="EZ260" i="2"/>
  <c r="FD259" i="2"/>
  <c r="FB259" i="2"/>
  <c r="EZ259" i="2"/>
  <c r="FD258" i="2"/>
  <c r="FB258" i="2"/>
  <c r="EZ258" i="2"/>
  <c r="FD257" i="2"/>
  <c r="FB257" i="2"/>
  <c r="EZ257" i="2"/>
  <c r="FD256" i="2"/>
  <c r="FB256" i="2"/>
  <c r="EZ256" i="2"/>
  <c r="FD254" i="2"/>
  <c r="FB254" i="2"/>
  <c r="EZ254" i="2"/>
  <c r="FD253" i="2"/>
  <c r="FB253" i="2"/>
  <c r="EZ253" i="2"/>
  <c r="FD252" i="2"/>
  <c r="FB252" i="2"/>
  <c r="EZ252" i="2"/>
  <c r="FD251" i="2"/>
  <c r="FB251" i="2"/>
  <c r="EZ251" i="2"/>
  <c r="FD250" i="2"/>
  <c r="FB250" i="2"/>
  <c r="EZ250" i="2"/>
  <c r="EY247" i="2"/>
  <c r="EY316" i="2"/>
  <c r="EY315" i="2"/>
  <c r="EY314" i="2"/>
  <c r="EY313" i="2"/>
  <c r="EY312" i="2"/>
  <c r="EY311" i="2"/>
  <c r="EY310" i="2"/>
  <c r="EY309" i="2"/>
  <c r="EY308" i="2"/>
  <c r="EY307" i="2"/>
  <c r="EY306" i="2"/>
  <c r="EY305" i="2"/>
  <c r="EY303" i="2"/>
  <c r="EY317" i="2" s="1"/>
  <c r="EY302" i="2"/>
  <c r="EY301" i="2"/>
  <c r="EY300" i="2"/>
  <c r="EY299" i="2"/>
  <c r="EY298" i="2"/>
  <c r="EX295" i="2"/>
  <c r="EX292" i="2"/>
  <c r="EX291" i="2"/>
  <c r="EX290" i="2"/>
  <c r="EX289" i="2"/>
  <c r="EX288" i="2"/>
  <c r="EX287" i="2"/>
  <c r="EX286" i="2"/>
  <c r="EX285" i="2"/>
  <c r="EX284" i="2"/>
  <c r="EX283" i="2"/>
  <c r="EX282" i="2"/>
  <c r="EX281" i="2"/>
  <c r="EX279" i="2"/>
  <c r="EX293" i="2" s="1"/>
  <c r="EX278" i="2"/>
  <c r="EX277" i="2"/>
  <c r="EX276" i="2"/>
  <c r="EX275" i="2"/>
  <c r="EX274" i="2"/>
  <c r="EW271" i="2"/>
  <c r="EW268" i="2"/>
  <c r="EW267" i="2"/>
  <c r="EW266" i="2"/>
  <c r="EW265" i="2"/>
  <c r="EW264" i="2"/>
  <c r="EW263" i="2"/>
  <c r="EW262" i="2"/>
  <c r="EW261" i="2"/>
  <c r="EW260" i="2"/>
  <c r="EW259" i="2"/>
  <c r="EW258" i="2"/>
  <c r="EW257" i="2"/>
  <c r="EW255" i="2"/>
  <c r="EW269" i="2" s="1"/>
  <c r="EW254" i="2"/>
  <c r="EW253" i="2"/>
  <c r="EW252" i="2"/>
  <c r="EW251" i="2"/>
  <c r="EW250" i="2"/>
  <c r="EV247" i="2"/>
  <c r="EQ292" i="2"/>
  <c r="EQ291" i="2"/>
  <c r="EQ290" i="2"/>
  <c r="EQ289" i="2"/>
  <c r="EQ288" i="2"/>
  <c r="EQ287" i="2"/>
  <c r="EQ286" i="2"/>
  <c r="EQ285" i="2"/>
  <c r="EQ284" i="2"/>
  <c r="EQ283" i="2"/>
  <c r="EQ282" i="2"/>
  <c r="EQ281" i="2"/>
  <c r="EQ279" i="2"/>
  <c r="EQ293" i="2" s="1"/>
  <c r="EQ278" i="2"/>
  <c r="EQ277" i="2"/>
  <c r="EQ276" i="2"/>
  <c r="EQ275" i="2"/>
  <c r="EQ274" i="2"/>
  <c r="EP271" i="2"/>
  <c r="EP268" i="2"/>
  <c r="EP267" i="2"/>
  <c r="EP266" i="2"/>
  <c r="EP265" i="2"/>
  <c r="EP264" i="2"/>
  <c r="EP263" i="2"/>
  <c r="EP262" i="2"/>
  <c r="EP261" i="2"/>
  <c r="EP260" i="2"/>
  <c r="EP259" i="2"/>
  <c r="EP258" i="2"/>
  <c r="EP257" i="2"/>
  <c r="EP255" i="2"/>
  <c r="EP269" i="2" s="1"/>
  <c r="EP254" i="2"/>
  <c r="EP253" i="2"/>
  <c r="EP252" i="2"/>
  <c r="EP251" i="2"/>
  <c r="EP250" i="2"/>
  <c r="EO247" i="2"/>
  <c r="EL316" i="2"/>
  <c r="EL315" i="2"/>
  <c r="EL314" i="2"/>
  <c r="EL313" i="2"/>
  <c r="EL312" i="2"/>
  <c r="EL311" i="2"/>
  <c r="EL310" i="2"/>
  <c r="EL309" i="2"/>
  <c r="EL308" i="2"/>
  <c r="EL307" i="2"/>
  <c r="EL306" i="2"/>
  <c r="EL305" i="2"/>
  <c r="EL303" i="2"/>
  <c r="EL317" i="2" s="1"/>
  <c r="EL302" i="2"/>
  <c r="EL301" i="2"/>
  <c r="EL300" i="2"/>
  <c r="EL299" i="2"/>
  <c r="EL298" i="2"/>
  <c r="EK295" i="2"/>
  <c r="EK292" i="2"/>
  <c r="EK291" i="2"/>
  <c r="EK290" i="2"/>
  <c r="EK289" i="2"/>
  <c r="EK288" i="2"/>
  <c r="EK287" i="2"/>
  <c r="EK286" i="2"/>
  <c r="EK285" i="2"/>
  <c r="EK284" i="2"/>
  <c r="EK283" i="2"/>
  <c r="EK282" i="2"/>
  <c r="EK281" i="2"/>
  <c r="EK279" i="2"/>
  <c r="EK293" i="2" s="1"/>
  <c r="EK278" i="2"/>
  <c r="EK277" i="2"/>
  <c r="EK276" i="2"/>
  <c r="EK275" i="2"/>
  <c r="EK274" i="2"/>
  <c r="EJ271" i="2"/>
  <c r="EJ268" i="2"/>
  <c r="EJ267" i="2"/>
  <c r="EJ266" i="2"/>
  <c r="EJ265" i="2"/>
  <c r="EJ264" i="2"/>
  <c r="EJ263" i="2"/>
  <c r="EJ262" i="2"/>
  <c r="EJ261" i="2"/>
  <c r="EJ260" i="2"/>
  <c r="EJ259" i="2"/>
  <c r="EJ258" i="2"/>
  <c r="EJ257" i="2"/>
  <c r="EJ255" i="2"/>
  <c r="EJ269" i="2" s="1"/>
  <c r="EJ254" i="2"/>
  <c r="EJ253" i="2"/>
  <c r="EJ252" i="2"/>
  <c r="EJ251" i="2"/>
  <c r="EJ250" i="2"/>
  <c r="EI247" i="2"/>
  <c r="EH292" i="2"/>
  <c r="EH291" i="2"/>
  <c r="EH290" i="2"/>
  <c r="EH289" i="2"/>
  <c r="EH288" i="2"/>
  <c r="EH287" i="2"/>
  <c r="EH286" i="2"/>
  <c r="EH285" i="2"/>
  <c r="EH284" i="2"/>
  <c r="EH283" i="2"/>
  <c r="EH282" i="2"/>
  <c r="EH281" i="2"/>
  <c r="EH279" i="2"/>
  <c r="EH293" i="2" s="1"/>
  <c r="EH278" i="2"/>
  <c r="EH277" i="2"/>
  <c r="EH276" i="2"/>
  <c r="EH275" i="2"/>
  <c r="EH274" i="2"/>
  <c r="EG271" i="2"/>
  <c r="EG340" i="2"/>
  <c r="EG339" i="2"/>
  <c r="EG338" i="2"/>
  <c r="EG337" i="2"/>
  <c r="EG336" i="2"/>
  <c r="EG335" i="2"/>
  <c r="EG334" i="2"/>
  <c r="EG333" i="2"/>
  <c r="EG332" i="2"/>
  <c r="EG331" i="2"/>
  <c r="EG330" i="2"/>
  <c r="EG329" i="2"/>
  <c r="EG327" i="2"/>
  <c r="EG341" i="2" s="1"/>
  <c r="EG326" i="2"/>
  <c r="EG325" i="2"/>
  <c r="EG324" i="2"/>
  <c r="EG323" i="2"/>
  <c r="EG322" i="2"/>
  <c r="EF319" i="2"/>
  <c r="EF316" i="2"/>
  <c r="EF315" i="2"/>
  <c r="EF314" i="2"/>
  <c r="EF313" i="2"/>
  <c r="EF312" i="2"/>
  <c r="EF311" i="2"/>
  <c r="EF310" i="2"/>
  <c r="EF309" i="2"/>
  <c r="EF308" i="2"/>
  <c r="EF307" i="2"/>
  <c r="EF306" i="2"/>
  <c r="EF305" i="2"/>
  <c r="EF303" i="2"/>
  <c r="EF317" i="2" s="1"/>
  <c r="EF302" i="2"/>
  <c r="EF301" i="2"/>
  <c r="EF300" i="2"/>
  <c r="EF299" i="2"/>
  <c r="EF298" i="2"/>
  <c r="EE295" i="2"/>
  <c r="EE292" i="2"/>
  <c r="EE291" i="2"/>
  <c r="EE290" i="2"/>
  <c r="EE289" i="2"/>
  <c r="EE288" i="2"/>
  <c r="EE287" i="2"/>
  <c r="EE286" i="2"/>
  <c r="EE285" i="2"/>
  <c r="EE284" i="2"/>
  <c r="EE283" i="2"/>
  <c r="EE282" i="2"/>
  <c r="EE281" i="2"/>
  <c r="EE279" i="2"/>
  <c r="EE293" i="2" s="1"/>
  <c r="EE278" i="2"/>
  <c r="EE277" i="2"/>
  <c r="EE276" i="2"/>
  <c r="EE275" i="2"/>
  <c r="EE274" i="2"/>
  <c r="ED271" i="2"/>
  <c r="ED340" i="2"/>
  <c r="ED339" i="2"/>
  <c r="ED338" i="2"/>
  <c r="ED337" i="2"/>
  <c r="ED336" i="2"/>
  <c r="ED335" i="2"/>
  <c r="ED334" i="2"/>
  <c r="ED333" i="2"/>
  <c r="ED332" i="2"/>
  <c r="ED331" i="2"/>
  <c r="ED330" i="2"/>
  <c r="ED329" i="2"/>
  <c r="ED327" i="2"/>
  <c r="ED341" i="2" s="1"/>
  <c r="ED326" i="2"/>
  <c r="ED325" i="2"/>
  <c r="ED324" i="2"/>
  <c r="ED323" i="2"/>
  <c r="ED322" i="2"/>
  <c r="EC319" i="2"/>
  <c r="EC316" i="2"/>
  <c r="EC315" i="2"/>
  <c r="EC314" i="2"/>
  <c r="EC313" i="2"/>
  <c r="EC312" i="2"/>
  <c r="EC311" i="2"/>
  <c r="EC310" i="2"/>
  <c r="EC309" i="2"/>
  <c r="EC308" i="2"/>
  <c r="EC307" i="2"/>
  <c r="EC306" i="2"/>
  <c r="EC305" i="2"/>
  <c r="EC303" i="2"/>
  <c r="EC317" i="2" s="1"/>
  <c r="EC302" i="2"/>
  <c r="EC301" i="2"/>
  <c r="EC300" i="2"/>
  <c r="EC299" i="2"/>
  <c r="EC298" i="2"/>
  <c r="EB295" i="2"/>
  <c r="EB292" i="2"/>
  <c r="EB291" i="2"/>
  <c r="EB290" i="2"/>
  <c r="EB289" i="2"/>
  <c r="EB288" i="2"/>
  <c r="EB287" i="2"/>
  <c r="EB286" i="2"/>
  <c r="EB285" i="2"/>
  <c r="EB284" i="2"/>
  <c r="EB283" i="2"/>
  <c r="EB282" i="2"/>
  <c r="EB281" i="2"/>
  <c r="EB279" i="2"/>
  <c r="EB293" i="2" s="1"/>
  <c r="EB278" i="2"/>
  <c r="EB277" i="2"/>
  <c r="EB276" i="2"/>
  <c r="EB275" i="2"/>
  <c r="EB274" i="2"/>
  <c r="EA271" i="2"/>
  <c r="EA340" i="2"/>
  <c r="EA339" i="2"/>
  <c r="EA338" i="2"/>
  <c r="EA337" i="2"/>
  <c r="EA336" i="2"/>
  <c r="EA335" i="2"/>
  <c r="EA334" i="2"/>
  <c r="EA333" i="2"/>
  <c r="EA332" i="2"/>
  <c r="EA331" i="2"/>
  <c r="EA330" i="2"/>
  <c r="EA329" i="2"/>
  <c r="EA327" i="2"/>
  <c r="EA341" i="2" s="1"/>
  <c r="EA326" i="2"/>
  <c r="EA325" i="2"/>
  <c r="EA324" i="2"/>
  <c r="EA323" i="2"/>
  <c r="EA322" i="2"/>
  <c r="DZ319" i="2"/>
  <c r="DZ316" i="2"/>
  <c r="DZ315" i="2"/>
  <c r="DZ314" i="2"/>
  <c r="DZ313" i="2"/>
  <c r="DZ312" i="2"/>
  <c r="DZ311" i="2"/>
  <c r="DZ310" i="2"/>
  <c r="DZ309" i="2"/>
  <c r="DZ308" i="2"/>
  <c r="EA308" i="2" s="1"/>
  <c r="DZ307" i="2"/>
  <c r="DZ306" i="2"/>
  <c r="DZ305" i="2"/>
  <c r="DZ303" i="2"/>
  <c r="DZ302" i="2"/>
  <c r="DZ301" i="2"/>
  <c r="DZ300" i="2"/>
  <c r="DZ299" i="2"/>
  <c r="DZ298" i="2"/>
  <c r="DY295" i="2"/>
  <c r="DY292" i="2"/>
  <c r="DY291" i="2"/>
  <c r="DY290" i="2"/>
  <c r="DY289" i="2"/>
  <c r="DY288" i="2"/>
  <c r="DY287" i="2"/>
  <c r="DY286" i="2"/>
  <c r="DY285" i="2"/>
  <c r="DY284" i="2"/>
  <c r="DY283" i="2"/>
  <c r="DY282" i="2"/>
  <c r="DY281" i="2"/>
  <c r="DY279" i="2"/>
  <c r="DY293" i="2" s="1"/>
  <c r="DY278" i="2"/>
  <c r="DY277" i="2"/>
  <c r="DY276" i="2"/>
  <c r="DY275" i="2"/>
  <c r="DY274" i="2"/>
  <c r="DX271" i="2"/>
  <c r="EB268" i="2"/>
  <c r="DZ268" i="2"/>
  <c r="DX268" i="2"/>
  <c r="EB267" i="2"/>
  <c r="DZ267" i="2"/>
  <c r="DX267" i="2"/>
  <c r="EB266" i="2"/>
  <c r="DZ266" i="2"/>
  <c r="DX266" i="2"/>
  <c r="EB265" i="2"/>
  <c r="DZ265" i="2"/>
  <c r="DX265" i="2"/>
  <c r="EB264" i="2"/>
  <c r="DZ264" i="2"/>
  <c r="DX264" i="2"/>
  <c r="EB263" i="2"/>
  <c r="DZ263" i="2"/>
  <c r="DX263" i="2"/>
  <c r="EB262" i="2"/>
  <c r="DZ262" i="2"/>
  <c r="DX262" i="2"/>
  <c r="EB261" i="2"/>
  <c r="DZ261" i="2"/>
  <c r="DX261" i="2"/>
  <c r="EB260" i="2"/>
  <c r="DZ260" i="2"/>
  <c r="DX260" i="2"/>
  <c r="EB259" i="2"/>
  <c r="DZ259" i="2"/>
  <c r="DX259" i="2"/>
  <c r="EB258" i="2"/>
  <c r="DZ258" i="2"/>
  <c r="DX258" i="2"/>
  <c r="EB257" i="2"/>
  <c r="DZ257" i="2"/>
  <c r="DX257" i="2"/>
  <c r="EB256" i="2"/>
  <c r="DZ256" i="2"/>
  <c r="DX256" i="2"/>
  <c r="EB254" i="2"/>
  <c r="DZ254" i="2"/>
  <c r="DX254" i="2"/>
  <c r="EB253" i="2"/>
  <c r="DZ253" i="2"/>
  <c r="DX253" i="2"/>
  <c r="EB252" i="2"/>
  <c r="DZ252" i="2"/>
  <c r="DX252" i="2"/>
  <c r="EB251" i="2"/>
  <c r="DZ251" i="2"/>
  <c r="DX251" i="2"/>
  <c r="EB250" i="2"/>
  <c r="DZ250" i="2"/>
  <c r="DX250" i="2"/>
  <c r="DW247" i="2"/>
  <c r="DV364" i="2"/>
  <c r="DV363" i="2"/>
  <c r="DV362" i="2"/>
  <c r="DV361" i="2"/>
  <c r="DV360" i="2"/>
  <c r="DV359" i="2"/>
  <c r="DV358" i="2"/>
  <c r="DV357" i="2"/>
  <c r="DV356" i="2"/>
  <c r="DV355" i="2"/>
  <c r="DV354" i="2"/>
  <c r="DV353" i="2"/>
  <c r="DV351" i="2"/>
  <c r="DV365" i="2" s="1"/>
  <c r="DV350" i="2"/>
  <c r="DV349" i="2"/>
  <c r="DV348" i="2"/>
  <c r="DV347" i="2"/>
  <c r="DV346" i="2"/>
  <c r="DU343" i="2"/>
  <c r="DU340" i="2"/>
  <c r="DU339" i="2"/>
  <c r="DU338" i="2"/>
  <c r="DU337" i="2"/>
  <c r="DU336" i="2"/>
  <c r="DU335" i="2"/>
  <c r="DU334" i="2"/>
  <c r="DU333" i="2"/>
  <c r="DU332" i="2"/>
  <c r="DU331" i="2"/>
  <c r="DU330" i="2"/>
  <c r="DU329" i="2"/>
  <c r="DU327" i="2"/>
  <c r="DU341" i="2" s="1"/>
  <c r="DU326" i="2"/>
  <c r="DU325" i="2"/>
  <c r="DU324" i="2"/>
  <c r="DU323" i="2"/>
  <c r="DU322" i="2"/>
  <c r="DT319" i="2"/>
  <c r="DT268" i="2"/>
  <c r="DT267" i="2"/>
  <c r="DT266" i="2"/>
  <c r="DT265" i="2"/>
  <c r="DT264" i="2"/>
  <c r="DT263" i="2"/>
  <c r="DT262" i="2"/>
  <c r="DT261" i="2"/>
  <c r="DT260" i="2"/>
  <c r="DT259" i="2"/>
  <c r="DT258" i="2"/>
  <c r="DT257" i="2"/>
  <c r="DT255" i="2"/>
  <c r="DT269" i="2" s="1"/>
  <c r="DT254" i="2"/>
  <c r="DT253" i="2"/>
  <c r="DT252" i="2"/>
  <c r="DT251" i="2"/>
  <c r="DS247" i="2"/>
  <c r="DU316" i="2"/>
  <c r="DS316" i="2"/>
  <c r="DQ316" i="2"/>
  <c r="DU315" i="2"/>
  <c r="DS315" i="2"/>
  <c r="DQ315" i="2"/>
  <c r="DU314" i="2"/>
  <c r="DS314" i="2"/>
  <c r="DQ314" i="2"/>
  <c r="DU313" i="2"/>
  <c r="DS313" i="2"/>
  <c r="DQ313" i="2"/>
  <c r="DU312" i="2"/>
  <c r="DS312" i="2"/>
  <c r="DQ312" i="2"/>
  <c r="DU311" i="2"/>
  <c r="DS311" i="2"/>
  <c r="DQ311" i="2"/>
  <c r="DU310" i="2"/>
  <c r="DS310" i="2"/>
  <c r="DQ310" i="2"/>
  <c r="DU309" i="2"/>
  <c r="DS309" i="2"/>
  <c r="DQ309" i="2"/>
  <c r="DU308" i="2"/>
  <c r="DS308" i="2"/>
  <c r="DQ308" i="2"/>
  <c r="DU307" i="2"/>
  <c r="DS307" i="2"/>
  <c r="DQ307" i="2"/>
  <c r="DU306" i="2"/>
  <c r="DS306" i="2"/>
  <c r="DQ306" i="2"/>
  <c r="DU305" i="2"/>
  <c r="DS305" i="2"/>
  <c r="DQ305" i="2"/>
  <c r="DU304" i="2"/>
  <c r="DS304" i="2"/>
  <c r="DQ304" i="2"/>
  <c r="DU302" i="2"/>
  <c r="DS302" i="2"/>
  <c r="DQ302" i="2"/>
  <c r="DU301" i="2"/>
  <c r="DS301" i="2"/>
  <c r="DQ301" i="2"/>
  <c r="DU300" i="2"/>
  <c r="DS300" i="2"/>
  <c r="DQ300" i="2"/>
  <c r="DU299" i="2"/>
  <c r="DS299" i="2"/>
  <c r="DQ299" i="2"/>
  <c r="DU298" i="2"/>
  <c r="DS298" i="2"/>
  <c r="DQ298" i="2"/>
  <c r="DP295" i="2"/>
  <c r="DT292" i="2"/>
  <c r="DR292" i="2"/>
  <c r="DP292" i="2"/>
  <c r="DT291" i="2"/>
  <c r="DR291" i="2"/>
  <c r="DP291" i="2"/>
  <c r="DT290" i="2"/>
  <c r="DR290" i="2"/>
  <c r="DP290" i="2"/>
  <c r="DT289" i="2"/>
  <c r="DR289" i="2"/>
  <c r="DP289" i="2"/>
  <c r="DT288" i="2"/>
  <c r="DR288" i="2"/>
  <c r="DP288" i="2"/>
  <c r="DT287" i="2"/>
  <c r="DR287" i="2"/>
  <c r="DP287" i="2"/>
  <c r="DT286" i="2"/>
  <c r="DR286" i="2"/>
  <c r="DP286" i="2"/>
  <c r="DT285" i="2"/>
  <c r="DR285" i="2"/>
  <c r="DP285" i="2"/>
  <c r="DT284" i="2"/>
  <c r="DR284" i="2"/>
  <c r="DP284" i="2"/>
  <c r="DT283" i="2"/>
  <c r="DR283" i="2"/>
  <c r="DP283" i="2"/>
  <c r="DT282" i="2"/>
  <c r="DR282" i="2"/>
  <c r="DP282" i="2"/>
  <c r="DT281" i="2"/>
  <c r="DR281" i="2"/>
  <c r="DP281" i="2"/>
  <c r="DT280" i="2"/>
  <c r="DR280" i="2"/>
  <c r="DP280" i="2"/>
  <c r="DT278" i="2"/>
  <c r="DR278" i="2"/>
  <c r="DP278" i="2"/>
  <c r="DT277" i="2"/>
  <c r="DR277" i="2"/>
  <c r="DP277" i="2"/>
  <c r="DT276" i="2"/>
  <c r="DR276" i="2"/>
  <c r="DP276" i="2"/>
  <c r="DT275" i="2"/>
  <c r="DR275" i="2"/>
  <c r="DP275" i="2"/>
  <c r="DT274" i="2"/>
  <c r="DR274" i="2"/>
  <c r="DP274" i="2"/>
  <c r="DO271" i="2"/>
  <c r="DO268" i="2"/>
  <c r="DO267" i="2"/>
  <c r="DO266" i="2"/>
  <c r="DO265" i="2"/>
  <c r="DO264" i="2"/>
  <c r="DO263" i="2"/>
  <c r="DO262" i="2"/>
  <c r="DO261" i="2"/>
  <c r="DO260" i="2"/>
  <c r="DO259" i="2"/>
  <c r="DO258" i="2"/>
  <c r="DO257" i="2"/>
  <c r="DO255" i="2"/>
  <c r="DO269" i="2" s="1"/>
  <c r="DO254" i="2"/>
  <c r="DO253" i="2"/>
  <c r="DO252" i="2"/>
  <c r="DO251" i="2"/>
  <c r="DO250" i="2"/>
  <c r="DN247" i="2"/>
  <c r="CZ268" i="2"/>
  <c r="CZ267" i="2"/>
  <c r="CZ266" i="2"/>
  <c r="CZ265" i="2"/>
  <c r="CZ264" i="2"/>
  <c r="CZ263" i="2"/>
  <c r="CZ262" i="2"/>
  <c r="CZ261" i="2"/>
  <c r="CZ260" i="2"/>
  <c r="CZ259" i="2"/>
  <c r="CZ258" i="2"/>
  <c r="CZ257" i="2"/>
  <c r="CZ255" i="2"/>
  <c r="CZ269" i="2" s="1"/>
  <c r="CZ254" i="2"/>
  <c r="CZ253" i="2"/>
  <c r="CZ252" i="2"/>
  <c r="CZ251" i="2"/>
  <c r="CZ250" i="2"/>
  <c r="CY247" i="2"/>
  <c r="CY316" i="2"/>
  <c r="CY315" i="2"/>
  <c r="CY314" i="2"/>
  <c r="CY313" i="2"/>
  <c r="CY312" i="2"/>
  <c r="CY311" i="2"/>
  <c r="CY310" i="2"/>
  <c r="CY309" i="2"/>
  <c r="CY308" i="2"/>
  <c r="CY307" i="2"/>
  <c r="CY306" i="2"/>
  <c r="CY305" i="2"/>
  <c r="CY303" i="2"/>
  <c r="CY317" i="2" s="1"/>
  <c r="CY302" i="2"/>
  <c r="CY301" i="2"/>
  <c r="CY300" i="2"/>
  <c r="CY299" i="2"/>
  <c r="CY298" i="2"/>
  <c r="CX295" i="2"/>
  <c r="CX292" i="2"/>
  <c r="CX291" i="2"/>
  <c r="CX290" i="2"/>
  <c r="CX289" i="2"/>
  <c r="CX288" i="2"/>
  <c r="CX287" i="2"/>
  <c r="CX286" i="2"/>
  <c r="CX285" i="2"/>
  <c r="CX284" i="2"/>
  <c r="CX283" i="2"/>
  <c r="CX282" i="2"/>
  <c r="CX281" i="2"/>
  <c r="CX279" i="2"/>
  <c r="CX293" i="2" s="1"/>
  <c r="CX278" i="2"/>
  <c r="CX277" i="2"/>
  <c r="CX276" i="2"/>
  <c r="CX275" i="2"/>
  <c r="CX274" i="2"/>
  <c r="CW271" i="2"/>
  <c r="CW268" i="2"/>
  <c r="CW267" i="2"/>
  <c r="CW266" i="2"/>
  <c r="CW265" i="2"/>
  <c r="CW264" i="2"/>
  <c r="CW263" i="2"/>
  <c r="CW262" i="2"/>
  <c r="CW261" i="2"/>
  <c r="CW260" i="2"/>
  <c r="CW259" i="2"/>
  <c r="CW258" i="2"/>
  <c r="CW257" i="2"/>
  <c r="CW255" i="2"/>
  <c r="CW269" i="2" s="1"/>
  <c r="CW254" i="2"/>
  <c r="CW253" i="2"/>
  <c r="CW252" i="2"/>
  <c r="CW251" i="2"/>
  <c r="CW250" i="2"/>
  <c r="CV247" i="2"/>
  <c r="CV316" i="2"/>
  <c r="CV315" i="2"/>
  <c r="CV314" i="2"/>
  <c r="CV313" i="2"/>
  <c r="CV312" i="2"/>
  <c r="CV311" i="2"/>
  <c r="CV310" i="2"/>
  <c r="CV309" i="2"/>
  <c r="CV308" i="2"/>
  <c r="CV307" i="2"/>
  <c r="CV306" i="2"/>
  <c r="CV305" i="2"/>
  <c r="CV303" i="2"/>
  <c r="CV317" i="2" s="1"/>
  <c r="CV302" i="2"/>
  <c r="CV301" i="2"/>
  <c r="CV300" i="2"/>
  <c r="CV299" i="2"/>
  <c r="CV298" i="2"/>
  <c r="CU295" i="2"/>
  <c r="CU292" i="2"/>
  <c r="CU291" i="2"/>
  <c r="CU290" i="2"/>
  <c r="CU289" i="2"/>
  <c r="CU288" i="2"/>
  <c r="CU287" i="2"/>
  <c r="CU286" i="2"/>
  <c r="CU285" i="2"/>
  <c r="CU284" i="2"/>
  <c r="CU283" i="2"/>
  <c r="CU282" i="2"/>
  <c r="CU281" i="2"/>
  <c r="CU279" i="2"/>
  <c r="CU293" i="2" s="1"/>
  <c r="CU278" i="2"/>
  <c r="CU277" i="2"/>
  <c r="CU276" i="2"/>
  <c r="CU275" i="2"/>
  <c r="CU274" i="2"/>
  <c r="CT271" i="2"/>
  <c r="CT268" i="2"/>
  <c r="CT267" i="2"/>
  <c r="CT266" i="2"/>
  <c r="CT265" i="2"/>
  <c r="CT264" i="2"/>
  <c r="CT263" i="2"/>
  <c r="CT262" i="2"/>
  <c r="CT261" i="2"/>
  <c r="CT260" i="2"/>
  <c r="CT259" i="2"/>
  <c r="CT258" i="2"/>
  <c r="CT257" i="2"/>
  <c r="CT255" i="2"/>
  <c r="CT269" i="2" s="1"/>
  <c r="CT254" i="2"/>
  <c r="CT253" i="2"/>
  <c r="CT252" i="2"/>
  <c r="CT251" i="2"/>
  <c r="CT250" i="2"/>
  <c r="CS247" i="2"/>
  <c r="CS316" i="2"/>
  <c r="CS315" i="2"/>
  <c r="CS314" i="2"/>
  <c r="CS313" i="2"/>
  <c r="CS312" i="2"/>
  <c r="CS311" i="2"/>
  <c r="CS310" i="2"/>
  <c r="CS309" i="2"/>
  <c r="CS308" i="2"/>
  <c r="CS307" i="2"/>
  <c r="CS306" i="2"/>
  <c r="CS305" i="2"/>
  <c r="CS303" i="2"/>
  <c r="CS317" i="2" s="1"/>
  <c r="CS302" i="2"/>
  <c r="CS301" i="2"/>
  <c r="CS300" i="2"/>
  <c r="CS299" i="2"/>
  <c r="CS298" i="2"/>
  <c r="CR295" i="2"/>
  <c r="CR292" i="2"/>
  <c r="CR291" i="2"/>
  <c r="CR290" i="2"/>
  <c r="CR289" i="2"/>
  <c r="CR288" i="2"/>
  <c r="CR287" i="2"/>
  <c r="CR286" i="2"/>
  <c r="CR285" i="2"/>
  <c r="CR284" i="2"/>
  <c r="CR283" i="2"/>
  <c r="CR282" i="2"/>
  <c r="CR281" i="2"/>
  <c r="CR279" i="2"/>
  <c r="CR293" i="2" s="1"/>
  <c r="CR278" i="2"/>
  <c r="CR277" i="2"/>
  <c r="CR276" i="2"/>
  <c r="CR275" i="2"/>
  <c r="CR274" i="2"/>
  <c r="CQ271" i="2"/>
  <c r="CQ268" i="2"/>
  <c r="CQ267" i="2"/>
  <c r="CQ266" i="2"/>
  <c r="CQ265" i="2"/>
  <c r="CQ264" i="2"/>
  <c r="CQ263" i="2"/>
  <c r="CQ262" i="2"/>
  <c r="CQ261" i="2"/>
  <c r="CQ260" i="2"/>
  <c r="CQ259" i="2"/>
  <c r="CQ258" i="2"/>
  <c r="CQ257" i="2"/>
  <c r="CQ255" i="2"/>
  <c r="CQ269" i="2" s="1"/>
  <c r="CQ254" i="2"/>
  <c r="CQ253" i="2"/>
  <c r="CQ252" i="2"/>
  <c r="CQ251" i="2"/>
  <c r="CQ250" i="2"/>
  <c r="CP247" i="2"/>
  <c r="CP316" i="2"/>
  <c r="CP315" i="2"/>
  <c r="CP314" i="2"/>
  <c r="CP313" i="2"/>
  <c r="CP312" i="2"/>
  <c r="CP311" i="2"/>
  <c r="CP310" i="2"/>
  <c r="CP309" i="2"/>
  <c r="CP308" i="2"/>
  <c r="CP307" i="2"/>
  <c r="CP306" i="2"/>
  <c r="CP305" i="2"/>
  <c r="CP303" i="2"/>
  <c r="CP317" i="2" s="1"/>
  <c r="CP302" i="2"/>
  <c r="CP301" i="2"/>
  <c r="CP300" i="2"/>
  <c r="CP299" i="2"/>
  <c r="CP298" i="2"/>
  <c r="CO295" i="2"/>
  <c r="CO340" i="2"/>
  <c r="CO339" i="2"/>
  <c r="CO338" i="2"/>
  <c r="CO337" i="2"/>
  <c r="CO336" i="2"/>
  <c r="CO335" i="2"/>
  <c r="CO334" i="2"/>
  <c r="CO333" i="2"/>
  <c r="CO332" i="2"/>
  <c r="CO331" i="2"/>
  <c r="CO330" i="2"/>
  <c r="CO329" i="2"/>
  <c r="CO327" i="2"/>
  <c r="CO341" i="2" s="1"/>
  <c r="CO326" i="2"/>
  <c r="CO325" i="2"/>
  <c r="CO324" i="2"/>
  <c r="CO323" i="2"/>
  <c r="CO322" i="2"/>
  <c r="CN319" i="2"/>
  <c r="CN268" i="2"/>
  <c r="CN267" i="2"/>
  <c r="CN266" i="2"/>
  <c r="CN265" i="2"/>
  <c r="CN264" i="2"/>
  <c r="CN263" i="2"/>
  <c r="CN262" i="2"/>
  <c r="CN261" i="2"/>
  <c r="CN260" i="2"/>
  <c r="CN259" i="2"/>
  <c r="CN258" i="2"/>
  <c r="CN257" i="2"/>
  <c r="CN255" i="2"/>
  <c r="CN269" i="2" s="1"/>
  <c r="CN254" i="2"/>
  <c r="CN253" i="2"/>
  <c r="CN252" i="2"/>
  <c r="CN251" i="2"/>
  <c r="CN250" i="2"/>
  <c r="CM247" i="2"/>
  <c r="CM316" i="2"/>
  <c r="CM315" i="2"/>
  <c r="CM314" i="2"/>
  <c r="CM313" i="2"/>
  <c r="CM312" i="2"/>
  <c r="CM311" i="2"/>
  <c r="CM310" i="2"/>
  <c r="CM309" i="2"/>
  <c r="CM308" i="2"/>
  <c r="CM307" i="2"/>
  <c r="CM306" i="2"/>
  <c r="CM305" i="2"/>
  <c r="CM303" i="2"/>
  <c r="CM317" i="2" s="1"/>
  <c r="CM302" i="2"/>
  <c r="CM301" i="2"/>
  <c r="CM300" i="2"/>
  <c r="CM299" i="2"/>
  <c r="CM298" i="2"/>
  <c r="CL295" i="2"/>
  <c r="CL340" i="2"/>
  <c r="CL339" i="2"/>
  <c r="CL338" i="2"/>
  <c r="CL337" i="2"/>
  <c r="CL336" i="2"/>
  <c r="CL335" i="2"/>
  <c r="CL334" i="2"/>
  <c r="CL333" i="2"/>
  <c r="CL332" i="2"/>
  <c r="CL331" i="2"/>
  <c r="CL330" i="2"/>
  <c r="CL329" i="2"/>
  <c r="CL327" i="2"/>
  <c r="CL341" i="2" s="1"/>
  <c r="CL326" i="2"/>
  <c r="CL325" i="2"/>
  <c r="CL324" i="2"/>
  <c r="CL323" i="2"/>
  <c r="CL322" i="2"/>
  <c r="CK319" i="2"/>
  <c r="CK268" i="2"/>
  <c r="CO268" i="2" s="1"/>
  <c r="CK267" i="2"/>
  <c r="CK266" i="2"/>
  <c r="CK265" i="2"/>
  <c r="CK264" i="2"/>
  <c r="CK263" i="2"/>
  <c r="CK262" i="2"/>
  <c r="CK261" i="2"/>
  <c r="CO261" i="2" s="1"/>
  <c r="CK260" i="2"/>
  <c r="CK259" i="2"/>
  <c r="CK258" i="2"/>
  <c r="CO258" i="2" s="1"/>
  <c r="CK257" i="2"/>
  <c r="CO257" i="2" s="1"/>
  <c r="CK255" i="2"/>
  <c r="CK254" i="2"/>
  <c r="CK253" i="2"/>
  <c r="CK252" i="2"/>
  <c r="CK251" i="2"/>
  <c r="CK250" i="2"/>
  <c r="CJ247" i="2"/>
  <c r="CJ316" i="2"/>
  <c r="CJ315" i="2"/>
  <c r="CJ314" i="2"/>
  <c r="CJ313" i="2"/>
  <c r="CJ312" i="2"/>
  <c r="CJ311" i="2"/>
  <c r="CJ310" i="2"/>
  <c r="CJ309" i="2"/>
  <c r="CJ308" i="2"/>
  <c r="CJ307" i="2"/>
  <c r="CJ306" i="2"/>
  <c r="CJ305" i="2"/>
  <c r="CJ303" i="2"/>
  <c r="CJ317" i="2" s="1"/>
  <c r="CJ302" i="2"/>
  <c r="CJ301" i="2"/>
  <c r="CJ300" i="2"/>
  <c r="CJ299" i="2"/>
  <c r="CJ298" i="2"/>
  <c r="CI295" i="2"/>
  <c r="CM292" i="2"/>
  <c r="CK292" i="2"/>
  <c r="CI292" i="2"/>
  <c r="CM291" i="2"/>
  <c r="CK291" i="2"/>
  <c r="CI291" i="2"/>
  <c r="CM290" i="2"/>
  <c r="CK290" i="2"/>
  <c r="CI290" i="2"/>
  <c r="CM289" i="2"/>
  <c r="CK289" i="2"/>
  <c r="CI289" i="2"/>
  <c r="CM288" i="2"/>
  <c r="CK288" i="2"/>
  <c r="CI288" i="2"/>
  <c r="CM287" i="2"/>
  <c r="CK287" i="2"/>
  <c r="CI287" i="2"/>
  <c r="CM286" i="2"/>
  <c r="CK286" i="2"/>
  <c r="CI286" i="2"/>
  <c r="CM285" i="2"/>
  <c r="CK285" i="2"/>
  <c r="CI285" i="2"/>
  <c r="CM284" i="2"/>
  <c r="CK284" i="2"/>
  <c r="CI284" i="2"/>
  <c r="CM283" i="2"/>
  <c r="CK283" i="2"/>
  <c r="CI283" i="2"/>
  <c r="CM282" i="2"/>
  <c r="CK282" i="2"/>
  <c r="CI282" i="2"/>
  <c r="CM281" i="2"/>
  <c r="CK281" i="2"/>
  <c r="CI281" i="2"/>
  <c r="CM280" i="2"/>
  <c r="CK280" i="2"/>
  <c r="CI280" i="2"/>
  <c r="CM278" i="2"/>
  <c r="CK278" i="2"/>
  <c r="CI278" i="2"/>
  <c r="CM277" i="2"/>
  <c r="CK277" i="2"/>
  <c r="CI277" i="2"/>
  <c r="CM276" i="2"/>
  <c r="CK276" i="2"/>
  <c r="CI276" i="2"/>
  <c r="CM275" i="2"/>
  <c r="CK275" i="2"/>
  <c r="CI275" i="2"/>
  <c r="CM274" i="2"/>
  <c r="CK274" i="2"/>
  <c r="CI274" i="2"/>
  <c r="CH271" i="2"/>
  <c r="CH268" i="2"/>
  <c r="CH267" i="2"/>
  <c r="CH266" i="2"/>
  <c r="CH265" i="2"/>
  <c r="CH264" i="2"/>
  <c r="CH263" i="2"/>
  <c r="CH262" i="2"/>
  <c r="CH261" i="2"/>
  <c r="CH260" i="2"/>
  <c r="CH259" i="2"/>
  <c r="CH258" i="2"/>
  <c r="CH257" i="2"/>
  <c r="CH255" i="2"/>
  <c r="CH269" i="2" s="1"/>
  <c r="CH254" i="2"/>
  <c r="CH253" i="2"/>
  <c r="CH252" i="2"/>
  <c r="CH251" i="2"/>
  <c r="CH250" i="2"/>
  <c r="CG247" i="2"/>
  <c r="CE316" i="2"/>
  <c r="CC316" i="2"/>
  <c r="CA316" i="2"/>
  <c r="CE315" i="2"/>
  <c r="CC315" i="2"/>
  <c r="CA315" i="2"/>
  <c r="CE314" i="2"/>
  <c r="CC314" i="2"/>
  <c r="CA314" i="2"/>
  <c r="CE313" i="2"/>
  <c r="CC313" i="2"/>
  <c r="CA313" i="2"/>
  <c r="CE312" i="2"/>
  <c r="CC312" i="2"/>
  <c r="CA312" i="2"/>
  <c r="CE311" i="2"/>
  <c r="CC311" i="2"/>
  <c r="CA311" i="2"/>
  <c r="CE310" i="2"/>
  <c r="CC310" i="2"/>
  <c r="CA310" i="2"/>
  <c r="CE309" i="2"/>
  <c r="CC309" i="2"/>
  <c r="CA309" i="2"/>
  <c r="CE308" i="2"/>
  <c r="CC308" i="2"/>
  <c r="CA308" i="2"/>
  <c r="CE307" i="2"/>
  <c r="CC307" i="2"/>
  <c r="CA307" i="2"/>
  <c r="CE306" i="2"/>
  <c r="CC306" i="2"/>
  <c r="CA306" i="2"/>
  <c r="CE305" i="2"/>
  <c r="CC305" i="2"/>
  <c r="CA305" i="2"/>
  <c r="CE304" i="2"/>
  <c r="CC304" i="2"/>
  <c r="CA304" i="2"/>
  <c r="CE302" i="2"/>
  <c r="CC302" i="2"/>
  <c r="CA302" i="2"/>
  <c r="CE301" i="2"/>
  <c r="CC301" i="2"/>
  <c r="CA301" i="2"/>
  <c r="CE300" i="2"/>
  <c r="CC300" i="2"/>
  <c r="CA300" i="2"/>
  <c r="CE299" i="2"/>
  <c r="CC299" i="2"/>
  <c r="CA299" i="2"/>
  <c r="CE298" i="2"/>
  <c r="CC298" i="2"/>
  <c r="CA298" i="2"/>
  <c r="BZ295" i="2"/>
  <c r="BY268" i="2"/>
  <c r="BY267" i="2"/>
  <c r="BY266" i="2"/>
  <c r="BY265" i="2"/>
  <c r="BY264" i="2"/>
  <c r="BY263" i="2"/>
  <c r="BY262" i="2"/>
  <c r="BY261" i="2"/>
  <c r="BY260" i="2"/>
  <c r="BY259" i="2"/>
  <c r="BY258" i="2"/>
  <c r="BY257" i="2"/>
  <c r="BY255" i="2"/>
  <c r="BY269" i="2" s="1"/>
  <c r="BY254" i="2"/>
  <c r="BY253" i="2"/>
  <c r="BY252" i="2"/>
  <c r="BY251" i="2"/>
  <c r="BY250" i="2"/>
  <c r="BX247" i="2"/>
  <c r="BW316" i="2"/>
  <c r="BW315" i="2"/>
  <c r="BW314" i="2"/>
  <c r="BW313" i="2"/>
  <c r="BW312" i="2"/>
  <c r="BW311" i="2"/>
  <c r="BW310" i="2"/>
  <c r="BW309" i="2"/>
  <c r="BW308" i="2"/>
  <c r="BW307" i="2"/>
  <c r="BW306" i="2"/>
  <c r="BW305" i="2"/>
  <c r="BW303" i="2"/>
  <c r="BW317" i="2" s="1"/>
  <c r="BW302" i="2"/>
  <c r="BW301" i="2"/>
  <c r="BW300" i="2"/>
  <c r="BW299" i="2"/>
  <c r="BW298" i="2"/>
  <c r="BV295" i="2"/>
  <c r="BV243" i="2"/>
  <c r="BZ292" i="2"/>
  <c r="BX292" i="2"/>
  <c r="BV292" i="2"/>
  <c r="BZ291" i="2"/>
  <c r="BX291" i="2"/>
  <c r="BV291" i="2"/>
  <c r="BZ290" i="2"/>
  <c r="BX290" i="2"/>
  <c r="BV290" i="2"/>
  <c r="BZ289" i="2"/>
  <c r="BX289" i="2"/>
  <c r="BV289" i="2"/>
  <c r="BZ288" i="2"/>
  <c r="BX288" i="2"/>
  <c r="BV288" i="2"/>
  <c r="BZ287" i="2"/>
  <c r="BX287" i="2"/>
  <c r="BV287" i="2"/>
  <c r="BZ286" i="2"/>
  <c r="BX286" i="2"/>
  <c r="BV286" i="2"/>
  <c r="BZ285" i="2"/>
  <c r="BX285" i="2"/>
  <c r="BV285" i="2"/>
  <c r="BZ284" i="2"/>
  <c r="BX284" i="2"/>
  <c r="BV284" i="2"/>
  <c r="BZ283" i="2"/>
  <c r="BX283" i="2"/>
  <c r="BV283" i="2"/>
  <c r="BZ282" i="2"/>
  <c r="BX282" i="2"/>
  <c r="BV282" i="2"/>
  <c r="BZ281" i="2"/>
  <c r="BX281" i="2"/>
  <c r="BV281" i="2"/>
  <c r="BZ280" i="2"/>
  <c r="BX280" i="2"/>
  <c r="BV280" i="2"/>
  <c r="BZ278" i="2"/>
  <c r="BX278" i="2"/>
  <c r="BV278" i="2"/>
  <c r="BZ277" i="2"/>
  <c r="BX277" i="2"/>
  <c r="BV277" i="2"/>
  <c r="BZ276" i="2"/>
  <c r="BX276" i="2"/>
  <c r="BV276" i="2"/>
  <c r="BZ275" i="2"/>
  <c r="BX275" i="2"/>
  <c r="BV275" i="2"/>
  <c r="BZ274" i="2"/>
  <c r="BX274" i="2"/>
  <c r="BV274" i="2"/>
  <c r="BU271" i="2"/>
  <c r="BU268" i="2"/>
  <c r="BU267" i="2"/>
  <c r="BU266" i="2"/>
  <c r="BU265" i="2"/>
  <c r="BU264" i="2"/>
  <c r="BU263" i="2"/>
  <c r="BU262" i="2"/>
  <c r="BU261" i="2"/>
  <c r="BU260" i="2"/>
  <c r="BU259" i="2"/>
  <c r="BU258" i="2"/>
  <c r="BU257" i="2"/>
  <c r="BU255" i="2"/>
  <c r="BU269" i="2" s="1"/>
  <c r="BU254" i="2"/>
  <c r="BU253" i="2"/>
  <c r="BU252" i="2"/>
  <c r="BU251" i="2"/>
  <c r="BU250" i="2"/>
  <c r="BT247" i="2"/>
  <c r="BO268" i="2"/>
  <c r="BO267" i="2"/>
  <c r="BO266" i="2"/>
  <c r="BO265" i="2"/>
  <c r="BO264" i="2"/>
  <c r="BO263" i="2"/>
  <c r="BO262" i="2"/>
  <c r="BO261" i="2"/>
  <c r="BO260" i="2"/>
  <c r="BO259" i="2"/>
  <c r="BO258" i="2"/>
  <c r="BO257" i="2"/>
  <c r="BO255" i="2"/>
  <c r="BO269" i="2" s="1"/>
  <c r="BO254" i="2"/>
  <c r="BO253" i="2"/>
  <c r="BO252" i="2"/>
  <c r="BO251" i="2"/>
  <c r="BO250" i="2"/>
  <c r="BN247" i="2"/>
  <c r="BM316" i="2"/>
  <c r="BM315" i="2"/>
  <c r="BM314" i="2"/>
  <c r="BM313" i="2"/>
  <c r="BM312" i="2"/>
  <c r="BM311" i="2"/>
  <c r="BM310" i="2"/>
  <c r="BM309" i="2"/>
  <c r="BM308" i="2"/>
  <c r="BM307" i="2"/>
  <c r="BM306" i="2"/>
  <c r="BM305" i="2"/>
  <c r="BM303" i="2"/>
  <c r="BM317" i="2" s="1"/>
  <c r="BM302" i="2"/>
  <c r="BM301" i="2"/>
  <c r="BM300" i="2"/>
  <c r="BM299" i="2"/>
  <c r="BM298" i="2"/>
  <c r="BL295" i="2"/>
  <c r="BP292" i="2"/>
  <c r="BN292" i="2"/>
  <c r="BL292" i="2"/>
  <c r="BP291" i="2"/>
  <c r="BN291" i="2"/>
  <c r="BL291" i="2"/>
  <c r="BP290" i="2"/>
  <c r="BN290" i="2"/>
  <c r="BL290" i="2"/>
  <c r="BP289" i="2"/>
  <c r="BN289" i="2"/>
  <c r="BL289" i="2"/>
  <c r="BP288" i="2"/>
  <c r="BN288" i="2"/>
  <c r="BL288" i="2"/>
  <c r="BP287" i="2"/>
  <c r="BN287" i="2"/>
  <c r="BL287" i="2"/>
  <c r="BP286" i="2"/>
  <c r="BN286" i="2"/>
  <c r="BL286" i="2"/>
  <c r="BP285" i="2"/>
  <c r="BN285" i="2"/>
  <c r="BL285" i="2"/>
  <c r="BP284" i="2"/>
  <c r="BN284" i="2"/>
  <c r="BL284" i="2"/>
  <c r="BP283" i="2"/>
  <c r="BN283" i="2"/>
  <c r="BL283" i="2"/>
  <c r="BP282" i="2"/>
  <c r="BN282" i="2"/>
  <c r="BL282" i="2"/>
  <c r="BP281" i="2"/>
  <c r="BN281" i="2"/>
  <c r="BL281" i="2"/>
  <c r="BP280" i="2"/>
  <c r="BN280" i="2"/>
  <c r="BL280" i="2"/>
  <c r="BP278" i="2"/>
  <c r="BN278" i="2"/>
  <c r="BL278" i="2"/>
  <c r="BP277" i="2"/>
  <c r="BN277" i="2"/>
  <c r="BL277" i="2"/>
  <c r="BP276" i="2"/>
  <c r="BN276" i="2"/>
  <c r="BL276" i="2"/>
  <c r="BP275" i="2"/>
  <c r="BN275" i="2"/>
  <c r="BL275" i="2"/>
  <c r="BP274" i="2"/>
  <c r="BN274" i="2"/>
  <c r="BL274" i="2"/>
  <c r="BK271" i="2"/>
  <c r="BK268" i="2"/>
  <c r="BK267" i="2"/>
  <c r="BK266" i="2"/>
  <c r="BK265" i="2"/>
  <c r="BK264" i="2"/>
  <c r="BK263" i="2"/>
  <c r="BK261" i="2"/>
  <c r="BK260" i="2"/>
  <c r="BK259" i="2"/>
  <c r="BK258" i="2"/>
  <c r="BK257" i="2"/>
  <c r="BK255" i="2"/>
  <c r="BK269" i="2" s="1"/>
  <c r="BK254" i="2"/>
  <c r="BK253" i="2"/>
  <c r="BK252" i="2"/>
  <c r="BK251" i="2"/>
  <c r="BK250" i="2"/>
  <c r="BJ247" i="2"/>
  <c r="BE292" i="2"/>
  <c r="BE291" i="2"/>
  <c r="BE290" i="2"/>
  <c r="BE289" i="2"/>
  <c r="BE288" i="2"/>
  <c r="BE287" i="2"/>
  <c r="BE285" i="2"/>
  <c r="BE284" i="2"/>
  <c r="BE283" i="2"/>
  <c r="BE282" i="2"/>
  <c r="BE281" i="2"/>
  <c r="BE279" i="2"/>
  <c r="BE293" i="2" s="1"/>
  <c r="BE278" i="2"/>
  <c r="BE277" i="2"/>
  <c r="BE276" i="2"/>
  <c r="BE275" i="2"/>
  <c r="BE274" i="2"/>
  <c r="BD271" i="2"/>
  <c r="BC388" i="2"/>
  <c r="BC387" i="2"/>
  <c r="BC386" i="2"/>
  <c r="BC385" i="2"/>
  <c r="BC384" i="2"/>
  <c r="BC383" i="2"/>
  <c r="BC382" i="2"/>
  <c r="BC381" i="2"/>
  <c r="BC380" i="2"/>
  <c r="BC379" i="2"/>
  <c r="BC378" i="2"/>
  <c r="BC377" i="2"/>
  <c r="BC375" i="2"/>
  <c r="BC389" i="2" s="1"/>
  <c r="BC374" i="2"/>
  <c r="BC373" i="2"/>
  <c r="BC372" i="2"/>
  <c r="BC371" i="2"/>
  <c r="BC370" i="2"/>
  <c r="BB367" i="2"/>
  <c r="BF364" i="2"/>
  <c r="BD364" i="2"/>
  <c r="BB364" i="2"/>
  <c r="BF363" i="2"/>
  <c r="BD363" i="2"/>
  <c r="BB363" i="2"/>
  <c r="BF362" i="2"/>
  <c r="BD362" i="2"/>
  <c r="BB362" i="2"/>
  <c r="BF361" i="2"/>
  <c r="BD361" i="2"/>
  <c r="BB361" i="2"/>
  <c r="BF360" i="2"/>
  <c r="BD360" i="2"/>
  <c r="BB360" i="2"/>
  <c r="BF359" i="2"/>
  <c r="BD359" i="2"/>
  <c r="BB359" i="2"/>
  <c r="BF358" i="2"/>
  <c r="BD358" i="2"/>
  <c r="BB358" i="2"/>
  <c r="BF357" i="2"/>
  <c r="BD357" i="2"/>
  <c r="BB357" i="2"/>
  <c r="BF356" i="2"/>
  <c r="BD356" i="2"/>
  <c r="BB356" i="2"/>
  <c r="BF355" i="2"/>
  <c r="BD355" i="2"/>
  <c r="BB355" i="2"/>
  <c r="BF354" i="2"/>
  <c r="BD354" i="2"/>
  <c r="BB354" i="2"/>
  <c r="BF353" i="2"/>
  <c r="BD353" i="2"/>
  <c r="BB353" i="2"/>
  <c r="BF352" i="2"/>
  <c r="BD352" i="2"/>
  <c r="BB352" i="2"/>
  <c r="BF350" i="2"/>
  <c r="BD350" i="2"/>
  <c r="BB350" i="2"/>
  <c r="BF349" i="2"/>
  <c r="BD349" i="2"/>
  <c r="BB349" i="2"/>
  <c r="BF348" i="2"/>
  <c r="BD348" i="2"/>
  <c r="BB348" i="2"/>
  <c r="BF347" i="2"/>
  <c r="BD347" i="2"/>
  <c r="BB347" i="2"/>
  <c r="BF346" i="2"/>
  <c r="BD346" i="2"/>
  <c r="BB346" i="2"/>
  <c r="BA343" i="2"/>
  <c r="BE340" i="2"/>
  <c r="BC340" i="2"/>
  <c r="BA340" i="2"/>
  <c r="BE339" i="2"/>
  <c r="BC339" i="2"/>
  <c r="BA339" i="2"/>
  <c r="BE338" i="2"/>
  <c r="BC338" i="2"/>
  <c r="BA338" i="2"/>
  <c r="BE337" i="2"/>
  <c r="BC337" i="2"/>
  <c r="BA337" i="2"/>
  <c r="BE336" i="2"/>
  <c r="BC336" i="2"/>
  <c r="BA336" i="2"/>
  <c r="BE335" i="2"/>
  <c r="BC335" i="2"/>
  <c r="BA335" i="2"/>
  <c r="BE334" i="2"/>
  <c r="BC334" i="2"/>
  <c r="BA334" i="2"/>
  <c r="BE333" i="2"/>
  <c r="BC333" i="2"/>
  <c r="BA333" i="2"/>
  <c r="BE332" i="2"/>
  <c r="BC332" i="2"/>
  <c r="BA332" i="2"/>
  <c r="BE331" i="2"/>
  <c r="BC331" i="2"/>
  <c r="BA331" i="2"/>
  <c r="BE330" i="2"/>
  <c r="BC330" i="2"/>
  <c r="BA330" i="2"/>
  <c r="BE329" i="2"/>
  <c r="BC329" i="2"/>
  <c r="BA329" i="2"/>
  <c r="BE328" i="2"/>
  <c r="BC328" i="2"/>
  <c r="BA328" i="2"/>
  <c r="BE326" i="2"/>
  <c r="BC326" i="2"/>
  <c r="BA326" i="2"/>
  <c r="BE325" i="2"/>
  <c r="BC325" i="2"/>
  <c r="BA325" i="2"/>
  <c r="BE324" i="2"/>
  <c r="BC324" i="2"/>
  <c r="BA324" i="2"/>
  <c r="BE323" i="2"/>
  <c r="BC323" i="2"/>
  <c r="BA323" i="2"/>
  <c r="BE322" i="2"/>
  <c r="BC322" i="2"/>
  <c r="BA322" i="2"/>
  <c r="AZ319" i="2"/>
  <c r="BD316" i="2"/>
  <c r="BB316" i="2"/>
  <c r="AZ316" i="2"/>
  <c r="BD315" i="2"/>
  <c r="BB315" i="2"/>
  <c r="AZ315" i="2"/>
  <c r="BD314" i="2"/>
  <c r="BB314" i="2"/>
  <c r="AZ314" i="2"/>
  <c r="BD313" i="2"/>
  <c r="BB313" i="2"/>
  <c r="AZ313" i="2"/>
  <c r="BD312" i="2"/>
  <c r="BB312" i="2"/>
  <c r="AZ312" i="2"/>
  <c r="BD311" i="2"/>
  <c r="BB311" i="2"/>
  <c r="AZ311" i="2"/>
  <c r="BD310" i="2"/>
  <c r="BB310" i="2"/>
  <c r="AZ310" i="2"/>
  <c r="BD309" i="2"/>
  <c r="BB309" i="2"/>
  <c r="AZ309" i="2"/>
  <c r="BD308" i="2"/>
  <c r="BB308" i="2"/>
  <c r="AZ308" i="2"/>
  <c r="BD307" i="2"/>
  <c r="BB307" i="2"/>
  <c r="AZ307" i="2"/>
  <c r="BD306" i="2"/>
  <c r="BB306" i="2"/>
  <c r="AZ306" i="2"/>
  <c r="BD305" i="2"/>
  <c r="BB305" i="2"/>
  <c r="AZ305" i="2"/>
  <c r="BD304" i="2"/>
  <c r="BB304" i="2"/>
  <c r="AZ304" i="2"/>
  <c r="BD302" i="2"/>
  <c r="BB302" i="2"/>
  <c r="AZ302" i="2"/>
  <c r="BD301" i="2"/>
  <c r="BB301" i="2"/>
  <c r="AZ301" i="2"/>
  <c r="BD300" i="2"/>
  <c r="BB300" i="2"/>
  <c r="AZ300" i="2"/>
  <c r="BD299" i="2"/>
  <c r="BB299" i="2"/>
  <c r="AZ299" i="2"/>
  <c r="BD298" i="2"/>
  <c r="BB298" i="2"/>
  <c r="AZ298" i="2"/>
  <c r="AY295" i="2"/>
  <c r="BC268" i="2"/>
  <c r="BA268" i="2"/>
  <c r="AY268" i="2"/>
  <c r="BC267" i="2"/>
  <c r="BA267" i="2"/>
  <c r="AY267" i="2"/>
  <c r="BC266" i="2"/>
  <c r="BA266" i="2"/>
  <c r="AY266" i="2"/>
  <c r="BC265" i="2"/>
  <c r="BA265" i="2"/>
  <c r="AY265" i="2"/>
  <c r="BC264" i="2"/>
  <c r="BA264" i="2"/>
  <c r="AY264" i="2"/>
  <c r="BC263" i="2"/>
  <c r="BA263" i="2"/>
  <c r="AY263" i="2"/>
  <c r="BC262" i="2"/>
  <c r="BA262" i="2"/>
  <c r="AY262" i="2"/>
  <c r="BC261" i="2"/>
  <c r="BA261" i="2"/>
  <c r="AY261" i="2"/>
  <c r="BC260" i="2"/>
  <c r="BA260" i="2"/>
  <c r="AY260" i="2"/>
  <c r="BC259" i="2"/>
  <c r="BA259" i="2"/>
  <c r="AY259" i="2"/>
  <c r="BC258" i="2"/>
  <c r="BA258" i="2"/>
  <c r="AY258" i="2"/>
  <c r="BC257" i="2"/>
  <c r="BA257" i="2"/>
  <c r="AY257" i="2"/>
  <c r="BC256" i="2"/>
  <c r="BA256" i="2"/>
  <c r="AY256" i="2"/>
  <c r="BC254" i="2"/>
  <c r="BA254" i="2"/>
  <c r="AY254" i="2"/>
  <c r="BC253" i="2"/>
  <c r="BA253" i="2"/>
  <c r="AY253" i="2"/>
  <c r="BC252" i="2"/>
  <c r="BA252" i="2"/>
  <c r="AY252" i="2"/>
  <c r="BC251" i="2"/>
  <c r="BA251" i="2"/>
  <c r="AY251" i="2"/>
  <c r="BC250" i="2"/>
  <c r="BA250" i="2"/>
  <c r="AY250" i="2"/>
  <c r="AX247" i="2"/>
  <c r="BA292" i="2"/>
  <c r="AY292" i="2"/>
  <c r="AW292" i="2"/>
  <c r="BA291" i="2"/>
  <c r="AY291" i="2"/>
  <c r="AW291" i="2"/>
  <c r="BA290" i="2"/>
  <c r="AY290" i="2"/>
  <c r="AW290" i="2"/>
  <c r="BA289" i="2"/>
  <c r="AY289" i="2"/>
  <c r="AW289" i="2"/>
  <c r="BA288" i="2"/>
  <c r="AY288" i="2"/>
  <c r="AW288" i="2"/>
  <c r="BA287" i="2"/>
  <c r="AY287" i="2"/>
  <c r="AW287" i="2"/>
  <c r="BA286" i="2"/>
  <c r="AY286" i="2"/>
  <c r="AW286" i="2"/>
  <c r="BA285" i="2"/>
  <c r="AY285" i="2"/>
  <c r="AW285" i="2"/>
  <c r="BA284" i="2"/>
  <c r="AY284" i="2"/>
  <c r="AW284" i="2"/>
  <c r="BA283" i="2"/>
  <c r="AY283" i="2"/>
  <c r="AW283" i="2"/>
  <c r="BA282" i="2"/>
  <c r="AY282" i="2"/>
  <c r="AW282" i="2"/>
  <c r="BA281" i="2"/>
  <c r="AY281" i="2"/>
  <c r="AW281" i="2"/>
  <c r="BA280" i="2"/>
  <c r="AY280" i="2"/>
  <c r="AW280" i="2"/>
  <c r="BA278" i="2"/>
  <c r="AY278" i="2"/>
  <c r="AW278" i="2"/>
  <c r="BA277" i="2"/>
  <c r="AY277" i="2"/>
  <c r="AW277" i="2"/>
  <c r="BA276" i="2"/>
  <c r="AY276" i="2"/>
  <c r="AW276" i="2"/>
  <c r="BA275" i="2"/>
  <c r="AY275" i="2"/>
  <c r="AW275" i="2"/>
  <c r="BA274" i="2"/>
  <c r="AY274" i="2"/>
  <c r="AW274" i="2"/>
  <c r="AV271" i="2"/>
  <c r="AU268" i="2"/>
  <c r="AS268" i="2"/>
  <c r="AQ268" i="2"/>
  <c r="AU267" i="2"/>
  <c r="AS267" i="2"/>
  <c r="AQ267" i="2"/>
  <c r="AU266" i="2"/>
  <c r="AS266" i="2"/>
  <c r="AQ266" i="2"/>
  <c r="AU265" i="2"/>
  <c r="AS265" i="2"/>
  <c r="AQ265" i="2"/>
  <c r="AU264" i="2"/>
  <c r="AS264" i="2"/>
  <c r="AQ264" i="2"/>
  <c r="AU263" i="2"/>
  <c r="AS263" i="2"/>
  <c r="AQ263" i="2"/>
  <c r="AU262" i="2"/>
  <c r="AS262" i="2"/>
  <c r="AQ262" i="2"/>
  <c r="AU261" i="2"/>
  <c r="AS261" i="2"/>
  <c r="AQ261" i="2"/>
  <c r="AU260" i="2"/>
  <c r="AS260" i="2"/>
  <c r="AQ260" i="2"/>
  <c r="AU259" i="2"/>
  <c r="AS259" i="2"/>
  <c r="AQ259" i="2"/>
  <c r="AU258" i="2"/>
  <c r="AS258" i="2"/>
  <c r="AQ258" i="2"/>
  <c r="AU257" i="2"/>
  <c r="AS257" i="2"/>
  <c r="AQ257" i="2"/>
  <c r="AU256" i="2"/>
  <c r="AS256" i="2"/>
  <c r="AQ256" i="2"/>
  <c r="AU254" i="2"/>
  <c r="AS254" i="2"/>
  <c r="AQ254" i="2"/>
  <c r="AU253" i="2"/>
  <c r="AS253" i="2"/>
  <c r="AQ253" i="2"/>
  <c r="AU252" i="2"/>
  <c r="AS252" i="2"/>
  <c r="AQ252" i="2"/>
  <c r="AU251" i="2"/>
  <c r="AS251" i="2"/>
  <c r="AQ251" i="2"/>
  <c r="AU250" i="2"/>
  <c r="AS250" i="2"/>
  <c r="AQ250" i="2"/>
  <c r="AP247" i="2"/>
  <c r="AP388" i="2"/>
  <c r="AP387" i="2"/>
  <c r="AP386" i="2"/>
  <c r="AP385" i="2"/>
  <c r="AP384" i="2"/>
  <c r="AP383" i="2"/>
  <c r="AP382" i="2"/>
  <c r="AP381" i="2"/>
  <c r="AP380" i="2"/>
  <c r="AP379" i="2"/>
  <c r="AP378" i="2"/>
  <c r="AP377" i="2"/>
  <c r="AP375" i="2"/>
  <c r="AP389" i="2" s="1"/>
  <c r="AP374" i="2"/>
  <c r="AP373" i="2"/>
  <c r="AP372" i="2"/>
  <c r="AP371" i="2"/>
  <c r="AP370" i="2"/>
  <c r="AO367" i="2"/>
  <c r="AO364" i="2"/>
  <c r="AO363" i="2"/>
  <c r="AO362" i="2"/>
  <c r="AO361" i="2"/>
  <c r="AO360" i="2"/>
  <c r="AO359" i="2"/>
  <c r="AO358" i="2"/>
  <c r="AO357" i="2"/>
  <c r="AO356" i="2"/>
  <c r="AO355" i="2"/>
  <c r="AO354" i="2"/>
  <c r="AO353" i="2"/>
  <c r="AO351" i="2"/>
  <c r="AO365" i="2" s="1"/>
  <c r="AO350" i="2"/>
  <c r="AO349" i="2"/>
  <c r="AO348" i="2"/>
  <c r="AO347" i="2"/>
  <c r="AO346" i="2"/>
  <c r="AN343" i="2"/>
  <c r="AN340" i="2"/>
  <c r="AN339" i="2"/>
  <c r="AN338" i="2"/>
  <c r="AN337" i="2"/>
  <c r="AN336" i="2"/>
  <c r="AN335" i="2"/>
  <c r="AN334" i="2"/>
  <c r="AN333" i="2"/>
  <c r="AN332" i="2"/>
  <c r="AN331" i="2"/>
  <c r="AN330" i="2"/>
  <c r="AN329" i="2"/>
  <c r="AN327" i="2"/>
  <c r="AN341" i="2" s="1"/>
  <c r="AN326" i="2"/>
  <c r="AN325" i="2"/>
  <c r="AN324" i="2"/>
  <c r="AN323" i="2"/>
  <c r="AN322" i="2"/>
  <c r="AM319" i="2"/>
  <c r="AM388" i="2"/>
  <c r="AM387" i="2"/>
  <c r="AM386" i="2"/>
  <c r="AM385" i="2"/>
  <c r="AM384" i="2"/>
  <c r="AM383" i="2"/>
  <c r="AM382" i="2"/>
  <c r="AM381" i="2"/>
  <c r="AM380" i="2"/>
  <c r="AM379" i="2"/>
  <c r="AM378" i="2"/>
  <c r="AM377" i="2"/>
  <c r="AM375" i="2"/>
  <c r="AM389" i="2" s="1"/>
  <c r="AM374" i="2"/>
  <c r="AM373" i="2"/>
  <c r="AM372" i="2"/>
  <c r="AM371" i="2"/>
  <c r="AM370" i="2"/>
  <c r="AL367" i="2"/>
  <c r="AL364" i="2"/>
  <c r="AL363" i="2"/>
  <c r="AL362" i="2"/>
  <c r="AL361" i="2"/>
  <c r="AL360" i="2"/>
  <c r="AL359" i="2"/>
  <c r="AL358" i="2"/>
  <c r="AL357" i="2"/>
  <c r="AL356" i="2"/>
  <c r="AL355" i="2"/>
  <c r="AL354" i="2"/>
  <c r="AL353" i="2"/>
  <c r="AL351" i="2"/>
  <c r="AL365" i="2" s="1"/>
  <c r="AL350" i="2"/>
  <c r="AL349" i="2"/>
  <c r="AL348" i="2"/>
  <c r="AL347" i="2"/>
  <c r="AL346" i="2"/>
  <c r="AK343" i="2"/>
  <c r="AK340" i="2"/>
  <c r="AK339" i="2"/>
  <c r="AK338" i="2"/>
  <c r="AK337" i="2"/>
  <c r="AK336" i="2"/>
  <c r="AK335" i="2"/>
  <c r="AK334" i="2"/>
  <c r="AK333" i="2"/>
  <c r="AK332" i="2"/>
  <c r="AK331" i="2"/>
  <c r="AK330" i="2"/>
  <c r="AK329" i="2"/>
  <c r="AK327" i="2"/>
  <c r="AK341" i="2" s="1"/>
  <c r="AK326" i="2"/>
  <c r="AK325" i="2"/>
  <c r="AK324" i="2"/>
  <c r="AK323" i="2"/>
  <c r="AK322" i="2"/>
  <c r="AJ319" i="2"/>
  <c r="AN316" i="2"/>
  <c r="AL316" i="2"/>
  <c r="AJ316" i="2"/>
  <c r="AN315" i="2"/>
  <c r="AL315" i="2"/>
  <c r="AJ315" i="2"/>
  <c r="AN314" i="2"/>
  <c r="AL314" i="2"/>
  <c r="AJ314" i="2"/>
  <c r="AN313" i="2"/>
  <c r="AL313" i="2"/>
  <c r="AJ313" i="2"/>
  <c r="AN312" i="2"/>
  <c r="AL312" i="2"/>
  <c r="AJ312" i="2"/>
  <c r="AN311" i="2"/>
  <c r="AL311" i="2"/>
  <c r="AJ311" i="2"/>
  <c r="AN310" i="2"/>
  <c r="AL310" i="2"/>
  <c r="AJ310" i="2"/>
  <c r="AN309" i="2"/>
  <c r="AL309" i="2"/>
  <c r="AJ309" i="2"/>
  <c r="AN308" i="2"/>
  <c r="AL308" i="2"/>
  <c r="AJ308" i="2"/>
  <c r="AN307" i="2"/>
  <c r="AL307" i="2"/>
  <c r="AJ307" i="2"/>
  <c r="AN306" i="2"/>
  <c r="AL306" i="2"/>
  <c r="AJ306" i="2"/>
  <c r="AN305" i="2"/>
  <c r="AL305" i="2"/>
  <c r="AJ305" i="2"/>
  <c r="AN304" i="2"/>
  <c r="AL304" i="2"/>
  <c r="AJ304" i="2"/>
  <c r="AN302" i="2"/>
  <c r="AL302" i="2"/>
  <c r="AJ302" i="2"/>
  <c r="AN301" i="2"/>
  <c r="AL301" i="2"/>
  <c r="AJ301" i="2"/>
  <c r="AN300" i="2"/>
  <c r="AL300" i="2"/>
  <c r="AJ300" i="2"/>
  <c r="AN299" i="2"/>
  <c r="AL299" i="2"/>
  <c r="AJ299" i="2"/>
  <c r="AN298" i="2"/>
  <c r="AL298" i="2"/>
  <c r="AJ298" i="2"/>
  <c r="AI295" i="2"/>
  <c r="AM292" i="2"/>
  <c r="AK292" i="2"/>
  <c r="AI292" i="2"/>
  <c r="AM291" i="2"/>
  <c r="AK291" i="2"/>
  <c r="AI291" i="2"/>
  <c r="AM290" i="2"/>
  <c r="AK290" i="2"/>
  <c r="AI290" i="2"/>
  <c r="AM289" i="2"/>
  <c r="AK289" i="2"/>
  <c r="AI289" i="2"/>
  <c r="AM288" i="2"/>
  <c r="AK288" i="2"/>
  <c r="AI288" i="2"/>
  <c r="AM287" i="2"/>
  <c r="AK287" i="2"/>
  <c r="AI287" i="2"/>
  <c r="AM286" i="2"/>
  <c r="AK286" i="2"/>
  <c r="AI286" i="2"/>
  <c r="AM285" i="2"/>
  <c r="AK285" i="2"/>
  <c r="AI285" i="2"/>
  <c r="AM284" i="2"/>
  <c r="AK284" i="2"/>
  <c r="AI284" i="2"/>
  <c r="AM283" i="2"/>
  <c r="AK283" i="2"/>
  <c r="AI283" i="2"/>
  <c r="AM282" i="2"/>
  <c r="AK282" i="2"/>
  <c r="AI282" i="2"/>
  <c r="AM281" i="2"/>
  <c r="AK281" i="2"/>
  <c r="AI281" i="2"/>
  <c r="AM280" i="2"/>
  <c r="AK280" i="2"/>
  <c r="AI280" i="2"/>
  <c r="AM278" i="2"/>
  <c r="AK278" i="2"/>
  <c r="AI278" i="2"/>
  <c r="AM277" i="2"/>
  <c r="AK277" i="2"/>
  <c r="AI277" i="2"/>
  <c r="AM276" i="2"/>
  <c r="AK276" i="2"/>
  <c r="AI276" i="2"/>
  <c r="AM275" i="2"/>
  <c r="AK275" i="2"/>
  <c r="AI275" i="2"/>
  <c r="AM274" i="2"/>
  <c r="AK274" i="2"/>
  <c r="AI274" i="2"/>
  <c r="AH271" i="2"/>
  <c r="AL268" i="2"/>
  <c r="AJ268" i="2"/>
  <c r="AH268" i="2"/>
  <c r="AL267" i="2"/>
  <c r="AJ267" i="2"/>
  <c r="AH267" i="2"/>
  <c r="AL266" i="2"/>
  <c r="AJ266" i="2"/>
  <c r="AH266" i="2"/>
  <c r="AL265" i="2"/>
  <c r="AJ265" i="2"/>
  <c r="AH265" i="2"/>
  <c r="AL264" i="2"/>
  <c r="AJ264" i="2"/>
  <c r="AH264" i="2"/>
  <c r="AL263" i="2"/>
  <c r="AJ263" i="2"/>
  <c r="AH263" i="2"/>
  <c r="AL262" i="2"/>
  <c r="AJ262" i="2"/>
  <c r="AH262" i="2"/>
  <c r="AL261" i="2"/>
  <c r="AJ261" i="2"/>
  <c r="AH261" i="2"/>
  <c r="AL260" i="2"/>
  <c r="AJ260" i="2"/>
  <c r="AH260" i="2"/>
  <c r="AL259" i="2"/>
  <c r="AJ259" i="2"/>
  <c r="AH259" i="2"/>
  <c r="AL258" i="2"/>
  <c r="AJ258" i="2"/>
  <c r="AH258" i="2"/>
  <c r="AL257" i="2"/>
  <c r="AJ257" i="2"/>
  <c r="AH257" i="2"/>
  <c r="AL256" i="2"/>
  <c r="AJ256" i="2"/>
  <c r="AH256" i="2"/>
  <c r="AL254" i="2"/>
  <c r="AJ254" i="2"/>
  <c r="AH254" i="2"/>
  <c r="AL253" i="2"/>
  <c r="AJ253" i="2"/>
  <c r="AH253" i="2"/>
  <c r="AL252" i="2"/>
  <c r="AJ252" i="2"/>
  <c r="AH252" i="2"/>
  <c r="AL251" i="2"/>
  <c r="AJ251" i="2"/>
  <c r="AH251" i="2"/>
  <c r="AL250" i="2"/>
  <c r="AJ250" i="2"/>
  <c r="AH250" i="2"/>
  <c r="AG247" i="2"/>
  <c r="AC316" i="2"/>
  <c r="AC315" i="2"/>
  <c r="AC314" i="2"/>
  <c r="AC313" i="2"/>
  <c r="AC312" i="2"/>
  <c r="AC311" i="2"/>
  <c r="AC310" i="2"/>
  <c r="AC309" i="2"/>
  <c r="AC308" i="2"/>
  <c r="AC307" i="2"/>
  <c r="AC306" i="2"/>
  <c r="AC305" i="2"/>
  <c r="AC303" i="2"/>
  <c r="AC317" i="2" s="1"/>
  <c r="AC302" i="2"/>
  <c r="AC301" i="2"/>
  <c r="AC300" i="2"/>
  <c r="AC299" i="2"/>
  <c r="AC298" i="2"/>
  <c r="AB295" i="2"/>
  <c r="AB268" i="2"/>
  <c r="AB267" i="2"/>
  <c r="AB266" i="2"/>
  <c r="AB265" i="2"/>
  <c r="AB264" i="2"/>
  <c r="AB263" i="2"/>
  <c r="AB262" i="2"/>
  <c r="AB261" i="2"/>
  <c r="AB260" i="2"/>
  <c r="AB259" i="2"/>
  <c r="AB258" i="2"/>
  <c r="AB257" i="2"/>
  <c r="AB255" i="2"/>
  <c r="AB269" i="2" s="1"/>
  <c r="AB254" i="2"/>
  <c r="AB253" i="2"/>
  <c r="AB252" i="2"/>
  <c r="AB251" i="2"/>
  <c r="AB250" i="2"/>
  <c r="AA247" i="2"/>
  <c r="AA292" i="2"/>
  <c r="AA291" i="2"/>
  <c r="AA290" i="2"/>
  <c r="AA289" i="2"/>
  <c r="AA288" i="2"/>
  <c r="AA287" i="2"/>
  <c r="AA286" i="2"/>
  <c r="AA285" i="2"/>
  <c r="AA284" i="2"/>
  <c r="AA283" i="2"/>
  <c r="AA282" i="2"/>
  <c r="AA281" i="2"/>
  <c r="AA279" i="2"/>
  <c r="AA293" i="2" s="1"/>
  <c r="AA278" i="2"/>
  <c r="AA277" i="2"/>
  <c r="AA276" i="2"/>
  <c r="AA275" i="2"/>
  <c r="AA274" i="2"/>
  <c r="Z271" i="2"/>
  <c r="X292" i="2"/>
  <c r="X291" i="2"/>
  <c r="X290" i="2"/>
  <c r="X289" i="2"/>
  <c r="X288" i="2"/>
  <c r="X287" i="2"/>
  <c r="X286" i="2"/>
  <c r="X285" i="2"/>
  <c r="X284" i="2"/>
  <c r="X283" i="2"/>
  <c r="X282" i="2"/>
  <c r="X281" i="2"/>
  <c r="X279" i="2"/>
  <c r="X293" i="2" s="1"/>
  <c r="X278" i="2"/>
  <c r="X277" i="2"/>
  <c r="X276" i="2"/>
  <c r="X275" i="2"/>
  <c r="X274" i="2"/>
  <c r="W271" i="2"/>
  <c r="X268" i="2"/>
  <c r="V268" i="2"/>
  <c r="T268" i="2"/>
  <c r="X267" i="2"/>
  <c r="V267" i="2"/>
  <c r="T267" i="2"/>
  <c r="X266" i="2"/>
  <c r="V266" i="2"/>
  <c r="T266" i="2"/>
  <c r="X265" i="2"/>
  <c r="V265" i="2"/>
  <c r="T265" i="2"/>
  <c r="X264" i="2"/>
  <c r="V264" i="2"/>
  <c r="T264" i="2"/>
  <c r="X263" i="2"/>
  <c r="V263" i="2"/>
  <c r="T263" i="2"/>
  <c r="X262" i="2"/>
  <c r="V262" i="2"/>
  <c r="T262" i="2"/>
  <c r="X261" i="2"/>
  <c r="V261" i="2"/>
  <c r="T261" i="2"/>
  <c r="X260" i="2"/>
  <c r="V260" i="2"/>
  <c r="T260" i="2"/>
  <c r="X259" i="2"/>
  <c r="V259" i="2"/>
  <c r="T259" i="2"/>
  <c r="X258" i="2"/>
  <c r="V258" i="2"/>
  <c r="T258" i="2"/>
  <c r="X257" i="2"/>
  <c r="V257" i="2"/>
  <c r="T257" i="2"/>
  <c r="X256" i="2"/>
  <c r="V256" i="2"/>
  <c r="T256" i="2"/>
  <c r="X254" i="2"/>
  <c r="V254" i="2"/>
  <c r="T254" i="2"/>
  <c r="X253" i="2"/>
  <c r="V253" i="2"/>
  <c r="T253" i="2"/>
  <c r="X252" i="2"/>
  <c r="V252" i="2"/>
  <c r="T252" i="2"/>
  <c r="X251" i="2"/>
  <c r="V251" i="2"/>
  <c r="T251" i="2"/>
  <c r="X250" i="2"/>
  <c r="V250" i="2"/>
  <c r="T250" i="2"/>
  <c r="S247" i="2"/>
  <c r="S316" i="2"/>
  <c r="S315" i="2"/>
  <c r="S314" i="2"/>
  <c r="S313" i="2"/>
  <c r="S312" i="2"/>
  <c r="S311" i="2"/>
  <c r="S310" i="2"/>
  <c r="S309" i="2"/>
  <c r="S308" i="2"/>
  <c r="S307" i="2"/>
  <c r="S306" i="2"/>
  <c r="S305" i="2"/>
  <c r="S303" i="2"/>
  <c r="S317" i="2" s="1"/>
  <c r="S302" i="2"/>
  <c r="S301" i="2"/>
  <c r="S300" i="2"/>
  <c r="S299" i="2"/>
  <c r="S298" i="2"/>
  <c r="R295" i="2"/>
  <c r="R292" i="2"/>
  <c r="R291" i="2"/>
  <c r="R289" i="2"/>
  <c r="R288" i="2"/>
  <c r="R286" i="2"/>
  <c r="R284" i="2"/>
  <c r="R283" i="2"/>
  <c r="R282" i="2"/>
  <c r="R281" i="2"/>
  <c r="R279" i="2"/>
  <c r="R293" i="2" s="1"/>
  <c r="R278" i="2"/>
  <c r="R277" i="2"/>
  <c r="R276" i="2"/>
  <c r="R275" i="2"/>
  <c r="R274" i="2"/>
  <c r="Q271" i="2"/>
  <c r="Q268" i="2"/>
  <c r="Q267" i="2"/>
  <c r="Q266" i="2"/>
  <c r="Q265" i="2"/>
  <c r="Q264" i="2"/>
  <c r="Q263" i="2"/>
  <c r="Q262" i="2"/>
  <c r="Q261" i="2"/>
  <c r="Q260" i="2"/>
  <c r="Q259" i="2"/>
  <c r="Q258" i="2"/>
  <c r="Q257" i="2"/>
  <c r="Q255" i="2"/>
  <c r="Q269" i="2" s="1"/>
  <c r="Q254" i="2"/>
  <c r="Q253" i="2"/>
  <c r="Q252" i="2"/>
  <c r="Q251" i="2"/>
  <c r="Q250" i="2"/>
  <c r="P247" i="2"/>
  <c r="N268" i="2"/>
  <c r="N267" i="2"/>
  <c r="N266" i="2"/>
  <c r="N265" i="2"/>
  <c r="N264" i="2"/>
  <c r="N263" i="2"/>
  <c r="N262" i="2"/>
  <c r="N261" i="2"/>
  <c r="N260" i="2"/>
  <c r="N259" i="2"/>
  <c r="N258" i="2"/>
  <c r="N257" i="2"/>
  <c r="N255" i="2"/>
  <c r="N269" i="2" s="1"/>
  <c r="N254" i="2"/>
  <c r="N253" i="2"/>
  <c r="N252" i="2"/>
  <c r="N251" i="2"/>
  <c r="N250" i="2"/>
  <c r="M247" i="2"/>
  <c r="M340" i="2"/>
  <c r="M339" i="2"/>
  <c r="M338" i="2"/>
  <c r="M337" i="2"/>
  <c r="M336" i="2"/>
  <c r="M335" i="2"/>
  <c r="M334" i="2"/>
  <c r="M333" i="2"/>
  <c r="M332" i="2"/>
  <c r="M331" i="2"/>
  <c r="M330" i="2"/>
  <c r="M329" i="2"/>
  <c r="M327" i="2"/>
  <c r="M341" i="2" s="1"/>
  <c r="M326" i="2"/>
  <c r="M325" i="2"/>
  <c r="M324" i="2"/>
  <c r="M323" i="2"/>
  <c r="M322" i="2"/>
  <c r="L319" i="2"/>
  <c r="J268" i="2"/>
  <c r="H268" i="2"/>
  <c r="F268" i="2"/>
  <c r="J267" i="2"/>
  <c r="H267" i="2"/>
  <c r="F267" i="2"/>
  <c r="J266" i="2"/>
  <c r="H266" i="2"/>
  <c r="F266" i="2"/>
  <c r="J265" i="2"/>
  <c r="H265" i="2"/>
  <c r="F265" i="2"/>
  <c r="J264" i="2"/>
  <c r="H264" i="2"/>
  <c r="F264" i="2"/>
  <c r="J263" i="2"/>
  <c r="H263" i="2"/>
  <c r="F263" i="2"/>
  <c r="J262" i="2"/>
  <c r="H262" i="2"/>
  <c r="F262" i="2"/>
  <c r="J261" i="2"/>
  <c r="H261" i="2"/>
  <c r="F261" i="2"/>
  <c r="J260" i="2"/>
  <c r="H260" i="2"/>
  <c r="F260" i="2"/>
  <c r="J259" i="2"/>
  <c r="H259" i="2"/>
  <c r="F259" i="2"/>
  <c r="J258" i="2"/>
  <c r="H258" i="2"/>
  <c r="F258" i="2"/>
  <c r="J257" i="2"/>
  <c r="H257" i="2"/>
  <c r="F257" i="2"/>
  <c r="J256" i="2"/>
  <c r="H256" i="2"/>
  <c r="F256" i="2"/>
  <c r="J254" i="2"/>
  <c r="H254" i="2"/>
  <c r="F254" i="2"/>
  <c r="J253" i="2"/>
  <c r="H253" i="2"/>
  <c r="F253" i="2"/>
  <c r="J252" i="2"/>
  <c r="H252" i="2"/>
  <c r="F252" i="2"/>
  <c r="J251" i="2"/>
  <c r="H251" i="2"/>
  <c r="F251" i="2"/>
  <c r="J250" i="2"/>
  <c r="H250" i="2"/>
  <c r="F250" i="2"/>
  <c r="E247" i="2"/>
  <c r="M292" i="2"/>
  <c r="M291" i="2"/>
  <c r="M290" i="2"/>
  <c r="M289" i="2"/>
  <c r="M288" i="2"/>
  <c r="M287" i="2"/>
  <c r="M286" i="2"/>
  <c r="M285" i="2"/>
  <c r="M284" i="2"/>
  <c r="M283" i="2"/>
  <c r="M282" i="2"/>
  <c r="K292" i="2"/>
  <c r="K291" i="2"/>
  <c r="K290" i="2"/>
  <c r="K289" i="2"/>
  <c r="K288" i="2"/>
  <c r="K287" i="2"/>
  <c r="K286" i="2"/>
  <c r="K285" i="2"/>
  <c r="K284" i="2"/>
  <c r="K283" i="2"/>
  <c r="K282" i="2"/>
  <c r="M278" i="2"/>
  <c r="M277" i="2"/>
  <c r="M276" i="2"/>
  <c r="M275" i="2"/>
  <c r="M274" i="2"/>
  <c r="K278" i="2"/>
  <c r="K277" i="2"/>
  <c r="K276" i="2"/>
  <c r="K275" i="2"/>
  <c r="K274" i="2"/>
  <c r="I292" i="2"/>
  <c r="I291" i="2"/>
  <c r="I290" i="2"/>
  <c r="I289" i="2"/>
  <c r="I288" i="2"/>
  <c r="I287" i="2"/>
  <c r="I286" i="2"/>
  <c r="I285" i="2"/>
  <c r="I284" i="2"/>
  <c r="I283" i="2"/>
  <c r="I282" i="2"/>
  <c r="I278" i="2"/>
  <c r="I277" i="2"/>
  <c r="I276" i="2"/>
  <c r="I275" i="2"/>
  <c r="M281" i="2"/>
  <c r="K281" i="2"/>
  <c r="I281" i="2"/>
  <c r="I274" i="2"/>
  <c r="L316" i="2"/>
  <c r="L315" i="2"/>
  <c r="L314" i="2"/>
  <c r="L313" i="2"/>
  <c r="L312" i="2"/>
  <c r="L309" i="2"/>
  <c r="L310" i="2"/>
  <c r="L311" i="2"/>
  <c r="L308" i="2"/>
  <c r="L307" i="2"/>
  <c r="L306" i="2"/>
  <c r="L305" i="2"/>
  <c r="L303" i="2"/>
  <c r="L317" i="2" s="1"/>
  <c r="L302" i="2"/>
  <c r="L301" i="2"/>
  <c r="L300" i="2"/>
  <c r="L299" i="2"/>
  <c r="L298" i="2"/>
  <c r="K295" i="2"/>
  <c r="B271" i="2"/>
  <c r="H271" i="2"/>
  <c r="M280" i="2"/>
  <c r="K280" i="2"/>
  <c r="I280" i="2"/>
  <c r="CO251" i="2" l="1"/>
  <c r="CO264" i="2"/>
  <c r="EA310" i="2"/>
  <c r="CO250" i="2"/>
  <c r="CO263" i="2"/>
  <c r="EA299" i="2"/>
  <c r="EA312" i="2"/>
  <c r="CO254" i="2"/>
  <c r="CO267" i="2"/>
  <c r="EA316" i="2"/>
  <c r="EA306" i="2"/>
  <c r="EA307" i="2"/>
  <c r="EA309" i="2"/>
  <c r="CO262" i="2"/>
  <c r="EA298" i="2"/>
  <c r="EA311" i="2"/>
  <c r="EA300" i="2"/>
  <c r="EA313" i="2"/>
  <c r="EA301" i="2"/>
  <c r="EA314" i="2"/>
  <c r="EA302" i="2"/>
  <c r="EA315" i="2"/>
  <c r="DZ317" i="2"/>
  <c r="EA317" i="2" s="1"/>
  <c r="EA303" i="2"/>
  <c r="EA305" i="2"/>
  <c r="CO260" i="2"/>
  <c r="CO252" i="2"/>
  <c r="CO265" i="2"/>
  <c r="CO253" i="2"/>
  <c r="CO266" i="2"/>
  <c r="CK269" i="2"/>
  <c r="CO269" i="2" s="1"/>
  <c r="CO255" i="2"/>
  <c r="CO259" i="2"/>
  <c r="FF303" i="2"/>
  <c r="FG302" i="2" s="1"/>
  <c r="FK255" i="2"/>
  <c r="FL252" i="2" s="1"/>
  <c r="FI255" i="2"/>
  <c r="FJ253" i="2" s="1"/>
  <c r="FM255" i="2"/>
  <c r="FI269" i="2"/>
  <c r="FJ267" i="2" s="1"/>
  <c r="FK269" i="2"/>
  <c r="FM269" i="2"/>
  <c r="FH303" i="2"/>
  <c r="FI302" i="2" s="1"/>
  <c r="FA279" i="2"/>
  <c r="FB275" i="2" s="1"/>
  <c r="EB255" i="2"/>
  <c r="EC253" i="2" s="1"/>
  <c r="FF327" i="2"/>
  <c r="FG322" i="2" s="1"/>
  <c r="FJ303" i="2"/>
  <c r="FK298" i="2" s="1"/>
  <c r="FI301" i="2"/>
  <c r="FF317" i="2"/>
  <c r="FG309" i="2" s="1"/>
  <c r="FH317" i="2"/>
  <c r="FI309" i="2" s="1"/>
  <c r="FJ317" i="2"/>
  <c r="FD327" i="2"/>
  <c r="FE323" i="2" s="1"/>
  <c r="FD255" i="2"/>
  <c r="FE253" i="2" s="1"/>
  <c r="FH327" i="2"/>
  <c r="FI325" i="2" s="1"/>
  <c r="FD341" i="2"/>
  <c r="FE333" i="2" s="1"/>
  <c r="FF341" i="2"/>
  <c r="FG339" i="2" s="1"/>
  <c r="FH341" i="2"/>
  <c r="FI333" i="2" s="1"/>
  <c r="FB255" i="2"/>
  <c r="FC253" i="2" s="1"/>
  <c r="FC279" i="2"/>
  <c r="FD274" i="2" s="1"/>
  <c r="EZ255" i="2"/>
  <c r="FA252" i="2" s="1"/>
  <c r="FE279" i="2"/>
  <c r="FF277" i="2" s="1"/>
  <c r="FA293" i="2"/>
  <c r="FB290" i="2" s="1"/>
  <c r="FC293" i="2"/>
  <c r="FD283" i="2" s="1"/>
  <c r="FE293" i="2"/>
  <c r="FE252" i="2"/>
  <c r="FE250" i="2"/>
  <c r="FE251" i="2"/>
  <c r="EZ269" i="2"/>
  <c r="FA258" i="2" s="1"/>
  <c r="FB269" i="2"/>
  <c r="FC258" i="2" s="1"/>
  <c r="FD269" i="2"/>
  <c r="DZ255" i="2"/>
  <c r="EA250" i="2" s="1"/>
  <c r="DU303" i="2"/>
  <c r="DV301" i="2" s="1"/>
  <c r="DQ303" i="2"/>
  <c r="DR299" i="2" s="1"/>
  <c r="DX255" i="2"/>
  <c r="DY250" i="2" s="1"/>
  <c r="DX269" i="2"/>
  <c r="DY261" i="2" s="1"/>
  <c r="DZ269" i="2"/>
  <c r="EA261" i="2" s="1"/>
  <c r="EB269" i="2"/>
  <c r="DR279" i="2"/>
  <c r="DS274" i="2" s="1"/>
  <c r="DS303" i="2"/>
  <c r="DT298" i="2" s="1"/>
  <c r="DP279" i="2"/>
  <c r="DQ277" i="2" s="1"/>
  <c r="DQ317" i="2"/>
  <c r="DR307" i="2" s="1"/>
  <c r="DS317" i="2"/>
  <c r="DT306" i="2" s="1"/>
  <c r="DU317" i="2"/>
  <c r="DT279" i="2"/>
  <c r="DU277" i="2" s="1"/>
  <c r="DP293" i="2"/>
  <c r="DQ285" i="2" s="1"/>
  <c r="DR293" i="2"/>
  <c r="DS285" i="2" s="1"/>
  <c r="DT293" i="2"/>
  <c r="CI279" i="2"/>
  <c r="CJ277" i="2" s="1"/>
  <c r="CK279" i="2"/>
  <c r="CL277" i="2" s="1"/>
  <c r="CM279" i="2"/>
  <c r="CN275" i="2" s="1"/>
  <c r="CA303" i="2"/>
  <c r="CB301" i="2" s="1"/>
  <c r="CC303" i="2"/>
  <c r="CD300" i="2" s="1"/>
  <c r="CE303" i="2"/>
  <c r="CF300" i="2" s="1"/>
  <c r="CI293" i="2"/>
  <c r="CJ291" i="2" s="1"/>
  <c r="CK293" i="2"/>
  <c r="CL286" i="2" s="1"/>
  <c r="CM293" i="2"/>
  <c r="CA317" i="2"/>
  <c r="CB306" i="2" s="1"/>
  <c r="CC317" i="2"/>
  <c r="CD306" i="2" s="1"/>
  <c r="CE317" i="2"/>
  <c r="BV279" i="2"/>
  <c r="BW277" i="2" s="1"/>
  <c r="BX279" i="2"/>
  <c r="BY277" i="2" s="1"/>
  <c r="BZ279" i="2"/>
  <c r="CA277" i="2" s="1"/>
  <c r="BV293" i="2"/>
  <c r="BW282" i="2" s="1"/>
  <c r="BX293" i="2"/>
  <c r="BY284" i="2" s="1"/>
  <c r="BZ293" i="2"/>
  <c r="CA284" i="2" s="1"/>
  <c r="BP279" i="2"/>
  <c r="BQ277" i="2" s="1"/>
  <c r="BL279" i="2"/>
  <c r="BM276" i="2" s="1"/>
  <c r="BN279" i="2"/>
  <c r="BO275" i="2" s="1"/>
  <c r="BE327" i="2"/>
  <c r="BF323" i="2" s="1"/>
  <c r="AY279" i="2"/>
  <c r="AZ277" i="2" s="1"/>
  <c r="BL293" i="2"/>
  <c r="BM281" i="2" s="1"/>
  <c r="BN293" i="2"/>
  <c r="BO287" i="2" s="1"/>
  <c r="BP293" i="2"/>
  <c r="BA279" i="2"/>
  <c r="BB275" i="2" s="1"/>
  <c r="AZ303" i="2"/>
  <c r="BA301" i="2" s="1"/>
  <c r="AM298" i="2"/>
  <c r="BD351" i="2"/>
  <c r="BE350" i="2" s="1"/>
  <c r="BA327" i="2"/>
  <c r="BB323" i="2" s="1"/>
  <c r="AW279" i="2"/>
  <c r="AX278" i="2" s="1"/>
  <c r="AJ255" i="2"/>
  <c r="AK250" i="2" s="1"/>
  <c r="BB303" i="2"/>
  <c r="BC300" i="2" s="1"/>
  <c r="AL255" i="2"/>
  <c r="AM254" i="2" s="1"/>
  <c r="AJ303" i="2"/>
  <c r="AK301" i="2" s="1"/>
  <c r="BB351" i="2"/>
  <c r="BC348" i="2" s="1"/>
  <c r="AQ255" i="2"/>
  <c r="AR252" i="2" s="1"/>
  <c r="AS255" i="2"/>
  <c r="AT250" i="2" s="1"/>
  <c r="BF351" i="2"/>
  <c r="BG349" i="2" s="1"/>
  <c r="AU255" i="2"/>
  <c r="AV250" i="2" s="1"/>
  <c r="AY255" i="2"/>
  <c r="AZ254" i="2" s="1"/>
  <c r="BD303" i="2"/>
  <c r="BE301" i="2" s="1"/>
  <c r="BA255" i="2"/>
  <c r="BB253" i="2" s="1"/>
  <c r="AK279" i="2"/>
  <c r="AL277" i="2" s="1"/>
  <c r="BC327" i="2"/>
  <c r="BD325" i="2" s="1"/>
  <c r="BB365" i="2"/>
  <c r="BC358" i="2" s="1"/>
  <c r="BD365" i="2"/>
  <c r="BE358" i="2" s="1"/>
  <c r="BF365" i="2"/>
  <c r="BG354" i="2" s="1"/>
  <c r="BA341" i="2"/>
  <c r="BB330" i="2" s="1"/>
  <c r="BC341" i="2"/>
  <c r="BD338" i="2" s="1"/>
  <c r="BE341" i="2"/>
  <c r="AZ317" i="2"/>
  <c r="BA313" i="2" s="1"/>
  <c r="BB317" i="2"/>
  <c r="BC307" i="2" s="1"/>
  <c r="BD317" i="2"/>
  <c r="BC255" i="2"/>
  <c r="AY269" i="2"/>
  <c r="AZ260" i="2" s="1"/>
  <c r="BA269" i="2"/>
  <c r="BB261" i="2" s="1"/>
  <c r="BC269" i="2"/>
  <c r="AW293" i="2"/>
  <c r="AX283" i="2" s="1"/>
  <c r="AY293" i="2"/>
  <c r="AZ281" i="2" s="1"/>
  <c r="BA293" i="2"/>
  <c r="AQ269" i="2"/>
  <c r="AR262" i="2" s="1"/>
  <c r="AS269" i="2"/>
  <c r="AT262" i="2" s="1"/>
  <c r="AU269" i="2"/>
  <c r="AI279" i="2"/>
  <c r="AJ275" i="2" s="1"/>
  <c r="AO298" i="2"/>
  <c r="AM279" i="2"/>
  <c r="AN277" i="2" s="1"/>
  <c r="AH255" i="2"/>
  <c r="AJ317" i="2"/>
  <c r="AK310" i="2" s="1"/>
  <c r="AL317" i="2"/>
  <c r="AM313" i="2" s="1"/>
  <c r="AN317" i="2"/>
  <c r="AI293" i="2"/>
  <c r="AJ291" i="2" s="1"/>
  <c r="AK293" i="2"/>
  <c r="AL282" i="2" s="1"/>
  <c r="AM293" i="2"/>
  <c r="AN282" i="2" s="1"/>
  <c r="AH269" i="2"/>
  <c r="AI263" i="2" s="1"/>
  <c r="AJ269" i="2"/>
  <c r="AK257" i="2" s="1"/>
  <c r="AL269" i="2"/>
  <c r="X255" i="2"/>
  <c r="Y252" i="2" s="1"/>
  <c r="T255" i="2"/>
  <c r="U251" i="2" s="1"/>
  <c r="V255" i="2"/>
  <c r="W252" i="2" s="1"/>
  <c r="T269" i="2"/>
  <c r="U268" i="2" s="1"/>
  <c r="V269" i="2"/>
  <c r="W258" i="2" s="1"/>
  <c r="X269" i="2"/>
  <c r="F255" i="2"/>
  <c r="G253" i="2" s="1"/>
  <c r="H255" i="2"/>
  <c r="I251" i="2" s="1"/>
  <c r="F269" i="2"/>
  <c r="G258" i="2" s="1"/>
  <c r="J255" i="2"/>
  <c r="K250" i="2" s="1"/>
  <c r="H269" i="2"/>
  <c r="I265" i="2" s="1"/>
  <c r="J269" i="2"/>
  <c r="K266" i="2" s="1"/>
  <c r="EC254" i="2" l="1"/>
  <c r="FL254" i="2"/>
  <c r="FI298" i="2"/>
  <c r="FI300" i="2"/>
  <c r="FG299" i="2"/>
  <c r="FG301" i="2"/>
  <c r="FG298" i="2"/>
  <c r="FL251" i="2"/>
  <c r="FG300" i="2"/>
  <c r="FL253" i="2"/>
  <c r="EC251" i="2"/>
  <c r="FL250" i="2"/>
  <c r="EC250" i="2"/>
  <c r="FI299" i="2"/>
  <c r="FG303" i="2"/>
  <c r="FK302" i="2"/>
  <c r="FJ250" i="2"/>
  <c r="FJ252" i="2"/>
  <c r="FN269" i="2"/>
  <c r="FJ254" i="2"/>
  <c r="EC252" i="2"/>
  <c r="FG324" i="2"/>
  <c r="FJ251" i="2"/>
  <c r="FA254" i="2"/>
  <c r="FL255" i="2"/>
  <c r="FI303" i="2"/>
  <c r="FG326" i="2"/>
  <c r="FB274" i="2"/>
  <c r="FB277" i="2"/>
  <c r="FK317" i="2"/>
  <c r="FA250" i="2"/>
  <c r="FG307" i="2"/>
  <c r="FG323" i="2"/>
  <c r="FK299" i="2"/>
  <c r="FB276" i="2"/>
  <c r="FG325" i="2"/>
  <c r="FK301" i="2"/>
  <c r="FB278" i="2"/>
  <c r="FG327" i="2"/>
  <c r="FK303" i="2"/>
  <c r="FN253" i="2"/>
  <c r="FK300" i="2"/>
  <c r="FN267" i="2"/>
  <c r="FL269" i="2"/>
  <c r="FL262" i="2"/>
  <c r="FL266" i="2"/>
  <c r="FL258" i="2"/>
  <c r="FN268" i="2"/>
  <c r="FL265" i="2"/>
  <c r="FN262" i="2"/>
  <c r="FJ269" i="2"/>
  <c r="FJ268" i="2"/>
  <c r="FJ266" i="2"/>
  <c r="FJ264" i="2"/>
  <c r="FJ262" i="2"/>
  <c r="FJ260" i="2"/>
  <c r="FJ258" i="2"/>
  <c r="FL267" i="2"/>
  <c r="FL259" i="2"/>
  <c r="FL261" i="2"/>
  <c r="FJ259" i="2"/>
  <c r="FN264" i="2"/>
  <c r="FN260" i="2"/>
  <c r="FL268" i="2"/>
  <c r="FL257" i="2"/>
  <c r="FN257" i="2"/>
  <c r="FN254" i="2"/>
  <c r="FN252" i="2"/>
  <c r="FN250" i="2"/>
  <c r="FN255" i="2"/>
  <c r="FJ265" i="2"/>
  <c r="FN263" i="2"/>
  <c r="FJ263" i="2"/>
  <c r="FL263" i="2"/>
  <c r="FN251" i="2"/>
  <c r="FN261" i="2"/>
  <c r="FJ261" i="2"/>
  <c r="FN258" i="2"/>
  <c r="FN259" i="2"/>
  <c r="FL264" i="2"/>
  <c r="FJ255" i="2"/>
  <c r="FL260" i="2"/>
  <c r="FN265" i="2"/>
  <c r="FN266" i="2"/>
  <c r="FJ257" i="2"/>
  <c r="FF276" i="2"/>
  <c r="FF278" i="2"/>
  <c r="FD275" i="2"/>
  <c r="FI323" i="2"/>
  <c r="DY252" i="2"/>
  <c r="FI322" i="2"/>
  <c r="DY254" i="2"/>
  <c r="FE254" i="2"/>
  <c r="FI326" i="2"/>
  <c r="DY251" i="2"/>
  <c r="FI324" i="2"/>
  <c r="FG311" i="2"/>
  <c r="FK309" i="2"/>
  <c r="FI315" i="2"/>
  <c r="FC255" i="2"/>
  <c r="FI311" i="2"/>
  <c r="FI327" i="2"/>
  <c r="FG316" i="2"/>
  <c r="FI307" i="2"/>
  <c r="FE322" i="2"/>
  <c r="FG312" i="2"/>
  <c r="FE324" i="2"/>
  <c r="FG308" i="2"/>
  <c r="FB279" i="2"/>
  <c r="FE326" i="2"/>
  <c r="FI314" i="2"/>
  <c r="DR301" i="2"/>
  <c r="EA253" i="2"/>
  <c r="FG337" i="2"/>
  <c r="FE325" i="2"/>
  <c r="FI310" i="2"/>
  <c r="EA251" i="2"/>
  <c r="FE255" i="2"/>
  <c r="FA255" i="2"/>
  <c r="FG335" i="2"/>
  <c r="FE327" i="2"/>
  <c r="FF274" i="2"/>
  <c r="FG331" i="2"/>
  <c r="FI306" i="2"/>
  <c r="FG314" i="2"/>
  <c r="FG310" i="2"/>
  <c r="FG306" i="2"/>
  <c r="FK315" i="2"/>
  <c r="FK305" i="2"/>
  <c r="FK311" i="2"/>
  <c r="FK316" i="2"/>
  <c r="FK314" i="2"/>
  <c r="FK313" i="2"/>
  <c r="FI317" i="2"/>
  <c r="FK307" i="2"/>
  <c r="FI316" i="2"/>
  <c r="FK310" i="2"/>
  <c r="FG313" i="2"/>
  <c r="FK308" i="2"/>
  <c r="FI312" i="2"/>
  <c r="FI313" i="2"/>
  <c r="FK306" i="2"/>
  <c r="FG317" i="2"/>
  <c r="FK312" i="2"/>
  <c r="FI308" i="2"/>
  <c r="FG315" i="2"/>
  <c r="FI305" i="2"/>
  <c r="FG305" i="2"/>
  <c r="FI338" i="2"/>
  <c r="FI334" i="2"/>
  <c r="FA251" i="2"/>
  <c r="FD277" i="2"/>
  <c r="FI330" i="2"/>
  <c r="FA253" i="2"/>
  <c r="FD276" i="2"/>
  <c r="FG340" i="2"/>
  <c r="FG338" i="2"/>
  <c r="FD278" i="2"/>
  <c r="FG332" i="2"/>
  <c r="FG334" i="2"/>
  <c r="FC251" i="2"/>
  <c r="FG333" i="2"/>
  <c r="FG330" i="2"/>
  <c r="FC252" i="2"/>
  <c r="FI339" i="2"/>
  <c r="FC250" i="2"/>
  <c r="FI340" i="2"/>
  <c r="FI335" i="2"/>
  <c r="FC254" i="2"/>
  <c r="FF275" i="2"/>
  <c r="FI336" i="2"/>
  <c r="FI331" i="2"/>
  <c r="FF279" i="2"/>
  <c r="FI332" i="2"/>
  <c r="FE339" i="2"/>
  <c r="FE329" i="2"/>
  <c r="FE335" i="2"/>
  <c r="FE331" i="2"/>
  <c r="FE337" i="2"/>
  <c r="FI337" i="2"/>
  <c r="FE341" i="2"/>
  <c r="FE330" i="2"/>
  <c r="FE340" i="2"/>
  <c r="FE338" i="2"/>
  <c r="FE336" i="2"/>
  <c r="FE334" i="2"/>
  <c r="FE332" i="2"/>
  <c r="FI341" i="2"/>
  <c r="FI329" i="2"/>
  <c r="FG341" i="2"/>
  <c r="FG336" i="2"/>
  <c r="FG329" i="2"/>
  <c r="FA263" i="2"/>
  <c r="FA259" i="2"/>
  <c r="DY253" i="2"/>
  <c r="FD287" i="2"/>
  <c r="FD279" i="2"/>
  <c r="EC255" i="2"/>
  <c r="FC257" i="2"/>
  <c r="FE269" i="2"/>
  <c r="FF293" i="2"/>
  <c r="DQ276" i="2"/>
  <c r="FD291" i="2"/>
  <c r="DV298" i="2"/>
  <c r="EA255" i="2"/>
  <c r="FC267" i="2"/>
  <c r="DV300" i="2"/>
  <c r="EA254" i="2"/>
  <c r="FC263" i="2"/>
  <c r="FD285" i="2"/>
  <c r="DV302" i="2"/>
  <c r="EA252" i="2"/>
  <c r="FA268" i="2"/>
  <c r="FC259" i="2"/>
  <c r="FD290" i="2"/>
  <c r="DV299" i="2"/>
  <c r="FA264" i="2"/>
  <c r="DR300" i="2"/>
  <c r="FA260" i="2"/>
  <c r="FB291" i="2"/>
  <c r="DR302" i="2"/>
  <c r="FC265" i="2"/>
  <c r="FC266" i="2"/>
  <c r="FD292" i="2"/>
  <c r="FB287" i="2"/>
  <c r="DR298" i="2"/>
  <c r="FC262" i="2"/>
  <c r="FF283" i="2"/>
  <c r="FB283" i="2"/>
  <c r="FD289" i="2"/>
  <c r="FD286" i="2"/>
  <c r="FD282" i="2"/>
  <c r="FD288" i="2"/>
  <c r="FB285" i="2"/>
  <c r="FD293" i="2"/>
  <c r="FD284" i="2"/>
  <c r="FB293" i="2"/>
  <c r="FB292" i="2"/>
  <c r="FB286" i="2"/>
  <c r="FB288" i="2"/>
  <c r="FB282" i="2"/>
  <c r="FF292" i="2"/>
  <c r="FB284" i="2"/>
  <c r="FB289" i="2"/>
  <c r="FF288" i="2"/>
  <c r="FD281" i="2"/>
  <c r="FF290" i="2"/>
  <c r="FF289" i="2"/>
  <c r="FF284" i="2"/>
  <c r="FF291" i="2"/>
  <c r="FF286" i="2"/>
  <c r="FF285" i="2"/>
  <c r="FF287" i="2"/>
  <c r="FB281" i="2"/>
  <c r="FF282" i="2"/>
  <c r="FF281" i="2"/>
  <c r="FC269" i="2"/>
  <c r="FE267" i="2"/>
  <c r="FA266" i="2"/>
  <c r="FA262" i="2"/>
  <c r="FE268" i="2"/>
  <c r="FE259" i="2"/>
  <c r="FE263" i="2"/>
  <c r="FC261" i="2"/>
  <c r="FA269" i="2"/>
  <c r="FE260" i="2"/>
  <c r="FA257" i="2"/>
  <c r="FE265" i="2"/>
  <c r="FE264" i="2"/>
  <c r="FC268" i="2"/>
  <c r="FE266" i="2"/>
  <c r="FE261" i="2"/>
  <c r="FC264" i="2"/>
  <c r="FA265" i="2"/>
  <c r="FE262" i="2"/>
  <c r="FE257" i="2"/>
  <c r="FC260" i="2"/>
  <c r="FA267" i="2"/>
  <c r="FE258" i="2"/>
  <c r="FA261" i="2"/>
  <c r="DQ275" i="2"/>
  <c r="DY255" i="2"/>
  <c r="DS276" i="2"/>
  <c r="DS278" i="2"/>
  <c r="DT299" i="2"/>
  <c r="DT300" i="2"/>
  <c r="EC269" i="2"/>
  <c r="EA267" i="2"/>
  <c r="DT302" i="2"/>
  <c r="EA263" i="2"/>
  <c r="DT303" i="2"/>
  <c r="EA259" i="2"/>
  <c r="DY268" i="2"/>
  <c r="EC261" i="2"/>
  <c r="DY264" i="2"/>
  <c r="EC257" i="2"/>
  <c r="DY260" i="2"/>
  <c r="DY266" i="2"/>
  <c r="DY262" i="2"/>
  <c r="DS275" i="2"/>
  <c r="DY258" i="2"/>
  <c r="CJ279" i="2"/>
  <c r="DS277" i="2"/>
  <c r="DR303" i="2"/>
  <c r="DV303" i="2"/>
  <c r="EC265" i="2"/>
  <c r="EC267" i="2"/>
  <c r="EC263" i="2"/>
  <c r="EC259" i="2"/>
  <c r="EC268" i="2"/>
  <c r="EC266" i="2"/>
  <c r="EA265" i="2"/>
  <c r="EC262" i="2"/>
  <c r="EA269" i="2"/>
  <c r="EC260" i="2"/>
  <c r="EC258" i="2"/>
  <c r="EA257" i="2"/>
  <c r="DY267" i="2"/>
  <c r="EA266" i="2"/>
  <c r="DY265" i="2"/>
  <c r="EA268" i="2"/>
  <c r="EA264" i="2"/>
  <c r="DY263" i="2"/>
  <c r="EA262" i="2"/>
  <c r="DY269" i="2"/>
  <c r="EC264" i="2"/>
  <c r="EA260" i="2"/>
  <c r="DY259" i="2"/>
  <c r="EA258" i="2"/>
  <c r="DY257" i="2"/>
  <c r="DQ281" i="2"/>
  <c r="DQ291" i="2"/>
  <c r="DU293" i="2"/>
  <c r="DQ278" i="2"/>
  <c r="DQ274" i="2"/>
  <c r="DT301" i="2"/>
  <c r="CB298" i="2"/>
  <c r="DV317" i="2"/>
  <c r="DT315" i="2"/>
  <c r="DT311" i="2"/>
  <c r="DT307" i="2"/>
  <c r="DR316" i="2"/>
  <c r="DR312" i="2"/>
  <c r="DR308" i="2"/>
  <c r="DT313" i="2"/>
  <c r="DT314" i="2"/>
  <c r="CJ274" i="2"/>
  <c r="DT310" i="2"/>
  <c r="CJ276" i="2"/>
  <c r="CJ278" i="2"/>
  <c r="DR311" i="2"/>
  <c r="CJ275" i="2"/>
  <c r="DT317" i="2"/>
  <c r="DV311" i="2"/>
  <c r="DT309" i="2"/>
  <c r="DV315" i="2"/>
  <c r="DR317" i="2"/>
  <c r="DV307" i="2"/>
  <c r="DR314" i="2"/>
  <c r="DV316" i="2"/>
  <c r="DR310" i="2"/>
  <c r="DV312" i="2"/>
  <c r="DR306" i="2"/>
  <c r="DR309" i="2"/>
  <c r="DV313" i="2"/>
  <c r="DT305" i="2"/>
  <c r="DV314" i="2"/>
  <c r="DV309" i="2"/>
  <c r="DT312" i="2"/>
  <c r="DR313" i="2"/>
  <c r="DV310" i="2"/>
  <c r="DV305" i="2"/>
  <c r="DV308" i="2"/>
  <c r="DT316" i="2"/>
  <c r="DT308" i="2"/>
  <c r="DR315" i="2"/>
  <c r="DV306" i="2"/>
  <c r="DR305" i="2"/>
  <c r="DU291" i="2"/>
  <c r="DU278" i="2"/>
  <c r="DU276" i="2"/>
  <c r="DU274" i="2"/>
  <c r="DU279" i="2"/>
  <c r="DS291" i="2"/>
  <c r="DQ283" i="2"/>
  <c r="DS290" i="2"/>
  <c r="DU292" i="2"/>
  <c r="DS287" i="2"/>
  <c r="DS286" i="2"/>
  <c r="DU288" i="2"/>
  <c r="DS283" i="2"/>
  <c r="DS282" i="2"/>
  <c r="DQ287" i="2"/>
  <c r="DU284" i="2"/>
  <c r="DU286" i="2"/>
  <c r="DU283" i="2"/>
  <c r="DQ290" i="2"/>
  <c r="DQ282" i="2"/>
  <c r="DQ293" i="2"/>
  <c r="DQ292" i="2"/>
  <c r="DQ284" i="2"/>
  <c r="DQ288" i="2"/>
  <c r="DQ286" i="2"/>
  <c r="DU289" i="2"/>
  <c r="DS293" i="2"/>
  <c r="DU275" i="2"/>
  <c r="DS288" i="2"/>
  <c r="DQ279" i="2"/>
  <c r="DU285" i="2"/>
  <c r="DU287" i="2"/>
  <c r="DS292" i="2"/>
  <c r="DS284" i="2"/>
  <c r="DS281" i="2"/>
  <c r="DU281" i="2"/>
  <c r="DU282" i="2"/>
  <c r="DS279" i="2"/>
  <c r="DQ289" i="2"/>
  <c r="DU290" i="2"/>
  <c r="DS289" i="2"/>
  <c r="CF303" i="2"/>
  <c r="CN277" i="2"/>
  <c r="CN279" i="2"/>
  <c r="CN274" i="2"/>
  <c r="CN276" i="2"/>
  <c r="CN278" i="2"/>
  <c r="CL274" i="2"/>
  <c r="CL276" i="2"/>
  <c r="AM299" i="2"/>
  <c r="AM301" i="2"/>
  <c r="CF302" i="2"/>
  <c r="CD302" i="2"/>
  <c r="BY274" i="2"/>
  <c r="CD298" i="2"/>
  <c r="BY276" i="2"/>
  <c r="CL278" i="2"/>
  <c r="CB303" i="2"/>
  <c r="AV253" i="2"/>
  <c r="AM300" i="2"/>
  <c r="CB300" i="2"/>
  <c r="AM302" i="2"/>
  <c r="CB302" i="2"/>
  <c r="CL275" i="2"/>
  <c r="AV254" i="2"/>
  <c r="CD303" i="2"/>
  <c r="CB299" i="2"/>
  <c r="CF299" i="2"/>
  <c r="CF298" i="2"/>
  <c r="AV252" i="2"/>
  <c r="CF301" i="2"/>
  <c r="CD299" i="2"/>
  <c r="CD301" i="2"/>
  <c r="CL279" i="2"/>
  <c r="CF317" i="2"/>
  <c r="CJ287" i="2"/>
  <c r="CJ283" i="2"/>
  <c r="AZ274" i="2"/>
  <c r="AK251" i="2"/>
  <c r="AZ276" i="2"/>
  <c r="BF322" i="2"/>
  <c r="AZ278" i="2"/>
  <c r="CN293" i="2"/>
  <c r="CL291" i="2"/>
  <c r="CL287" i="2"/>
  <c r="CJ282" i="2"/>
  <c r="AR254" i="2"/>
  <c r="CJ292" i="2"/>
  <c r="AR251" i="2"/>
  <c r="CJ288" i="2"/>
  <c r="AR253" i="2"/>
  <c r="CJ284" i="2"/>
  <c r="CJ286" i="2"/>
  <c r="CL290" i="2"/>
  <c r="CN289" i="2"/>
  <c r="CL293" i="2"/>
  <c r="CN285" i="2"/>
  <c r="CL283" i="2"/>
  <c r="CL282" i="2"/>
  <c r="CN291" i="2"/>
  <c r="CL289" i="2"/>
  <c r="CN288" i="2"/>
  <c r="CN283" i="2"/>
  <c r="CL285" i="2"/>
  <c r="CL281" i="2"/>
  <c r="CJ293" i="2"/>
  <c r="CL292" i="2"/>
  <c r="CN290" i="2"/>
  <c r="CJ289" i="2"/>
  <c r="CN284" i="2"/>
  <c r="CL288" i="2"/>
  <c r="CN286" i="2"/>
  <c r="CJ285" i="2"/>
  <c r="CJ290" i="2"/>
  <c r="CN292" i="2"/>
  <c r="CN287" i="2"/>
  <c r="CL284" i="2"/>
  <c r="CN281" i="2"/>
  <c r="CN282" i="2"/>
  <c r="CJ281" i="2"/>
  <c r="CA285" i="2"/>
  <c r="BY279" i="2"/>
  <c r="CB307" i="2"/>
  <c r="BE346" i="2"/>
  <c r="BE348" i="2"/>
  <c r="BQ275" i="2"/>
  <c r="BW279" i="2"/>
  <c r="BA300" i="2"/>
  <c r="CA281" i="2"/>
  <c r="BB279" i="2"/>
  <c r="BA302" i="2"/>
  <c r="CD315" i="2"/>
  <c r="BQ278" i="2"/>
  <c r="BQ279" i="2"/>
  <c r="BQ274" i="2"/>
  <c r="BY278" i="2"/>
  <c r="BQ276" i="2"/>
  <c r="BY275" i="2"/>
  <c r="AK254" i="2"/>
  <c r="BF324" i="2"/>
  <c r="BW291" i="2"/>
  <c r="CD311" i="2"/>
  <c r="AM253" i="2"/>
  <c r="BF326" i="2"/>
  <c r="BM278" i="2"/>
  <c r="CA275" i="2"/>
  <c r="BW274" i="2"/>
  <c r="CD307" i="2"/>
  <c r="AM252" i="2"/>
  <c r="AZ251" i="2"/>
  <c r="BF325" i="2"/>
  <c r="BM275" i="2"/>
  <c r="CA292" i="2"/>
  <c r="BW276" i="2"/>
  <c r="CB316" i="2"/>
  <c r="BM277" i="2"/>
  <c r="CA279" i="2"/>
  <c r="BW278" i="2"/>
  <c r="CB312" i="2"/>
  <c r="BM279" i="2"/>
  <c r="CA276" i="2"/>
  <c r="BW275" i="2"/>
  <c r="CB308" i="2"/>
  <c r="CB305" i="2"/>
  <c r="CA278" i="2"/>
  <c r="CB314" i="2"/>
  <c r="CF315" i="2"/>
  <c r="CB310" i="2"/>
  <c r="CD317" i="2"/>
  <c r="CF311" i="2"/>
  <c r="CB317" i="2"/>
  <c r="CF307" i="2"/>
  <c r="CF313" i="2"/>
  <c r="CF316" i="2"/>
  <c r="CF309" i="2"/>
  <c r="CF314" i="2"/>
  <c r="CF305" i="2"/>
  <c r="CF308" i="2"/>
  <c r="CF310" i="2"/>
  <c r="CD313" i="2"/>
  <c r="CF312" i="2"/>
  <c r="CD316" i="2"/>
  <c r="CB313" i="2"/>
  <c r="CF306" i="2"/>
  <c r="CD309" i="2"/>
  <c r="CD312" i="2"/>
  <c r="CB315" i="2"/>
  <c r="CD314" i="2"/>
  <c r="CD305" i="2"/>
  <c r="CD308" i="2"/>
  <c r="CB311" i="2"/>
  <c r="CD310" i="2"/>
  <c r="CB309" i="2"/>
  <c r="BO277" i="2"/>
  <c r="CA282" i="2"/>
  <c r="BO279" i="2"/>
  <c r="AK253" i="2"/>
  <c r="AV251" i="2"/>
  <c r="AZ275" i="2"/>
  <c r="BM274" i="2"/>
  <c r="AK252" i="2"/>
  <c r="BA298" i="2"/>
  <c r="CA289" i="2"/>
  <c r="CA283" i="2"/>
  <c r="BY289" i="2"/>
  <c r="BY285" i="2"/>
  <c r="CA290" i="2"/>
  <c r="BW289" i="2"/>
  <c r="BW285" i="2"/>
  <c r="CA286" i="2"/>
  <c r="BY291" i="2"/>
  <c r="CA288" i="2"/>
  <c r="BY287" i="2"/>
  <c r="BW287" i="2"/>
  <c r="BY290" i="2"/>
  <c r="BY283" i="2"/>
  <c r="BW283" i="2"/>
  <c r="BY286" i="2"/>
  <c r="BB250" i="2"/>
  <c r="BY282" i="2"/>
  <c r="AR250" i="2"/>
  <c r="CA274" i="2"/>
  <c r="BO274" i="2"/>
  <c r="BY292" i="2"/>
  <c r="BO278" i="2"/>
  <c r="BY288" i="2"/>
  <c r="CA293" i="2"/>
  <c r="BW286" i="2"/>
  <c r="BY293" i="2"/>
  <c r="BW284" i="2"/>
  <c r="BW293" i="2"/>
  <c r="BW292" i="2"/>
  <c r="BW290" i="2"/>
  <c r="BW288" i="2"/>
  <c r="CA291" i="2"/>
  <c r="BY281" i="2"/>
  <c r="CA287" i="2"/>
  <c r="BW281" i="2"/>
  <c r="BD269" i="2"/>
  <c r="AK300" i="2"/>
  <c r="AL275" i="2"/>
  <c r="BE302" i="2"/>
  <c r="AL274" i="2"/>
  <c r="AX275" i="2"/>
  <c r="BE298" i="2"/>
  <c r="BO276" i="2"/>
  <c r="AX277" i="2"/>
  <c r="BM283" i="2"/>
  <c r="BC299" i="2"/>
  <c r="BA311" i="2"/>
  <c r="AK302" i="2"/>
  <c r="BA307" i="2"/>
  <c r="BD322" i="2"/>
  <c r="AL276" i="2"/>
  <c r="AK298" i="2"/>
  <c r="BB251" i="2"/>
  <c r="BB322" i="2"/>
  <c r="AL278" i="2"/>
  <c r="BB252" i="2"/>
  <c r="AR255" i="2"/>
  <c r="AM251" i="2"/>
  <c r="AX276" i="2"/>
  <c r="AZ253" i="2"/>
  <c r="BQ293" i="2"/>
  <c r="AM250" i="2"/>
  <c r="BE347" i="2"/>
  <c r="AT253" i="2"/>
  <c r="BB277" i="2"/>
  <c r="AT252" i="2"/>
  <c r="BB274" i="2"/>
  <c r="BQ287" i="2"/>
  <c r="AT254" i="2"/>
  <c r="BB276" i="2"/>
  <c r="BE317" i="2"/>
  <c r="BQ283" i="2"/>
  <c r="BO291" i="2"/>
  <c r="AT251" i="2"/>
  <c r="BA299" i="2"/>
  <c r="BO284" i="2"/>
  <c r="BB278" i="2"/>
  <c r="BM292" i="2"/>
  <c r="BC314" i="2"/>
  <c r="BM288" i="2"/>
  <c r="BO286" i="2"/>
  <c r="AV255" i="2"/>
  <c r="Y253" i="2"/>
  <c r="AK299" i="2"/>
  <c r="BC316" i="2"/>
  <c r="BC310" i="2"/>
  <c r="BD324" i="2"/>
  <c r="AX279" i="2"/>
  <c r="BO282" i="2"/>
  <c r="Y250" i="2"/>
  <c r="BB254" i="2"/>
  <c r="BC302" i="2"/>
  <c r="BC306" i="2"/>
  <c r="BD326" i="2"/>
  <c r="U253" i="2"/>
  <c r="AZ279" i="2"/>
  <c r="BA306" i="2"/>
  <c r="AX274" i="2"/>
  <c r="BA315" i="2"/>
  <c r="BB325" i="2"/>
  <c r="AT255" i="2"/>
  <c r="BM287" i="2"/>
  <c r="BM290" i="2"/>
  <c r="BM284" i="2"/>
  <c r="BM286" i="2"/>
  <c r="BO293" i="2"/>
  <c r="BO283" i="2"/>
  <c r="BM282" i="2"/>
  <c r="BQ289" i="2"/>
  <c r="BQ292" i="2"/>
  <c r="BQ285" i="2"/>
  <c r="BQ288" i="2"/>
  <c r="BQ281" i="2"/>
  <c r="BQ284" i="2"/>
  <c r="BQ290" i="2"/>
  <c r="BO289" i="2"/>
  <c r="BQ286" i="2"/>
  <c r="BO285" i="2"/>
  <c r="BM293" i="2"/>
  <c r="BO292" i="2"/>
  <c r="BQ282" i="2"/>
  <c r="BO281" i="2"/>
  <c r="BM285" i="2"/>
  <c r="BO288" i="2"/>
  <c r="BQ291" i="2"/>
  <c r="BM291" i="2"/>
  <c r="BO290" i="2"/>
  <c r="BM289" i="2"/>
  <c r="BD323" i="2"/>
  <c r="BF341" i="2"/>
  <c r="BE303" i="2"/>
  <c r="BB327" i="2"/>
  <c r="AO299" i="2"/>
  <c r="AO303" i="2"/>
  <c r="AO300" i="2"/>
  <c r="AO301" i="2"/>
  <c r="AT258" i="2"/>
  <c r="BB255" i="2"/>
  <c r="BE299" i="2"/>
  <c r="AO302" i="2"/>
  <c r="BB259" i="2"/>
  <c r="BE300" i="2"/>
  <c r="BE349" i="2"/>
  <c r="AV269" i="2"/>
  <c r="BB293" i="2"/>
  <c r="AZ266" i="2"/>
  <c r="BC349" i="2"/>
  <c r="AJ276" i="2"/>
  <c r="AZ262" i="2"/>
  <c r="AZ258" i="2"/>
  <c r="AX292" i="2"/>
  <c r="BD264" i="2"/>
  <c r="BE315" i="2"/>
  <c r="AT260" i="2"/>
  <c r="AT267" i="2"/>
  <c r="BD260" i="2"/>
  <c r="BC315" i="2"/>
  <c r="BD333" i="2"/>
  <c r="BE355" i="2"/>
  <c r="AJ278" i="2"/>
  <c r="AJ277" i="2"/>
  <c r="AR267" i="2"/>
  <c r="BB268" i="2"/>
  <c r="AZ263" i="2"/>
  <c r="BC311" i="2"/>
  <c r="BB337" i="2"/>
  <c r="AJ279" i="2"/>
  <c r="AR263" i="2"/>
  <c r="BB264" i="2"/>
  <c r="AZ259" i="2"/>
  <c r="BF327" i="2"/>
  <c r="BB339" i="2"/>
  <c r="AL291" i="2"/>
  <c r="BB260" i="2"/>
  <c r="BE316" i="2"/>
  <c r="BC301" i="2"/>
  <c r="BC347" i="2"/>
  <c r="AJ274" i="2"/>
  <c r="AL283" i="2"/>
  <c r="AK255" i="2"/>
  <c r="AZ268" i="2"/>
  <c r="BE312" i="2"/>
  <c r="BC303" i="2"/>
  <c r="BB324" i="2"/>
  <c r="BD257" i="2"/>
  <c r="AI262" i="2"/>
  <c r="AZ264" i="2"/>
  <c r="BB262" i="2"/>
  <c r="BE308" i="2"/>
  <c r="BC298" i="2"/>
  <c r="BA303" i="2"/>
  <c r="BB326" i="2"/>
  <c r="AI253" i="2"/>
  <c r="AZ291" i="2"/>
  <c r="BB258" i="2"/>
  <c r="BA309" i="2"/>
  <c r="BC350" i="2"/>
  <c r="AI251" i="2"/>
  <c r="BE359" i="2"/>
  <c r="AV259" i="2"/>
  <c r="AZ283" i="2"/>
  <c r="AZ255" i="2"/>
  <c r="BC364" i="2"/>
  <c r="AI252" i="2"/>
  <c r="AM255" i="2"/>
  <c r="AK315" i="2"/>
  <c r="BC360" i="2"/>
  <c r="BC351" i="2"/>
  <c r="AI255" i="2"/>
  <c r="AI254" i="2"/>
  <c r="AL279" i="2"/>
  <c r="AX284" i="2"/>
  <c r="BC356" i="2"/>
  <c r="AZ286" i="2"/>
  <c r="BG347" i="2"/>
  <c r="BC353" i="2"/>
  <c r="AN275" i="2"/>
  <c r="AM306" i="2"/>
  <c r="AX288" i="2"/>
  <c r="AX290" i="2"/>
  <c r="BG351" i="2"/>
  <c r="BE362" i="2"/>
  <c r="AI250" i="2"/>
  <c r="AN279" i="2"/>
  <c r="AK313" i="2"/>
  <c r="BB285" i="2"/>
  <c r="BG346" i="2"/>
  <c r="BE351" i="2"/>
  <c r="AN274" i="2"/>
  <c r="AN290" i="2"/>
  <c r="AM305" i="2"/>
  <c r="AZ290" i="2"/>
  <c r="BD332" i="2"/>
  <c r="BG348" i="2"/>
  <c r="BC359" i="2"/>
  <c r="AN276" i="2"/>
  <c r="AK303" i="2"/>
  <c r="AV265" i="2"/>
  <c r="AV257" i="2"/>
  <c r="AX287" i="2"/>
  <c r="BD265" i="2"/>
  <c r="AZ250" i="2"/>
  <c r="BE311" i="2"/>
  <c r="BE314" i="2"/>
  <c r="BB333" i="2"/>
  <c r="BF338" i="2"/>
  <c r="BG350" i="2"/>
  <c r="BC355" i="2"/>
  <c r="AL288" i="2"/>
  <c r="AN278" i="2"/>
  <c r="AL290" i="2"/>
  <c r="AK305" i="2"/>
  <c r="AT268" i="2"/>
  <c r="AT266" i="2"/>
  <c r="BB267" i="2"/>
  <c r="AZ252" i="2"/>
  <c r="BC317" i="2"/>
  <c r="BE305" i="2"/>
  <c r="BC313" i="2"/>
  <c r="BE310" i="2"/>
  <c r="BB340" i="2"/>
  <c r="BD327" i="2"/>
  <c r="BF334" i="2"/>
  <c r="BC346" i="2"/>
  <c r="AL284" i="2"/>
  <c r="AO317" i="2"/>
  <c r="AM303" i="2"/>
  <c r="AM314" i="2"/>
  <c r="AT264" i="2"/>
  <c r="BB263" i="2"/>
  <c r="BA305" i="2"/>
  <c r="BE306" i="2"/>
  <c r="BB336" i="2"/>
  <c r="BG365" i="2"/>
  <c r="BE363" i="2"/>
  <c r="BG363" i="2"/>
  <c r="BE365" i="2"/>
  <c r="BG359" i="2"/>
  <c r="BE354" i="2"/>
  <c r="BG355" i="2"/>
  <c r="BC362" i="2"/>
  <c r="BG364" i="2"/>
  <c r="BC365" i="2"/>
  <c r="BG360" i="2"/>
  <c r="BC354" i="2"/>
  <c r="BG356" i="2"/>
  <c r="BE361" i="2"/>
  <c r="BG361" i="2"/>
  <c r="BE357" i="2"/>
  <c r="BC357" i="2"/>
  <c r="BG357" i="2"/>
  <c r="BE360" i="2"/>
  <c r="BC361" i="2"/>
  <c r="BG362" i="2"/>
  <c r="BG353" i="2"/>
  <c r="BE364" i="2"/>
  <c r="BE356" i="2"/>
  <c r="BC363" i="2"/>
  <c r="BG358" i="2"/>
  <c r="BE353" i="2"/>
  <c r="BF330" i="2"/>
  <c r="BD339" i="2"/>
  <c r="BB335" i="2"/>
  <c r="BD341" i="2"/>
  <c r="BB332" i="2"/>
  <c r="BD335" i="2"/>
  <c r="BB331" i="2"/>
  <c r="BD334" i="2"/>
  <c r="BB329" i="2"/>
  <c r="BD331" i="2"/>
  <c r="BD330" i="2"/>
  <c r="BF340" i="2"/>
  <c r="BF339" i="2"/>
  <c r="BB338" i="2"/>
  <c r="BF336" i="2"/>
  <c r="BF335" i="2"/>
  <c r="BB334" i="2"/>
  <c r="BF332" i="2"/>
  <c r="BF331" i="2"/>
  <c r="BD337" i="2"/>
  <c r="BF337" i="2"/>
  <c r="BB341" i="2"/>
  <c r="BD340" i="2"/>
  <c r="BF333" i="2"/>
  <c r="BD336" i="2"/>
  <c r="BD329" i="2"/>
  <c r="BF329" i="2"/>
  <c r="BC309" i="2"/>
  <c r="BC312" i="2"/>
  <c r="BE313" i="2"/>
  <c r="BC308" i="2"/>
  <c r="BE309" i="2"/>
  <c r="BA308" i="2"/>
  <c r="BA310" i="2"/>
  <c r="BA317" i="2"/>
  <c r="BA316" i="2"/>
  <c r="BA312" i="2"/>
  <c r="BA314" i="2"/>
  <c r="BE307" i="2"/>
  <c r="BC305" i="2"/>
  <c r="BB265" i="2"/>
  <c r="BB269" i="2"/>
  <c r="BD267" i="2"/>
  <c r="BD266" i="2"/>
  <c r="BB257" i="2"/>
  <c r="AZ269" i="2"/>
  <c r="BD263" i="2"/>
  <c r="BD262" i="2"/>
  <c r="AZ265" i="2"/>
  <c r="BD254" i="2"/>
  <c r="BD252" i="2"/>
  <c r="BD255" i="2"/>
  <c r="BD253" i="2"/>
  <c r="BD251" i="2"/>
  <c r="BD259" i="2"/>
  <c r="BD261" i="2"/>
  <c r="BD258" i="2"/>
  <c r="AZ261" i="2"/>
  <c r="BD268" i="2"/>
  <c r="BD250" i="2"/>
  <c r="AZ267" i="2"/>
  <c r="BB266" i="2"/>
  <c r="AZ257" i="2"/>
  <c r="AZ287" i="2"/>
  <c r="AZ282" i="2"/>
  <c r="AX293" i="2"/>
  <c r="BB283" i="2"/>
  <c r="AX286" i="2"/>
  <c r="BB291" i="2"/>
  <c r="BB292" i="2"/>
  <c r="AZ289" i="2"/>
  <c r="BB287" i="2"/>
  <c r="BB288" i="2"/>
  <c r="AZ285" i="2"/>
  <c r="BB284" i="2"/>
  <c r="BB281" i="2"/>
  <c r="AZ293" i="2"/>
  <c r="AZ292" i="2"/>
  <c r="AX282" i="2"/>
  <c r="BB290" i="2"/>
  <c r="AX289" i="2"/>
  <c r="AZ288" i="2"/>
  <c r="BB289" i="2"/>
  <c r="BB286" i="2"/>
  <c r="AX285" i="2"/>
  <c r="AZ284" i="2"/>
  <c r="AX291" i="2"/>
  <c r="BB282" i="2"/>
  <c r="AX281" i="2"/>
  <c r="AR259" i="2"/>
  <c r="AR266" i="2"/>
  <c r="AT269" i="2"/>
  <c r="AV261" i="2"/>
  <c r="AR269" i="2"/>
  <c r="AR268" i="2"/>
  <c r="AT265" i="2"/>
  <c r="AR264" i="2"/>
  <c r="AT263" i="2"/>
  <c r="AT261" i="2"/>
  <c r="AT257" i="2"/>
  <c r="AV268" i="2"/>
  <c r="AV264" i="2"/>
  <c r="AR258" i="2"/>
  <c r="AV266" i="2"/>
  <c r="AR265" i="2"/>
  <c r="AR260" i="2"/>
  <c r="AV260" i="2"/>
  <c r="AV267" i="2"/>
  <c r="AV262" i="2"/>
  <c r="AR261" i="2"/>
  <c r="AT259" i="2"/>
  <c r="AV263" i="2"/>
  <c r="AV258" i="2"/>
  <c r="AR257" i="2"/>
  <c r="AO314" i="2"/>
  <c r="Y251" i="2"/>
  <c r="AM269" i="2"/>
  <c r="AO310" i="2"/>
  <c r="AO315" i="2"/>
  <c r="W255" i="2"/>
  <c r="AK267" i="2"/>
  <c r="AO311" i="2"/>
  <c r="AK311" i="2"/>
  <c r="AK309" i="2"/>
  <c r="AI259" i="2"/>
  <c r="AK266" i="2"/>
  <c r="AO307" i="2"/>
  <c r="AK307" i="2"/>
  <c r="U252" i="2"/>
  <c r="AM267" i="2"/>
  <c r="AM309" i="2"/>
  <c r="U254" i="2"/>
  <c r="AM263" i="2"/>
  <c r="AI267" i="2"/>
  <c r="AJ284" i="2"/>
  <c r="AO308" i="2"/>
  <c r="AM315" i="2"/>
  <c r="Y254" i="2"/>
  <c r="Y269" i="2"/>
  <c r="U250" i="2"/>
  <c r="AM259" i="2"/>
  <c r="AN293" i="2"/>
  <c r="AN287" i="2"/>
  <c r="AM311" i="2"/>
  <c r="W250" i="2"/>
  <c r="W254" i="2"/>
  <c r="AN283" i="2"/>
  <c r="AO306" i="2"/>
  <c r="AM317" i="2"/>
  <c r="AM316" i="2"/>
  <c r="AM307" i="2"/>
  <c r="AK314" i="2"/>
  <c r="AK317" i="2"/>
  <c r="AK316" i="2"/>
  <c r="AM312" i="2"/>
  <c r="AK306" i="2"/>
  <c r="AM308" i="2"/>
  <c r="AO313" i="2"/>
  <c r="AO316" i="2"/>
  <c r="AK312" i="2"/>
  <c r="AO309" i="2"/>
  <c r="AO312" i="2"/>
  <c r="AK308" i="2"/>
  <c r="AM310" i="2"/>
  <c r="AO305" i="2"/>
  <c r="AN291" i="2"/>
  <c r="AL287" i="2"/>
  <c r="AN286" i="2"/>
  <c r="AL286" i="2"/>
  <c r="AN292" i="2"/>
  <c r="AJ289" i="2"/>
  <c r="AJ290" i="2"/>
  <c r="AN288" i="2"/>
  <c r="AN284" i="2"/>
  <c r="AJ286" i="2"/>
  <c r="AL293" i="2"/>
  <c r="AN285" i="2"/>
  <c r="AN281" i="2"/>
  <c r="AL289" i="2"/>
  <c r="AJ292" i="2"/>
  <c r="AL285" i="2"/>
  <c r="AJ293" i="2"/>
  <c r="AN289" i="2"/>
  <c r="AJ285" i="2"/>
  <c r="AJ281" i="2"/>
  <c r="AJ283" i="2"/>
  <c r="AL292" i="2"/>
  <c r="AJ288" i="2"/>
  <c r="AJ282" i="2"/>
  <c r="AJ287" i="2"/>
  <c r="AL281" i="2"/>
  <c r="AK269" i="2"/>
  <c r="AM261" i="2"/>
  <c r="AM266" i="2"/>
  <c r="AM265" i="2"/>
  <c r="AM262" i="2"/>
  <c r="AI268" i="2"/>
  <c r="AM258" i="2"/>
  <c r="AI266" i="2"/>
  <c r="AK262" i="2"/>
  <c r="AI257" i="2"/>
  <c r="AK259" i="2"/>
  <c r="AI265" i="2"/>
  <c r="AI261" i="2"/>
  <c r="AK268" i="2"/>
  <c r="AM264" i="2"/>
  <c r="AK263" i="2"/>
  <c r="AI260" i="2"/>
  <c r="AI258" i="2"/>
  <c r="AK261" i="2"/>
  <c r="AI269" i="2"/>
  <c r="AM268" i="2"/>
  <c r="AK264" i="2"/>
  <c r="AM260" i="2"/>
  <c r="AK260" i="2"/>
  <c r="AI264" i="2"/>
  <c r="AM257" i="2"/>
  <c r="AK258" i="2"/>
  <c r="AK265" i="2"/>
  <c r="U255" i="2"/>
  <c r="Y255" i="2"/>
  <c r="W253" i="2"/>
  <c r="G252" i="2"/>
  <c r="G254" i="2"/>
  <c r="G251" i="2"/>
  <c r="U267" i="2"/>
  <c r="W251" i="2"/>
  <c r="I250" i="2"/>
  <c r="Y262" i="2"/>
  <c r="W262" i="2"/>
  <c r="W263" i="2"/>
  <c r="U262" i="2"/>
  <c r="U263" i="2"/>
  <c r="W261" i="2"/>
  <c r="I252" i="2"/>
  <c r="W266" i="2"/>
  <c r="I253" i="2"/>
  <c r="I254" i="2"/>
  <c r="G250" i="2"/>
  <c r="W268" i="2"/>
  <c r="Y261" i="2"/>
  <c r="U257" i="2"/>
  <c r="W257" i="2"/>
  <c r="U259" i="2"/>
  <c r="W269" i="2"/>
  <c r="Y259" i="2"/>
  <c r="Y257" i="2"/>
  <c r="W260" i="2"/>
  <c r="W259" i="2"/>
  <c r="U265" i="2"/>
  <c r="Y266" i="2"/>
  <c r="U269" i="2"/>
  <c r="Y268" i="2"/>
  <c r="Y264" i="2"/>
  <c r="Y260" i="2"/>
  <c r="U258" i="2"/>
  <c r="U264" i="2"/>
  <c r="Y258" i="2"/>
  <c r="U266" i="2"/>
  <c r="W264" i="2"/>
  <c r="U260" i="2"/>
  <c r="Y267" i="2"/>
  <c r="W265" i="2"/>
  <c r="U261" i="2"/>
  <c r="Y263" i="2"/>
  <c r="W267" i="2"/>
  <c r="Y265" i="2"/>
  <c r="G255" i="2"/>
  <c r="K253" i="2"/>
  <c r="I258" i="2"/>
  <c r="K262" i="2"/>
  <c r="K251" i="2"/>
  <c r="I255" i="2"/>
  <c r="K263" i="2"/>
  <c r="I268" i="2"/>
  <c r="K268" i="2"/>
  <c r="I264" i="2"/>
  <c r="K264" i="2"/>
  <c r="I260" i="2"/>
  <c r="K261" i="2"/>
  <c r="K260" i="2"/>
  <c r="K267" i="2"/>
  <c r="K259" i="2"/>
  <c r="I267" i="2"/>
  <c r="K258" i="2"/>
  <c r="I263" i="2"/>
  <c r="I259" i="2"/>
  <c r="I266" i="2"/>
  <c r="I257" i="2"/>
  <c r="I261" i="2"/>
  <c r="G257" i="2"/>
  <c r="G267" i="2"/>
  <c r="G263" i="2"/>
  <c r="I262" i="2"/>
  <c r="G259" i="2"/>
  <c r="K269" i="2"/>
  <c r="K257" i="2"/>
  <c r="G261" i="2"/>
  <c r="I269" i="2"/>
  <c r="G265" i="2"/>
  <c r="G266" i="2"/>
  <c r="G262" i="2"/>
  <c r="G269" i="2"/>
  <c r="G268" i="2"/>
  <c r="G264" i="2"/>
  <c r="K255" i="2"/>
  <c r="K254" i="2"/>
  <c r="K252" i="2"/>
  <c r="G260" i="2"/>
  <c r="K265" i="2"/>
  <c r="C243" i="2" l="1"/>
  <c r="D243" i="2"/>
  <c r="E243" i="2"/>
  <c r="F243" i="2"/>
  <c r="G243" i="2"/>
  <c r="H243" i="2"/>
  <c r="I243" i="2"/>
  <c r="J243" i="2"/>
  <c r="K243" i="2"/>
  <c r="L243" i="2"/>
  <c r="M243" i="2"/>
  <c r="N243" i="2"/>
  <c r="O243" i="2"/>
  <c r="P243" i="2"/>
  <c r="Q243" i="2"/>
  <c r="R243" i="2"/>
  <c r="S243" i="2"/>
  <c r="T243" i="2"/>
  <c r="U243" i="2"/>
  <c r="V243" i="2"/>
  <c r="W243" i="2"/>
  <c r="X243" i="2"/>
  <c r="X245" i="2" s="1"/>
  <c r="Y243" i="2"/>
  <c r="Y245" i="2" s="1"/>
  <c r="Z243" i="2"/>
  <c r="AA243" i="2"/>
  <c r="AB243" i="2"/>
  <c r="AC243" i="2"/>
  <c r="AE243" i="2"/>
  <c r="AF243" i="2"/>
  <c r="AG243" i="2"/>
  <c r="AH243" i="2"/>
  <c r="AI243" i="2"/>
  <c r="AJ243" i="2"/>
  <c r="AK243" i="2"/>
  <c r="AL243" i="2"/>
  <c r="AM243" i="2"/>
  <c r="AN243" i="2"/>
  <c r="AO243" i="2"/>
  <c r="AP243" i="2"/>
  <c r="AQ243" i="2"/>
  <c r="AR243" i="2"/>
  <c r="AS243" i="2"/>
  <c r="AT243" i="2"/>
  <c r="AU243" i="2"/>
  <c r="AV243" i="2"/>
  <c r="AW243" i="2"/>
  <c r="AX243" i="2"/>
  <c r="AY243" i="2"/>
  <c r="AZ243" i="2"/>
  <c r="BA243" i="2"/>
  <c r="BB243" i="2"/>
  <c r="BC243" i="2"/>
  <c r="BD243" i="2"/>
  <c r="BE243" i="2"/>
  <c r="BF243" i="2"/>
  <c r="BG243" i="2"/>
  <c r="BH243" i="2"/>
  <c r="BI243" i="2"/>
  <c r="BI245" i="2" s="1"/>
  <c r="BJ243" i="2"/>
  <c r="BK243" i="2"/>
  <c r="BL243" i="2"/>
  <c r="BM243" i="2"/>
  <c r="BN243" i="2"/>
  <c r="BO243" i="2"/>
  <c r="BP243" i="2"/>
  <c r="BQ243" i="2"/>
  <c r="BR243" i="2"/>
  <c r="BS243" i="2"/>
  <c r="BT243" i="2"/>
  <c r="BU243" i="2"/>
  <c r="BW243" i="2"/>
  <c r="BW245" i="2" s="1"/>
  <c r="BX243" i="2"/>
  <c r="BY243" i="2"/>
  <c r="BZ243" i="2"/>
  <c r="CA243" i="2"/>
  <c r="CB243" i="2"/>
  <c r="CC243" i="2"/>
  <c r="CD243" i="2"/>
  <c r="CE243" i="2"/>
  <c r="CF243" i="2"/>
  <c r="CG243" i="2"/>
  <c r="CH243" i="2"/>
  <c r="CI243" i="2"/>
  <c r="CJ243" i="2"/>
  <c r="CK243" i="2"/>
  <c r="CL243" i="2"/>
  <c r="CM243" i="2"/>
  <c r="CN243" i="2"/>
  <c r="CO243" i="2"/>
  <c r="CP243" i="2"/>
  <c r="CQ243" i="2"/>
  <c r="CR243" i="2"/>
  <c r="CS243" i="2"/>
  <c r="CT243" i="2"/>
  <c r="CU243" i="2"/>
  <c r="CV243" i="2"/>
  <c r="CW243" i="2"/>
  <c r="CX243" i="2"/>
  <c r="CY243" i="2"/>
  <c r="CZ243" i="2"/>
  <c r="DA243" i="2"/>
  <c r="DB243" i="2"/>
  <c r="DC243" i="2"/>
  <c r="DD243" i="2"/>
  <c r="DE243" i="2"/>
  <c r="DF243" i="2"/>
  <c r="DG243" i="2"/>
  <c r="DH243" i="2"/>
  <c r="DI243" i="2"/>
  <c r="DJ243" i="2"/>
  <c r="DK243" i="2"/>
  <c r="DL243" i="2"/>
  <c r="DM243" i="2"/>
  <c r="DN243" i="2"/>
  <c r="DO243" i="2"/>
  <c r="DP243" i="2"/>
  <c r="DQ243" i="2"/>
  <c r="DQ245" i="2" s="1"/>
  <c r="DR243" i="2"/>
  <c r="DR245" i="2" s="1"/>
  <c r="DS243" i="2"/>
  <c r="DT243" i="2"/>
  <c r="DU243" i="2"/>
  <c r="DV243" i="2"/>
  <c r="DW243" i="2"/>
  <c r="DX243" i="2"/>
  <c r="DY243" i="2"/>
  <c r="DZ243" i="2"/>
  <c r="EA243" i="2"/>
  <c r="EB243" i="2"/>
  <c r="EC243" i="2"/>
  <c r="ED243" i="2"/>
  <c r="EE243" i="2"/>
  <c r="EF243" i="2"/>
  <c r="EG243" i="2"/>
  <c r="EH243" i="2"/>
  <c r="EI243" i="2"/>
  <c r="EJ243" i="2"/>
  <c r="EK243" i="2"/>
  <c r="EL243" i="2"/>
  <c r="EM243" i="2"/>
  <c r="EN243" i="2"/>
  <c r="EO243" i="2"/>
  <c r="EP243" i="2"/>
  <c r="EQ243" i="2"/>
  <c r="ER243" i="2"/>
  <c r="ES243" i="2"/>
  <c r="ET243" i="2"/>
  <c r="EU243" i="2"/>
  <c r="EV243" i="2"/>
  <c r="EW243" i="2"/>
  <c r="EX243" i="2"/>
  <c r="EY243" i="2"/>
  <c r="EZ243" i="2"/>
  <c r="FA243" i="2"/>
  <c r="FB243" i="2"/>
  <c r="FB245" i="2" s="1"/>
  <c r="FC243" i="2"/>
  <c r="FD243" i="2"/>
  <c r="FD245" i="2" s="1"/>
  <c r="FE243" i="2"/>
  <c r="FF243" i="2"/>
  <c r="FG243" i="2"/>
  <c r="FH243" i="2"/>
  <c r="FI243" i="2"/>
  <c r="FJ243" i="2"/>
  <c r="FK243" i="2"/>
  <c r="FL243" i="2"/>
  <c r="FM243" i="2"/>
  <c r="FN243" i="2"/>
  <c r="FO243" i="2"/>
  <c r="FP243" i="2"/>
  <c r="FQ243" i="2"/>
  <c r="FR243" i="2"/>
  <c r="FS243" i="2"/>
  <c r="C244" i="2"/>
  <c r="D244" i="2"/>
  <c r="E244" i="2"/>
  <c r="F244" i="2"/>
  <c r="G244" i="2"/>
  <c r="H244" i="2"/>
  <c r="I244" i="2"/>
  <c r="J244" i="2"/>
  <c r="K244" i="2"/>
  <c r="L244" i="2"/>
  <c r="M244" i="2"/>
  <c r="N244" i="2"/>
  <c r="O244" i="2"/>
  <c r="P244" i="2"/>
  <c r="P245" i="2" s="1"/>
  <c r="Q244" i="2"/>
  <c r="Q245" i="2" s="1"/>
  <c r="R244" i="2"/>
  <c r="R245" i="2" s="1"/>
  <c r="S244" i="2"/>
  <c r="S245" i="2" s="1"/>
  <c r="T244" i="2"/>
  <c r="U244" i="2"/>
  <c r="V244" i="2"/>
  <c r="W244" i="2"/>
  <c r="X244" i="2"/>
  <c r="Y244" i="2"/>
  <c r="Z244" i="2"/>
  <c r="AA244" i="2"/>
  <c r="AB244" i="2"/>
  <c r="AC244" i="2"/>
  <c r="AE244" i="2"/>
  <c r="AF244" i="2"/>
  <c r="AG244" i="2"/>
  <c r="AH244" i="2"/>
  <c r="AI244" i="2"/>
  <c r="AI245" i="2" s="1"/>
  <c r="AJ244" i="2"/>
  <c r="AJ245" i="2" s="1"/>
  <c r="AK244" i="2"/>
  <c r="AL244" i="2"/>
  <c r="AM244" i="2"/>
  <c r="AN244" i="2"/>
  <c r="AO244" i="2"/>
  <c r="AO245" i="2" s="1"/>
  <c r="AP244" i="2"/>
  <c r="AP245" i="2" s="1"/>
  <c r="AQ244" i="2"/>
  <c r="AR244" i="2"/>
  <c r="AS244" i="2"/>
  <c r="AT244" i="2"/>
  <c r="AU244" i="2"/>
  <c r="AV244" i="2"/>
  <c r="AW244" i="2"/>
  <c r="AX244" i="2"/>
  <c r="AY244" i="2"/>
  <c r="AZ244" i="2"/>
  <c r="BA244" i="2"/>
  <c r="BA245" i="2" s="1"/>
  <c r="BB244" i="2"/>
  <c r="BC244" i="2"/>
  <c r="BD244" i="2"/>
  <c r="BD245" i="2" s="1"/>
  <c r="BE244" i="2"/>
  <c r="BF244" i="2"/>
  <c r="BG244" i="2"/>
  <c r="BH244" i="2"/>
  <c r="BI244" i="2"/>
  <c r="BJ244" i="2"/>
  <c r="BK244" i="2"/>
  <c r="BL244" i="2"/>
  <c r="BM244" i="2"/>
  <c r="BN244" i="2"/>
  <c r="BO244" i="2"/>
  <c r="BP244" i="2"/>
  <c r="BQ244" i="2"/>
  <c r="BR244" i="2"/>
  <c r="BS244" i="2"/>
  <c r="BT244" i="2"/>
  <c r="BU244" i="2"/>
  <c r="BV244" i="2"/>
  <c r="BW244" i="2"/>
  <c r="BX244" i="2"/>
  <c r="BY244" i="2"/>
  <c r="BZ244" i="2"/>
  <c r="CA244" i="2"/>
  <c r="CB244" i="2"/>
  <c r="CC244" i="2"/>
  <c r="CD244" i="2"/>
  <c r="CE244" i="2"/>
  <c r="CF244" i="2"/>
  <c r="CG244" i="2"/>
  <c r="CH244" i="2"/>
  <c r="CI244" i="2"/>
  <c r="CJ244" i="2"/>
  <c r="CK244" i="2"/>
  <c r="CL244" i="2"/>
  <c r="CL245" i="2" s="1"/>
  <c r="CM244" i="2"/>
  <c r="CN244" i="2"/>
  <c r="CO244" i="2"/>
  <c r="CO245" i="2" s="1"/>
  <c r="CP244" i="2"/>
  <c r="CQ244" i="2"/>
  <c r="CQ245" i="2" s="1"/>
  <c r="CR244" i="2"/>
  <c r="CR245" i="2" s="1"/>
  <c r="CS244" i="2"/>
  <c r="CT244" i="2"/>
  <c r="CU244" i="2"/>
  <c r="CV244" i="2"/>
  <c r="CW244" i="2"/>
  <c r="CX244" i="2"/>
  <c r="CX245" i="2" s="1"/>
  <c r="CY244" i="2"/>
  <c r="CY245" i="2" s="1"/>
  <c r="CZ244" i="2"/>
  <c r="CZ245" i="2" s="1"/>
  <c r="DA244" i="2"/>
  <c r="DA245" i="2" s="1"/>
  <c r="DB244" i="2"/>
  <c r="DB245" i="2" s="1"/>
  <c r="DC244" i="2"/>
  <c r="DC245" i="2" s="1"/>
  <c r="DD244" i="2"/>
  <c r="DD245" i="2" s="1"/>
  <c r="DE244" i="2"/>
  <c r="DF244" i="2"/>
  <c r="DG244" i="2"/>
  <c r="DH244" i="2"/>
  <c r="DI244" i="2"/>
  <c r="DJ244" i="2"/>
  <c r="DJ245" i="2" s="1"/>
  <c r="DK244" i="2"/>
  <c r="DL244" i="2"/>
  <c r="DM244" i="2"/>
  <c r="DM245" i="2" s="1"/>
  <c r="DN244" i="2"/>
  <c r="DN245" i="2" s="1"/>
  <c r="DO244" i="2"/>
  <c r="DP244" i="2"/>
  <c r="DQ244" i="2"/>
  <c r="DR244" i="2"/>
  <c r="DS244" i="2"/>
  <c r="DT244" i="2"/>
  <c r="DU244" i="2"/>
  <c r="DU245" i="2" s="1"/>
  <c r="DV244" i="2"/>
  <c r="DW244" i="2"/>
  <c r="DX244" i="2"/>
  <c r="DX245" i="2" s="1"/>
  <c r="DY244" i="2"/>
  <c r="DY245" i="2" s="1"/>
  <c r="DZ244" i="2"/>
  <c r="DZ245" i="2" s="1"/>
  <c r="EA244" i="2"/>
  <c r="EA245" i="2" s="1"/>
  <c r="EB244" i="2"/>
  <c r="EB245" i="2" s="1"/>
  <c r="EC244" i="2"/>
  <c r="ED244" i="2"/>
  <c r="EE244" i="2"/>
  <c r="EF244" i="2"/>
  <c r="EG244" i="2"/>
  <c r="EH244" i="2"/>
  <c r="EH245" i="2" s="1"/>
  <c r="EI244" i="2"/>
  <c r="EI245" i="2" s="1"/>
  <c r="EJ244" i="2"/>
  <c r="EJ245" i="2" s="1"/>
  <c r="EK244" i="2"/>
  <c r="EK245" i="2" s="1"/>
  <c r="EL244" i="2"/>
  <c r="EL245" i="2" s="1"/>
  <c r="EM244" i="2"/>
  <c r="EN244" i="2"/>
  <c r="EO244" i="2"/>
  <c r="EP244" i="2"/>
  <c r="EQ244" i="2"/>
  <c r="ER244" i="2"/>
  <c r="ES244" i="2"/>
  <c r="ET244" i="2"/>
  <c r="ET245" i="2" s="1"/>
  <c r="EU244" i="2"/>
  <c r="EU245" i="2" s="1"/>
  <c r="EV244" i="2"/>
  <c r="EV245" i="2" s="1"/>
  <c r="EW244" i="2"/>
  <c r="EW245" i="2" s="1"/>
  <c r="EX244" i="2"/>
  <c r="EX245" i="2" s="1"/>
  <c r="EY244" i="2"/>
  <c r="EZ244" i="2"/>
  <c r="FA244" i="2"/>
  <c r="FB244" i="2"/>
  <c r="FC244" i="2"/>
  <c r="FD244" i="2"/>
  <c r="FE244" i="2"/>
  <c r="FF244" i="2"/>
  <c r="FF245" i="2" s="1"/>
  <c r="FG244" i="2"/>
  <c r="FH244" i="2"/>
  <c r="FI244" i="2"/>
  <c r="FI245" i="2" s="1"/>
  <c r="FJ244" i="2"/>
  <c r="FJ245" i="2" s="1"/>
  <c r="FK244" i="2"/>
  <c r="FK245" i="2" s="1"/>
  <c r="FL244" i="2"/>
  <c r="FL245" i="2" s="1"/>
  <c r="FM244" i="2"/>
  <c r="FN244" i="2"/>
  <c r="FO244" i="2"/>
  <c r="FP244" i="2"/>
  <c r="FQ244" i="2"/>
  <c r="FR244" i="2"/>
  <c r="FS244" i="2"/>
  <c r="C245" i="2"/>
  <c r="D245" i="2"/>
  <c r="E245" i="2"/>
  <c r="F245" i="2"/>
  <c r="G245" i="2"/>
  <c r="I245" i="2"/>
  <c r="J245" i="2"/>
  <c r="T245" i="2"/>
  <c r="U245" i="2"/>
  <c r="V245" i="2"/>
  <c r="AB245" i="2"/>
  <c r="AC245" i="2"/>
  <c r="AE245" i="2"/>
  <c r="AF245" i="2"/>
  <c r="AQ245" i="2"/>
  <c r="AR245" i="2"/>
  <c r="AS245" i="2"/>
  <c r="AT245" i="2"/>
  <c r="AU245" i="2"/>
  <c r="AW245" i="2"/>
  <c r="BC245" i="2"/>
  <c r="BE245" i="2"/>
  <c r="BF245" i="2"/>
  <c r="BG245" i="2"/>
  <c r="BH245" i="2"/>
  <c r="BM245" i="2"/>
  <c r="BP245" i="2"/>
  <c r="BQ245" i="2"/>
  <c r="BR245" i="2"/>
  <c r="BS245" i="2"/>
  <c r="CA245" i="2"/>
  <c r="CB245" i="2"/>
  <c r="CC245" i="2"/>
  <c r="CD245" i="2"/>
  <c r="CF245" i="2"/>
  <c r="CM245" i="2"/>
  <c r="CN245" i="2"/>
  <c r="DK245" i="2"/>
  <c r="DL245" i="2"/>
  <c r="DV245" i="2"/>
  <c r="EM245" i="2"/>
  <c r="EN245" i="2"/>
  <c r="FG245" i="2"/>
  <c r="FR245" i="2"/>
  <c r="FS245" i="2"/>
  <c r="B244" i="2"/>
  <c r="B243" i="2"/>
  <c r="O245" i="2" l="1"/>
  <c r="FE245" i="2"/>
  <c r="CW245" i="2"/>
  <c r="CK245" i="2"/>
  <c r="BY245" i="2"/>
  <c r="FQ245" i="2"/>
  <c r="EG245" i="2"/>
  <c r="BL245" i="2"/>
  <c r="AZ245" i="2"/>
  <c r="ES245" i="2"/>
  <c r="DI245" i="2"/>
  <c r="FH245" i="2"/>
  <c r="FC245" i="2"/>
  <c r="FA245" i="2"/>
  <c r="EZ245" i="2"/>
  <c r="EY245" i="2"/>
  <c r="CP245" i="2"/>
  <c r="AG245" i="2"/>
  <c r="EF245" i="2"/>
  <c r="CV245" i="2"/>
  <c r="CJ245" i="2"/>
  <c r="BX245" i="2"/>
  <c r="DH245" i="2"/>
  <c r="DT245" i="2"/>
  <c r="ER245" i="2"/>
  <c r="AN245" i="2"/>
  <c r="AA245" i="2"/>
  <c r="BT245" i="2"/>
  <c r="BN245" i="2"/>
  <c r="BO245" i="2"/>
  <c r="FP245" i="2"/>
  <c r="W245" i="2"/>
  <c r="C285" i="2"/>
  <c r="C284" i="2"/>
  <c r="C283" i="2"/>
  <c r="C282" i="2"/>
  <c r="C281" i="2"/>
  <c r="C290" i="2"/>
  <c r="C286" i="2"/>
  <c r="C292" i="2"/>
  <c r="C291" i="2"/>
  <c r="C288" i="2"/>
  <c r="C289" i="2"/>
  <c r="C287" i="2"/>
  <c r="C276" i="2"/>
  <c r="C278" i="2"/>
  <c r="C277" i="2"/>
  <c r="C275" i="2"/>
  <c r="K245" i="2"/>
  <c r="H245" i="2"/>
  <c r="DW245" i="2"/>
  <c r="DP245" i="2"/>
  <c r="DO245" i="2"/>
  <c r="FN245" i="2"/>
  <c r="CH245" i="2"/>
  <c r="EP245" i="2"/>
  <c r="ED245" i="2"/>
  <c r="CE245" i="2"/>
  <c r="FM245" i="2"/>
  <c r="EO245" i="2"/>
  <c r="EC245" i="2"/>
  <c r="DE245" i="2"/>
  <c r="CS245" i="2"/>
  <c r="CG245" i="2"/>
  <c r="BU245" i="2"/>
  <c r="L245" i="2"/>
  <c r="BZ245" i="2"/>
  <c r="BK245" i="2"/>
  <c r="BB245" i="2"/>
  <c r="AY245" i="2"/>
  <c r="AX245" i="2"/>
  <c r="AV245" i="2"/>
  <c r="AK245" i="2"/>
  <c r="AH245" i="2"/>
  <c r="FO245" i="2"/>
  <c r="EQ245" i="2"/>
  <c r="EE245" i="2"/>
  <c r="DS245" i="2"/>
  <c r="DG245" i="2"/>
  <c r="CU245" i="2"/>
  <c r="CI245" i="2"/>
  <c r="AM245" i="2"/>
  <c r="Z245" i="2"/>
  <c r="N245" i="2"/>
  <c r="B245" i="2"/>
  <c r="DF245" i="2"/>
  <c r="CT245" i="2"/>
  <c r="BV245" i="2"/>
  <c r="BJ245" i="2"/>
  <c r="AL245" i="2"/>
  <c r="M245" i="2"/>
  <c r="C293" i="2" l="1"/>
  <c r="D287" i="2" s="1"/>
  <c r="C279" i="2"/>
  <c r="M293" i="2"/>
  <c r="N285" i="2" s="1"/>
  <c r="K279" i="2"/>
  <c r="L274" i="2" s="1"/>
  <c r="I293" i="2"/>
  <c r="J284" i="2" s="1"/>
  <c r="I279" i="2"/>
  <c r="J274" i="2" s="1"/>
  <c r="M279" i="2"/>
  <c r="N278" i="2" s="1"/>
  <c r="K293" i="2"/>
  <c r="L292" i="2" s="1"/>
  <c r="D275" i="2" l="1"/>
  <c r="D274" i="2"/>
  <c r="D276" i="2"/>
  <c r="D282" i="2"/>
  <c r="D281" i="2"/>
  <c r="D278" i="2"/>
  <c r="D277" i="2"/>
  <c r="N282" i="2"/>
  <c r="D285" i="2"/>
  <c r="D290" i="2"/>
  <c r="D286" i="2"/>
  <c r="D284" i="2"/>
  <c r="D292" i="2"/>
  <c r="N290" i="2"/>
  <c r="D291" i="2"/>
  <c r="N286" i="2"/>
  <c r="D288" i="2"/>
  <c r="D283" i="2"/>
  <c r="D289" i="2"/>
  <c r="N287" i="2"/>
  <c r="N283" i="2"/>
  <c r="N292" i="2"/>
  <c r="N288" i="2"/>
  <c r="N284" i="2"/>
  <c r="N289" i="2"/>
  <c r="J292" i="2"/>
  <c r="J290" i="2"/>
  <c r="J286" i="2"/>
  <c r="J291" i="2"/>
  <c r="J285" i="2"/>
  <c r="J281" i="2"/>
  <c r="N275" i="2"/>
  <c r="N274" i="2"/>
  <c r="J279" i="2"/>
  <c r="J276" i="2"/>
  <c r="N276" i="2"/>
  <c r="J287" i="2"/>
  <c r="N277" i="2"/>
  <c r="L291" i="2"/>
  <c r="L290" i="2"/>
  <c r="L284" i="2"/>
  <c r="L293" i="2"/>
  <c r="J278" i="2"/>
  <c r="L281" i="2"/>
  <c r="L279" i="2"/>
  <c r="L288" i="2"/>
  <c r="L289" i="2"/>
  <c r="L286" i="2"/>
  <c r="L275" i="2"/>
  <c r="L287" i="2"/>
  <c r="L276" i="2"/>
  <c r="J282" i="2"/>
  <c r="J293" i="2"/>
  <c r="J283" i="2"/>
  <c r="J277" i="2"/>
  <c r="N279" i="2"/>
  <c r="N293" i="2"/>
  <c r="L285" i="2"/>
  <c r="J289" i="2"/>
  <c r="L282" i="2"/>
  <c r="L283" i="2"/>
  <c r="N281" i="2"/>
  <c r="J288" i="2"/>
  <c r="N291" i="2"/>
  <c r="J275" i="2"/>
  <c r="L278" i="2"/>
  <c r="L277" i="2"/>
</calcChain>
</file>

<file path=xl/sharedStrings.xml><?xml version="1.0" encoding="utf-8"?>
<sst xmlns="http://schemas.openxmlformats.org/spreadsheetml/2006/main" count="58398" uniqueCount="3302">
  <si>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</si>
  <si>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</si>
  <si>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</si>
  <si>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</si>
  <si>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</si>
  <si>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</si>
  <si>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</si>
  <si>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</si>
  <si>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</si>
  <si>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</si>
  <si>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</si>
  <si>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</si>
  <si>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</si>
  <si>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</si>
  <si>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</si>
  <si>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</si>
  <si>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</si>
  <si>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Q2_1</t>
  </si>
  <si>
    <t>Q2_2</t>
  </si>
  <si>
    <t>Q2_3</t>
  </si>
  <si>
    <t>Q2_4</t>
  </si>
  <si>
    <t>Q2_5</t>
  </si>
  <si>
    <t>Q4</t>
  </si>
  <si>
    <t>Q4_4_TEXT</t>
  </si>
  <si>
    <t>Q5</t>
  </si>
  <si>
    <t>Q6</t>
  </si>
  <si>
    <t>Q7</t>
  </si>
  <si>
    <t>Q7_6_TEXT</t>
  </si>
  <si>
    <t>Q8</t>
  </si>
  <si>
    <t>Q9</t>
  </si>
  <si>
    <t>Q10</t>
  </si>
  <si>
    <t>Q11_1</t>
  </si>
  <si>
    <t>Q11_2</t>
  </si>
  <si>
    <t>Q12</t>
  </si>
  <si>
    <t>Q13_1</t>
  </si>
  <si>
    <t>Q13_2</t>
  </si>
  <si>
    <t>Q14</t>
  </si>
  <si>
    <t>Q15</t>
  </si>
  <si>
    <t>Q16</t>
  </si>
  <si>
    <t>Q17</t>
  </si>
  <si>
    <t>Q18_1</t>
  </si>
  <si>
    <t>Q18_2</t>
  </si>
  <si>
    <t>Q19</t>
  </si>
  <si>
    <t>Q22#1_1_1</t>
  </si>
  <si>
    <t>Q22#1_2_1</t>
  </si>
  <si>
    <t>Q22#1_3_1</t>
  </si>
  <si>
    <t>Q22#2_1</t>
  </si>
  <si>
    <t>Q22#2_2</t>
  </si>
  <si>
    <t>Q22#2_3</t>
  </si>
  <si>
    <t>Q23_1</t>
  </si>
  <si>
    <t>Q23_2</t>
  </si>
  <si>
    <t>Q23_3</t>
  </si>
  <si>
    <t>Q24_1</t>
  </si>
  <si>
    <t>Q24_2</t>
  </si>
  <si>
    <t>Q24_3</t>
  </si>
  <si>
    <t>Q25_1</t>
  </si>
  <si>
    <t>Q25_2</t>
  </si>
  <si>
    <t>Q25_3</t>
  </si>
  <si>
    <t>Q26</t>
  </si>
  <si>
    <t>Q27</t>
  </si>
  <si>
    <t>Q27_2_TEXT</t>
  </si>
  <si>
    <t>Q27_4_TEXT</t>
  </si>
  <si>
    <t>Q28</t>
  </si>
  <si>
    <t>Q28_6_TEXT</t>
  </si>
  <si>
    <t>Q29</t>
  </si>
  <si>
    <t>Q30</t>
  </si>
  <si>
    <t>Q31_1</t>
  </si>
  <si>
    <t>Q31_2</t>
  </si>
  <si>
    <t>Q31_3</t>
  </si>
  <si>
    <t>Q32</t>
  </si>
  <si>
    <t>Q33</t>
  </si>
  <si>
    <t>Q34</t>
  </si>
  <si>
    <t>Q34_1_TEXT</t>
  </si>
  <si>
    <t>Q34_2_TEXT</t>
  </si>
  <si>
    <t>Q35</t>
  </si>
  <si>
    <t>Q35_7_TEXT</t>
  </si>
  <si>
    <t>Q36</t>
  </si>
  <si>
    <t>Q36_4_TEXT</t>
  </si>
  <si>
    <t>Q37</t>
  </si>
  <si>
    <t>Q38</t>
  </si>
  <si>
    <t>Q39</t>
  </si>
  <si>
    <t>Q40</t>
  </si>
  <si>
    <t>Q40_1_TEXT</t>
  </si>
  <si>
    <t>Q40_2_TEXT</t>
  </si>
  <si>
    <t>Q41</t>
  </si>
  <si>
    <t>Q41_7_TEXT</t>
  </si>
  <si>
    <t>Q42</t>
  </si>
  <si>
    <t>Q42_4_TEXT</t>
  </si>
  <si>
    <t>Q43</t>
  </si>
  <si>
    <t>Q44</t>
  </si>
  <si>
    <t>Q45</t>
  </si>
  <si>
    <t>Q46</t>
  </si>
  <si>
    <t>Q46_1_TEXT</t>
  </si>
  <si>
    <t>Q46_2_TEXT</t>
  </si>
  <si>
    <t>Q47</t>
  </si>
  <si>
    <t>Q48</t>
  </si>
  <si>
    <t>Q48_7_TEXT</t>
  </si>
  <si>
    <t>Q49</t>
  </si>
  <si>
    <t>Q49_5_TEXT</t>
  </si>
  <si>
    <t>Q50</t>
  </si>
  <si>
    <t>Q51</t>
  </si>
  <si>
    <t>Q52</t>
  </si>
  <si>
    <t>Q54</t>
  </si>
  <si>
    <t>Q55_1_1</t>
  </si>
  <si>
    <t>Q55_1_2</t>
  </si>
  <si>
    <t>Q55_2_1</t>
  </si>
  <si>
    <t>Q55_2_2</t>
  </si>
  <si>
    <t>Q56_1_1</t>
  </si>
  <si>
    <t>Q56_1_2</t>
  </si>
  <si>
    <t>Q56_2_1</t>
  </si>
  <si>
    <t>Q56_2_2</t>
  </si>
  <si>
    <t>Q56_3_1</t>
  </si>
  <si>
    <t>Q56_3_2</t>
  </si>
  <si>
    <t>Q57</t>
  </si>
  <si>
    <t>Q58_1</t>
  </si>
  <si>
    <t>Q58_2</t>
  </si>
  <si>
    <t>Q58_3</t>
  </si>
  <si>
    <t>Q58_4</t>
  </si>
  <si>
    <t>Q59_1</t>
  </si>
  <si>
    <t>Q59_2</t>
  </si>
  <si>
    <t>Q59_3</t>
  </si>
  <si>
    <t>Q59_4</t>
  </si>
  <si>
    <t>Q59_5</t>
  </si>
  <si>
    <t>Q59_6</t>
  </si>
  <si>
    <t>Q59_7</t>
  </si>
  <si>
    <t>Q60_1_1</t>
  </si>
  <si>
    <t>Q60_1_2</t>
  </si>
  <si>
    <t>Q60_2_1</t>
  </si>
  <si>
    <t>Q60_2_2</t>
  </si>
  <si>
    <t>Q60_3_1</t>
  </si>
  <si>
    <t>Q60_3_2</t>
  </si>
  <si>
    <t>Q60_4_TEXT</t>
  </si>
  <si>
    <t>Q60_4_1</t>
  </si>
  <si>
    <t>Q60_4_2</t>
  </si>
  <si>
    <t>Q61</t>
  </si>
  <si>
    <t>Q62</t>
  </si>
  <si>
    <t>Q63</t>
  </si>
  <si>
    <t>Q64</t>
  </si>
  <si>
    <t>Q64_4_TEXT</t>
  </si>
  <si>
    <t>Q65_1</t>
  </si>
  <si>
    <t>Q65_2</t>
  </si>
  <si>
    <t>Q65_3</t>
  </si>
  <si>
    <t>Q66</t>
  </si>
  <si>
    <t>Q68</t>
  </si>
  <si>
    <t>Q69_1_1</t>
  </si>
  <si>
    <t>Q69_1_2</t>
  </si>
  <si>
    <t>Q69_2_1</t>
  </si>
  <si>
    <t>Q69_2_2</t>
  </si>
  <si>
    <t>Q70_1_1</t>
  </si>
  <si>
    <t>Q70_1_2</t>
  </si>
  <si>
    <t>Q70_2_1</t>
  </si>
  <si>
    <t>Q70_2_2</t>
  </si>
  <si>
    <t>Q70_3_1</t>
  </si>
  <si>
    <t>Q70_3_2</t>
  </si>
  <si>
    <t>Q71</t>
  </si>
  <si>
    <t>Q72_1</t>
  </si>
  <si>
    <t>Q72_2</t>
  </si>
  <si>
    <t>Q72_3</t>
  </si>
  <si>
    <t>Q72_4</t>
  </si>
  <si>
    <t>Q73</t>
  </si>
  <si>
    <t>Q73_6_TEXT</t>
  </si>
  <si>
    <t>Q74_1</t>
  </si>
  <si>
    <t>Q74_2</t>
  </si>
  <si>
    <t>Q74_3</t>
  </si>
  <si>
    <t>Q74_4</t>
  </si>
  <si>
    <t>Q74_5</t>
  </si>
  <si>
    <t>Q74_6</t>
  </si>
  <si>
    <t>Q74_7</t>
  </si>
  <si>
    <t>Q75</t>
  </si>
  <si>
    <t>Q76</t>
  </si>
  <si>
    <t>Q77</t>
  </si>
  <si>
    <t>Q78</t>
  </si>
  <si>
    <t>Q79</t>
  </si>
  <si>
    <t>Q80</t>
  </si>
  <si>
    <t>Q81</t>
  </si>
  <si>
    <t>Q82</t>
  </si>
  <si>
    <t>Q83</t>
  </si>
  <si>
    <t>Q84</t>
  </si>
  <si>
    <t>Q85</t>
  </si>
  <si>
    <t>Q86</t>
  </si>
  <si>
    <t>Q88</t>
  </si>
  <si>
    <t>Q89_1_1</t>
  </si>
  <si>
    <t>Q89_1_2</t>
  </si>
  <si>
    <t>Q89_2_1</t>
  </si>
  <si>
    <t>Q89_2_2</t>
  </si>
  <si>
    <t>Q89_3_1</t>
  </si>
  <si>
    <t>Q89_3_2</t>
  </si>
  <si>
    <t>Q90_1</t>
  </si>
  <si>
    <t>Q90_2</t>
  </si>
  <si>
    <t>Q91</t>
  </si>
  <si>
    <t>Q92</t>
  </si>
  <si>
    <t>Q93</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</si>
  <si>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</si>
  <si>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</si>
  <si>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</si>
  <si>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</si>
  <si>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</si>
  <si>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</si>
  <si>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</si>
  <si>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</si>
  <si>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</si>
  <si>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</si>
  <si>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</si>
  <si>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</si>
  <si>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</si>
  <si>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</si>
  <si>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Respondent Information: - City Name:</t>
  </si>
  <si>
    <t>Respondent Information: - Your Name:</t>
  </si>
  <si>
    <t>Respondent Information: - Your Job Title:</t>
  </si>
  <si>
    <t>Respondent Information: - Your Email Address:</t>
  </si>
  <si>
    <t>Respondent Information: - Your Phone Number:</t>
  </si>
  <si>
    <t>How often are bills issued? - Selected Choice</t>
  </si>
  <si>
    <t>How often are bills issued? - Other (Please Specify) - Text</t>
  </si>
  <si>
    <t>What methods of payment are accepted? (Check all that apply)</t>
  </si>
  <si>
    <t>Do you provide paperless billing?</t>
  </si>
  <si>
    <t>What methods of enforcement are used for late or nonpayments? (Check all that Apply) - Selected Choice</t>
  </si>
  <si>
    <t>What methods of enforcement are used for late or nonpayments? (Check all that Apply) - Other (Please Specify) - Text</t>
  </si>
  <si>
    <t>What is the late fee rate?</t>
  </si>
  <si>
    <t>What is the interest rate?</t>
  </si>
  <si>
    <t>How many days past due date are allowed before the late fee is assessed?</t>
  </si>
  <si>
    <t>What is the penalties amount and interest rate? - Penalties Amount</t>
  </si>
  <si>
    <t>What is the penalties amount and interest rate? - Interest Rate</t>
  </si>
  <si>
    <t>How many days after due date before you disconnect water service?</t>
  </si>
  <si>
    <t>What dollar amount or number of days late triggers collections? - Dollar Amount</t>
  </si>
  <si>
    <t>What dollar amount or number of days late triggers collections? - Days</t>
  </si>
  <si>
    <t>Does the city provide waivers, discounts or reductions to certain utility customers?</t>
  </si>
  <si>
    <t>Please describe these waivers, discounts and reductions:</t>
  </si>
  <si>
    <t>Does your city provide credit or make any billing adjustments for leaks or billing errors?</t>
  </si>
  <si>
    <t>For what services are adjustments made for customer water leaks</t>
  </si>
  <si>
    <t>If a leak is detected, how far back does the city make adjustments to the water bill? - Days</t>
  </si>
  <si>
    <t>If a leak is detected, how far back does the city make adjustments to the water bill? - Other Comments</t>
  </si>
  <si>
    <t>Please describe what you do for wastewater adjustments.</t>
  </si>
  <si>
    <t>What percentage of rate revenue is obligated to debt services for the following systems? - Rate Revenue - Water - %</t>
  </si>
  <si>
    <t>What percentage of rate revenue is obligated to debt services for the following systems? - Rate Revenue - Wastewater - %</t>
  </si>
  <si>
    <t>What percentage of rate revenue is obligated to debt services for the following systems? - Rate Revenue - Stormwater - %</t>
  </si>
  <si>
    <t>What percentage of rate revenue is obligated to debt services for the following systems? - Not Applicable - Water</t>
  </si>
  <si>
    <t>What percentage of rate revenue is obligated to debt services for the following systems? - Not Applicable - Wastewater</t>
  </si>
  <si>
    <t>What percentage of rate revenue is obligated to debt services for the following systems? - Not Applicable - Stormwater</t>
  </si>
  <si>
    <t>Does your city maintain an asset management system for the following services? - Water</t>
  </si>
  <si>
    <t>Does your city maintain an asset management system for the following services? - Wastewater</t>
  </si>
  <si>
    <t>Does your city maintain an asset management system for the following services? - Stormwater</t>
  </si>
  <si>
    <t>What was the last year you did a Rate Study for the following services? - Water</t>
  </si>
  <si>
    <t>What was the last year you did a Rate Study for the following services? - Wastewater</t>
  </si>
  <si>
    <t>What was the last year you did a Rate Study for the following services? - Stormwater</t>
  </si>
  <si>
    <t>What was the last year you did a Methodology Update for the following services? - Water</t>
  </si>
  <si>
    <t>What was the last year you did a Methodology Update for the following services? - Wastewater</t>
  </si>
  <si>
    <t>What was the last year you did a Methodology Update for the following services? - Stormwater</t>
  </si>
  <si>
    <t>Does your city require accounts to be in the name of the property owner?</t>
  </si>
  <si>
    <t>How does your city handle billing for vacant properties? - Selected Choice</t>
  </si>
  <si>
    <t>How does your city handle billing for vacant properties? - Charge a vacant rate upon request of the owner. (Please Explain) - Text</t>
  </si>
  <si>
    <t>How does your city handle billing for vacant properties? - Other (Please Specify) - Text</t>
  </si>
  <si>
    <t>What other account fees or charges are included on the utility bill? (Check all that apply) - Selected Choice</t>
  </si>
  <si>
    <t>What other account fees or charges are included on the utility bill? (Check all that apply) - Other (Please Specify) - Text</t>
  </si>
  <si>
    <t>Is stormwater included in the utility bill?</t>
  </si>
  <si>
    <t>What general government fees are included on the utility bill? (Check all that apply)</t>
  </si>
  <si>
    <t>Does city ordinance have an automatic CPI/Income adjustment for the following services? - Water</t>
  </si>
  <si>
    <t>Does city ordinance have an automatic CPI/Income adjustment for the following services? - Wastewater</t>
  </si>
  <si>
    <t>Does city ordinance have an automatic CPI/Income adjustment for the following services? - Stormwater</t>
  </si>
  <si>
    <t>Does your city charge for drinking water service?</t>
  </si>
  <si>
    <t>What was the last effective date of your city's most recent rate change for water services? (Please respond with the year only)</t>
  </si>
  <si>
    <t>Overall, did the rate increase or decrease at the most recent rate change? Please also include the percent (%) change. - Selected Choice</t>
  </si>
  <si>
    <t>Overall, did the rate increase or decrease at the most recent rate change? Please also include the percent (%) change. - Increase (% Increase) - Text</t>
  </si>
  <si>
    <t>Overall, did the rate increase or decrease at the most recent rate change? Please also include the percent (%) change. - Decrease (% Decrease) - Text</t>
  </si>
  <si>
    <t>Why did the city change water rates? (Check all that apply) - Selected Choice</t>
  </si>
  <si>
    <t>Why did the city change water rates? (Check all that apply) - Other (Please Specify) - Text</t>
  </si>
  <si>
    <t>What is the rate structure for your city's water service? - Selected Choice</t>
  </si>
  <si>
    <t>What is the rate structure for your city's water service? - Other (Please Specify) - Text</t>
  </si>
  <si>
    <t>For water services, if you were to bill a residential customer for 5,000 gallons (6.684 CCFs) with a 3/4'' meter size, what dollar amount would you bill them, including the base rate?</t>
  </si>
  <si>
    <t>Does your city charge for wastewater service?</t>
  </si>
  <si>
    <t>What was the last effective date of your city's most recent rate change for wastewater services? (Please respond with the year only)</t>
  </si>
  <si>
    <t>Overall, did the rate increase or decrease at the most recent rate change? Please include percent (%) change. - Selected Choice</t>
  </si>
  <si>
    <t>Overall, did the rate increase or decrease at the most recent rate change? Please include percent (%) change. - Increase (% Increase) - Text</t>
  </si>
  <si>
    <t>Overall, did the rate increase or decrease at the most recent rate change? Please include percent (%) change. - Decrease (% Decrease) - Text</t>
  </si>
  <si>
    <t>Why did the city change wastewater rates? (Check all that apply) - Selected Choice</t>
  </si>
  <si>
    <t>Why did the city change wastewater rates? (Check all that apply) - Other (Please Specify) - Text</t>
  </si>
  <si>
    <t>What is the rate structure for your city's wastewater service? - Selected Choice</t>
  </si>
  <si>
    <t>What is the rate structure for your city's wastewater service? - Other (Please Specify) - Text</t>
  </si>
  <si>
    <t>For wastewater services, if you were to bill a residential customer for 5,000 gallons (6.684 CCFs) with a 3/4'' meter size, what dollar amount would you bill them, including the base rate?</t>
  </si>
  <si>
    <t>Does your city charge for stormwater service?</t>
  </si>
  <si>
    <t>What was the last effective date of your city's most recent rate change for stormwater services? (Please respond with the year only)</t>
  </si>
  <si>
    <t>Overall, did the rate increase or decrease at the most recent rate change? Please include the percent (%) change. - Selected Choice</t>
  </si>
  <si>
    <t>Overall, did the rate increase or decrease at the most recent rate change? Please include the percent (%) change. - Increase (% Increase) - Text</t>
  </si>
  <si>
    <t>Overall, did the rate increase or decrease at the most recent rate change? Please include the percent (%) change. - Decrease (% Decrease) - Text</t>
  </si>
  <si>
    <t>Is your city subject to an MS4 Phase I or Phase II (DEQ Issued Stormwater) Permit?</t>
  </si>
  <si>
    <t>Why did the city change stormwater rates? (Check all that apply) - Selected Choice</t>
  </si>
  <si>
    <t>Why did the city change stormwater rates? (Check all that apply) - Other (Please Specify) - Text</t>
  </si>
  <si>
    <t>What is the rate structure for your city's stormwater service? - Selected Choice</t>
  </si>
  <si>
    <t>What is the rate structure for your city's stormwater service? - Other (Please Specify) - Text</t>
  </si>
  <si>
    <t>Does your city offer stormwater fee reductions or credits for onsite stormwater management?</t>
  </si>
  <si>
    <t>Please describe the reduction or credit (including the amount for onsite stormwater management)</t>
  </si>
  <si>
    <t>What does the average house pay for stormwater services (dollars per month)?</t>
  </si>
  <si>
    <t>Does your city provide drinking water services?</t>
  </si>
  <si>
    <t>What is the service population in 2018? - Service Population (Permanent Residents) - Inside City Limits</t>
  </si>
  <si>
    <t>What is the service population in 2018? - Service Population (Permanent Residents) - Outside City Limits</t>
  </si>
  <si>
    <t>What is the service population in 2018? - Service Population (Including Peak Seasonal) - Inside City Limits</t>
  </si>
  <si>
    <t>What is the service population in 2018? - Service Population (Including Peak Seasonal) - Outside City Limits</t>
  </si>
  <si>
    <t>Please list the number of connections for the following: - Residential - Inside City Limits</t>
  </si>
  <si>
    <t>Please list the number of connections for the following: - Residential - Outside City Limits</t>
  </si>
  <si>
    <t>Please list the number of connections for the following: - Commercial - Inside City Limits</t>
  </si>
  <si>
    <t>Please list the number of connections for the following: - Commercial - Outside City Limits</t>
  </si>
  <si>
    <t>Please list the number of connections for the following: - Other - Inside City Limits</t>
  </si>
  <si>
    <t>Please list the number of connections for the following: - Other - Outside City Limits</t>
  </si>
  <si>
    <t>What is the annual average water consumption for residential customers (in gallons)?</t>
  </si>
  <si>
    <t>Please provide the following facility and water source information: - Total miles of water lines (all sizes), not including service laterals</t>
  </si>
  <si>
    <t>Please provide the following facility and water source information: - Total number of pumps and lift stations in your city</t>
  </si>
  <si>
    <t>Please provide the following facility and water source information: - How many levels or zones based on elevation do you have?</t>
  </si>
  <si>
    <t>Please provide the following facility and water source information: - How far away is the water source from the city (miles)?</t>
  </si>
  <si>
    <t>Please provide the following system age and capacity information: - Year of original system construction completion</t>
  </si>
  <si>
    <t>Please provide the following system age and capacity information: - Year of last major update</t>
  </si>
  <si>
    <t>Please provide the following system age and capacity information: - What is the capacity of your water source?</t>
  </si>
  <si>
    <t>Please provide the following system age and capacity information: - What is the design capacity of your water plant(s) (MGD)?</t>
  </si>
  <si>
    <t>Please provide the following system age and capacity information: - What was the average daily production in 2018 (MG)?</t>
  </si>
  <si>
    <t>Please provide the following system age and capacity information: - How much of your daily average production is sold (not including city use)?</t>
  </si>
  <si>
    <t>Please provide the following system age and capacity information: - What was the peak flow of water treated in a 24-hour period in 2018?</t>
  </si>
  <si>
    <t>Please list the amount of raw and treated water storage you have for the different types of applicable storage: - Closed Tanks - Raw Water Storage (MG)</t>
  </si>
  <si>
    <t>Please list the amount of raw and treated water storage you have for the different types of applicable storage: - Closed Tanks - Treated Water Storage (MG)</t>
  </si>
  <si>
    <t>Please list the amount of raw and treated water storage you have for the different types of applicable storage: - Covered Urban Reservoirs - Raw Water Storage (MG)</t>
  </si>
  <si>
    <t>Please list the amount of raw and treated water storage you have for the different types of applicable storage: - Covered Urban Reservoirs - Treated Water Storage (MG)</t>
  </si>
  <si>
    <t>Please list the amount of raw and treated water storage you have for the different types of applicable storage: - ASR Reservoir - Raw Water Storage (MG)</t>
  </si>
  <si>
    <t>Please list the amount of raw and treated water storage you have for the different types of applicable storage: - ASR Reservoir - Treated Water Storage (MG)</t>
  </si>
  <si>
    <t>Please list the amount of raw and treated water storage you have for the different types of applicable storage: - Other (Please Specify) - Text</t>
  </si>
  <si>
    <t>Please list the amount of raw and treated water storage you have for the different types of applicable storage: - Other (Please Specify) - Raw Water Storage (MG)</t>
  </si>
  <si>
    <t>Please list the amount of raw and treated water storage you have for the different types of applicable storage: - Other (Please Specify) - Treated Water Storage (MG)</t>
  </si>
  <si>
    <t>In what year will your daily production exceed design capacity?</t>
  </si>
  <si>
    <t>Does your city have an approved water conservation and management plan?</t>
  </si>
  <si>
    <t>Do you measure water loss?</t>
  </si>
  <si>
    <t>What method is used to determine water loss in the system? - Selected Choice</t>
  </si>
  <si>
    <t>What method is used to determine water loss in the system? - Other (Please Specify) - Text</t>
  </si>
  <si>
    <t>What percentage of the system does each type of meter represent? - Radio (%)</t>
  </si>
  <si>
    <t>What percentage of the system does each type of meter represent? - Touch (%)</t>
  </si>
  <si>
    <t>What percentage of the system does each type of meter represent? - Manual Read (%)</t>
  </si>
  <si>
    <t>Do you have any additional comments on water services?</t>
  </si>
  <si>
    <t>Does your city provide wastewater services?</t>
  </si>
  <si>
    <t>What is the annual average wastewater base (volume) for a residential customer (x1000 gal. or 1.337 CCFs)?</t>
  </si>
  <si>
    <t>Please provide the following facility, lines, and treatment information: - Total miles of sewer lines (all sizes), not including service laterals</t>
  </si>
  <si>
    <t>Please provide the following facility, lines, and treatment information: - Total number of pumps and lift stations in your city</t>
  </si>
  <si>
    <t>Please provide the following facility, lines, and treatment information: - Total number of treatment plants</t>
  </si>
  <si>
    <t>Please provide the following facility, lines, and treatment information: - What percent of city wastewater lines also serve stormwater (i.e. combined sewer)?</t>
  </si>
  <si>
    <t>What level of wastewater treatment is provided to city wastewater (Check all that apply)? - Selected Choice</t>
  </si>
  <si>
    <t>What level of wastewater treatment is provided to city wastewater (Check all that apply)? - Other (Please Specify) - Text</t>
  </si>
  <si>
    <t>Please provide the following system age and capacity information: - Year of original plant construction completion</t>
  </si>
  <si>
    <t>Please provide the following system age and capacity information: - Year of last major plant update</t>
  </si>
  <si>
    <t>Please provide the following system age and capacity information: - What is the design capacity of your treatment plant(s) in dry weather (MGD)?</t>
  </si>
  <si>
    <t>Please provide the following system age and capacity information: - What is the design capacity of your treatment plant(s) in peak wet weather (MGD)?</t>
  </si>
  <si>
    <t>Please provide the following system age and capacity information: - What is the total amount of wastewater treated in 2018 (MG)?</t>
  </si>
  <si>
    <t>Please provide the following system age and capacity information: - What was the peak wet weather flow in 2018 (MGD)?</t>
  </si>
  <si>
    <t>Please provide the following system age and capacity information: - What was the peak dry weather flow in 2018 (MGD)?</t>
  </si>
  <si>
    <t>At what percent (%) capacity is the entire wastewater system operating?</t>
  </si>
  <si>
    <t>In what year will the wastewater system be at maximum capacity?</t>
  </si>
  <si>
    <t>Does your city administer an industrial wastewater pre-treatment program?</t>
  </si>
  <si>
    <t>Does your city apply or provide reclaimed water to public/private property?</t>
  </si>
  <si>
    <t>What percentage (%) of total reclaimed water is reused/applied?</t>
  </si>
  <si>
    <t>Where does this reuse and application occur (i.e. city park, private golf course, industrial cooling tower, etc.)?</t>
  </si>
  <si>
    <t>Does your city apply biosolids to public/ private property?</t>
  </si>
  <si>
    <t>Where does this biosolid application occur (i.e. city park, private golf course, etc.)?</t>
  </si>
  <si>
    <t>Does your city landfill biosolids?</t>
  </si>
  <si>
    <t>What percentage (%) of biosolids are landfilled?</t>
  </si>
  <si>
    <t>Do you have any additional comments on wastewater services?</t>
  </si>
  <si>
    <t>Does your city provide stormwater services?</t>
  </si>
  <si>
    <t>Please list the number of accounts for the following: - Residential - Inside City Limits</t>
  </si>
  <si>
    <t>Please list the number of accounts for the following: - Residential - Outside City Limits</t>
  </si>
  <si>
    <t>Please list the number of accounts for the following: - Commercial - Inside City Limits</t>
  </si>
  <si>
    <t>Please list the number of accounts for the following: - Commercial - Outside City Limits</t>
  </si>
  <si>
    <t>Please list the number of accounts for the following: - Other - Inside City Limits</t>
  </si>
  <si>
    <t>Please list the number of accounts for the following: - Other - Outside City Limits</t>
  </si>
  <si>
    <t>Please provide the following facility and water source information: - Total miles of piped system</t>
  </si>
  <si>
    <t>Please provide the following facility and water source information: - Total miles of open channels, ditches, and swales</t>
  </si>
  <si>
    <t>What is the average Equivalent Dwelling Unit (EDU) for residential in square feet?</t>
  </si>
  <si>
    <t>Do you have any additional comments on stormwater services?</t>
  </si>
  <si>
    <t>Thank You for participating in this survey.
Do you have any additional comments on any topic in this survey?</t>
  </si>
  <si>
    <t>207.118.120.95</t>
  </si>
  <si>
    <t>True</t>
  </si>
  <si>
    <t>R_8e8n13CH3U6kWHf</t>
  </si>
  <si>
    <t/>
  </si>
  <si>
    <t>anonymous</t>
  </si>
  <si>
    <t>EN</t>
  </si>
  <si>
    <t>Huntington</t>
  </si>
  <si>
    <t>Jennifer</t>
  </si>
  <si>
    <t>City Recorder</t>
  </si>
  <si>
    <t>huntingtoncityof@gmail.com</t>
  </si>
  <si>
    <t>541-869-2202</t>
  </si>
  <si>
    <t>Monthly</t>
  </si>
  <si>
    <t>Cash,Check,Money Order</t>
  </si>
  <si>
    <t>No</t>
  </si>
  <si>
    <t>Late Fee,Disconnect Water Service,Collections</t>
  </si>
  <si>
    <t>6%</t>
  </si>
  <si>
    <t>10</t>
  </si>
  <si>
    <t>30-45</t>
  </si>
  <si>
    <t>500</t>
  </si>
  <si>
    <t>120</t>
  </si>
  <si>
    <t>Yes</t>
  </si>
  <si>
    <t xml:space="preserve">We offer a "vacation rate" to our part time residents. When they are here, they pay the full rate. When they go back across the state or south or wherever then they pay a reduced rate if they call and tell us they are leaving. </t>
  </si>
  <si>
    <t>Yes, billing errors</t>
  </si>
  <si>
    <t>208.65.218.142</t>
  </si>
  <si>
    <t>R_1IhIV0mgBC0bdkZ</t>
  </si>
  <si>
    <t>IONE</t>
  </si>
  <si>
    <t>Janette Eldrige</t>
  </si>
  <si>
    <t>CIty Recorder</t>
  </si>
  <si>
    <t>cityofioneor@gmail.com</t>
  </si>
  <si>
    <t>5414227414</t>
  </si>
  <si>
    <t>Cash,Check,Money Order,Direct Deposit</t>
  </si>
  <si>
    <t>Late Fee,Disconnect Water Service</t>
  </si>
  <si>
    <t>45.00 per 4000 gallons</t>
  </si>
  <si>
    <t>30</t>
  </si>
  <si>
    <t>45</t>
  </si>
  <si>
    <t>Yes, both</t>
  </si>
  <si>
    <t>Water</t>
  </si>
  <si>
    <t>50</t>
  </si>
  <si>
    <t>Close accounts with no charges until opened by next occupant</t>
  </si>
  <si>
    <t>New Account,Shutoff</t>
  </si>
  <si>
    <t>2/2019</t>
  </si>
  <si>
    <t>Increase (% Increase)</t>
  </si>
  <si>
    <t>$1</t>
  </si>
  <si>
    <t>Capital Improvement,Other (Please Specify)</t>
  </si>
  <si>
    <t>not making enough money to run water acc</t>
  </si>
  <si>
    <t>Uniform Rate (Monthly Rate based on Number of Gallons Used)</t>
  </si>
  <si>
    <t>100.42.174.154</t>
  </si>
  <si>
    <t>R_1QtFSP3HuRP73sb</t>
  </si>
  <si>
    <t>Myrtle Creek</t>
  </si>
  <si>
    <t>Sean Negherbon</t>
  </si>
  <si>
    <t>City ADministrator</t>
  </si>
  <si>
    <t>snegherbon@ci.myrtle-creek.or.us</t>
  </si>
  <si>
    <t>5418633171</t>
  </si>
  <si>
    <t>Cash,Check,Credit/Debit,Money Order,Direct Deposit,e-check</t>
  </si>
  <si>
    <t>Late Fee,Disconnect Water Service,Collections,Lien on Property</t>
  </si>
  <si>
    <t>$10</t>
  </si>
  <si>
    <t>30 or one bill</t>
  </si>
  <si>
    <t>15.7</t>
  </si>
  <si>
    <t>35.7</t>
  </si>
  <si>
    <t>N/A</t>
  </si>
  <si>
    <t>2012</t>
  </si>
  <si>
    <t>2004</t>
  </si>
  <si>
    <t>2000</t>
  </si>
  <si>
    <t>Streets &amp; Streetlights</t>
  </si>
  <si>
    <t>Treatment Costs,Capital Improvement</t>
  </si>
  <si>
    <t>Flat Rate</t>
  </si>
  <si>
    <t>3490</t>
  </si>
  <si>
    <t>100</t>
  </si>
  <si>
    <t>1400</t>
  </si>
  <si>
    <t>3000</t>
  </si>
  <si>
    <t>0</t>
  </si>
  <si>
    <t>1</t>
  </si>
  <si>
    <t>1921</t>
  </si>
  <si>
    <t>2014</t>
  </si>
  <si>
    <t>3.864 MGD</t>
  </si>
  <si>
    <t>2.5 MG</t>
  </si>
  <si>
    <t>0.5 MGD</t>
  </si>
  <si>
    <t>1.1 MG</t>
  </si>
  <si>
    <t>2050</t>
  </si>
  <si>
    <t>Comparison of productions meters and customer metered volumes</t>
  </si>
  <si>
    <t>5</t>
  </si>
  <si>
    <t>93</t>
  </si>
  <si>
    <t>2</t>
  </si>
  <si>
    <t>3500</t>
  </si>
  <si>
    <t>4000</t>
  </si>
  <si>
    <t>1450</t>
  </si>
  <si>
    <t>1500</t>
  </si>
  <si>
    <t>400</t>
  </si>
  <si>
    <t>13</t>
  </si>
  <si>
    <t>Primary,Secondary,Advanced Treatment/ Tertiary,Nitrogen Removal</t>
  </si>
  <si>
    <t>1964</t>
  </si>
  <si>
    <t>1.8</t>
  </si>
  <si>
    <t>7.3</t>
  </si>
  <si>
    <t>256 MG</t>
  </si>
  <si>
    <t>2.6 MG</t>
  </si>
  <si>
    <t>0.8 MG</t>
  </si>
  <si>
    <t>36</t>
  </si>
  <si>
    <t>public golf course</t>
  </si>
  <si>
    <t>209.216.171.224</t>
  </si>
  <si>
    <t>R_3EQqbVVMk1ZswXF</t>
  </si>
  <si>
    <t>Grass Valley</t>
  </si>
  <si>
    <t>Whitney Nogle</t>
  </si>
  <si>
    <t>City Administrator</t>
  </si>
  <si>
    <t>cityofgrassvalley1901@gmail.com</t>
  </si>
  <si>
    <t>5413332434</t>
  </si>
  <si>
    <t>$5</t>
  </si>
  <si>
    <t xml:space="preserve">Third month of non-payment </t>
  </si>
  <si>
    <t>Varies</t>
  </si>
  <si>
    <t>One customer gets free water for use of land for new water system tanks</t>
  </si>
  <si>
    <t>Unknown</t>
  </si>
  <si>
    <t>198.237.77.33</t>
  </si>
  <si>
    <t>R_2496VxLtJ5v0NsD</t>
  </si>
  <si>
    <t>Hermiston</t>
  </si>
  <si>
    <t>Mark Morgan</t>
  </si>
  <si>
    <t>Assistant City Manager</t>
  </si>
  <si>
    <t>mmorgan@hermiston.or.us</t>
  </si>
  <si>
    <t>541-567-5521</t>
  </si>
  <si>
    <t>5%</t>
  </si>
  <si>
    <t>60</t>
  </si>
  <si>
    <t>n/a</t>
  </si>
  <si>
    <t>90</t>
  </si>
  <si>
    <t>22</t>
  </si>
  <si>
    <t>2018</t>
  </si>
  <si>
    <t>Never</t>
  </si>
  <si>
    <t>Other (Please Specify)</t>
  </si>
  <si>
    <t>We don't keep track of vacant properties.  If an owner wants to discontinue service while it's vacant, they can do that, but then they have to pay the Account Setup Fee when they restart service.</t>
  </si>
  <si>
    <t>New Account,Shutoff,Tampering</t>
  </si>
  <si>
    <t>2019</t>
  </si>
  <si>
    <t>57</t>
  </si>
  <si>
    <t>State/ Federal Mandate,Inflation/ CPI,Treatment Costs,Labor Costs,Capital Improvement</t>
  </si>
  <si>
    <t>Inclining Block Rate</t>
  </si>
  <si>
    <t>$32.50</t>
  </si>
  <si>
    <t>Winter average water consumption used all year</t>
  </si>
  <si>
    <t>$50.00</t>
  </si>
  <si>
    <t>18000</t>
  </si>
  <si>
    <t>4,500</t>
  </si>
  <si>
    <t>171,000</t>
  </si>
  <si>
    <t>80</t>
  </si>
  <si>
    <t>4</t>
  </si>
  <si>
    <t>n/a (Wells)</t>
  </si>
  <si>
    <t>Various</t>
  </si>
  <si>
    <t>8,871 GPM</t>
  </si>
  <si>
    <t>12.7 MGD</t>
  </si>
  <si>
    <t>3.96 MG</t>
  </si>
  <si>
    <t>9,100,000</t>
  </si>
  <si>
    <t>7</t>
  </si>
  <si>
    <t>18,200</t>
  </si>
  <si>
    <t>5000</t>
  </si>
  <si>
    <t>85</t>
  </si>
  <si>
    <t>20</t>
  </si>
  <si>
    <t>1981</t>
  </si>
  <si>
    <t>3.26</t>
  </si>
  <si>
    <t>6.24</t>
  </si>
  <si>
    <t>511</t>
  </si>
  <si>
    <t>1.4</t>
  </si>
  <si>
    <t>33</t>
  </si>
  <si>
    <t>2039</t>
  </si>
  <si>
    <t>50%</t>
  </si>
  <si>
    <t>West Extension Irrigation District  (Goes in to their ditch, mixes with their other surface water, and is used to irrigate fields).</t>
  </si>
  <si>
    <t>100%</t>
  </si>
  <si>
    <t>UNK</t>
  </si>
  <si>
    <t>We are responsible for stormwater runoff from City Streets, and we manage it; but we do not charge any fees for Stormwater.</t>
  </si>
  <si>
    <t>47.40.118.237</t>
  </si>
  <si>
    <t>R_3frhPEgQRegX3iu</t>
  </si>
  <si>
    <t>Dunes City</t>
  </si>
  <si>
    <t>Jamie Mills</t>
  </si>
  <si>
    <t>recorder@dunescityor.com</t>
  </si>
  <si>
    <t>541-997-3338</t>
  </si>
  <si>
    <t>annually</t>
  </si>
  <si>
    <t>Cash,Check,Credit/Debit,Money Order</t>
  </si>
  <si>
    <t>Late Fee and Interest,Lien on Property</t>
  </si>
  <si>
    <t>$1.00 per day up to 90 days.  If not paid in 90 days, then $500 fine and lien placement.</t>
  </si>
  <si>
    <t>none</t>
  </si>
  <si>
    <t>$1.00 per day +</t>
  </si>
  <si>
    <t>We don't charge by usage.</t>
  </si>
  <si>
    <t>never</t>
  </si>
  <si>
    <t>$100 per year per property - vacant or not</t>
  </si>
  <si>
    <t>None</t>
  </si>
  <si>
    <t xml:space="preserve">All we do is share our water right with individuals who choose to use it.  They have to pump it, measure it, and treat it. </t>
  </si>
  <si>
    <t>216.228.203.144</t>
  </si>
  <si>
    <t>R_2bUTLT2hEcSLKZj</t>
  </si>
  <si>
    <t xml:space="preserve">North Powder </t>
  </si>
  <si>
    <t>Beth Wendt</t>
  </si>
  <si>
    <t>cityofnp@eoni.com</t>
  </si>
  <si>
    <t>541-898-2185</t>
  </si>
  <si>
    <t>5.00</t>
  </si>
  <si>
    <t>2017</t>
  </si>
  <si>
    <t>New Account</t>
  </si>
  <si>
    <t>12.5</t>
  </si>
  <si>
    <t>Inflation/ CPI,Treatment Costs,Labor Costs,Capital Improvement</t>
  </si>
  <si>
    <t>Flat + Inclining Rate</t>
  </si>
  <si>
    <t>36.50</t>
  </si>
  <si>
    <t>36.25</t>
  </si>
  <si>
    <t>449</t>
  </si>
  <si>
    <t>231</t>
  </si>
  <si>
    <t>3</t>
  </si>
  <si>
    <t>115,000 per customer</t>
  </si>
  <si>
    <t>inside city</t>
  </si>
  <si>
    <t>99%</t>
  </si>
  <si>
    <t>Unsure</t>
  </si>
  <si>
    <t>agricultural grounds</t>
  </si>
  <si>
    <t>76.191.75.27</t>
  </si>
  <si>
    <t>R_2UXCawEG09QaZ8E</t>
  </si>
  <si>
    <t>Adams</t>
  </si>
  <si>
    <t>Donna Grimes</t>
  </si>
  <si>
    <t>cityofadams@wtechlink.us</t>
  </si>
  <si>
    <t>41-566-9380</t>
  </si>
  <si>
    <t>Late Fee,Late Fee and Interest,Disconnect Water Service,Collections,Lien on Property</t>
  </si>
  <si>
    <t>$20.00</t>
  </si>
  <si>
    <t>2%</t>
  </si>
  <si>
    <t>31</t>
  </si>
  <si>
    <t>25%2015</t>
  </si>
  <si>
    <t>2015</t>
  </si>
  <si>
    <t>Dirt fill, blocked access</t>
  </si>
  <si>
    <t>375</t>
  </si>
  <si>
    <t>160</t>
  </si>
  <si>
    <t>37,000,000</t>
  </si>
  <si>
    <t>in city limits</t>
  </si>
  <si>
    <t>2001</t>
  </si>
  <si>
    <t>250,000</t>
  </si>
  <si>
    <t>172.79.125.216</t>
  </si>
  <si>
    <t>R_279e6RoirU3afrz</t>
  </si>
  <si>
    <t>Wallowa</t>
  </si>
  <si>
    <t>Carolyn Harshfield</t>
  </si>
  <si>
    <t>wallowa@eoni.com</t>
  </si>
  <si>
    <t>541-886-2422</t>
  </si>
  <si>
    <t>Cash,Check,Money Order,Direct Deposit,e-check</t>
  </si>
  <si>
    <t>Late Fee,Disconnect Water Service,Lien on Property</t>
  </si>
  <si>
    <t>10.00</t>
  </si>
  <si>
    <t>32.00</t>
  </si>
  <si>
    <t>Inflation/ CPI,Capital Improvement</t>
  </si>
  <si>
    <t>07/01/2019</t>
  </si>
  <si>
    <t>Inflation/ CPI,Treatment Costs,Labor Costs</t>
  </si>
  <si>
    <t>37.00</t>
  </si>
  <si>
    <t>810</t>
  </si>
  <si>
    <t>430</t>
  </si>
  <si>
    <t>173.224.185.12</t>
  </si>
  <si>
    <t>R_1LqDa30zHeeBBPh</t>
  </si>
  <si>
    <t>Dayville</t>
  </si>
  <si>
    <t>Ruth A Moore</t>
  </si>
  <si>
    <t>dville@ortelco.net</t>
  </si>
  <si>
    <t>541-987-2188</t>
  </si>
  <si>
    <t>6% with $5 minimum</t>
  </si>
  <si>
    <t>approximately 45 days</t>
  </si>
  <si>
    <t>40</t>
  </si>
  <si>
    <t>25</t>
  </si>
  <si>
    <t>Property owner pays the base rate or pays to disconnect services.</t>
  </si>
  <si>
    <t>2016</t>
  </si>
  <si>
    <t>Inflation/ CPI</t>
  </si>
  <si>
    <t>Flat Rate + assessed by number of gallons used.</t>
  </si>
  <si>
    <t>$43.50</t>
  </si>
  <si>
    <t>$40</t>
  </si>
  <si>
    <t>155</t>
  </si>
  <si>
    <t>15</t>
  </si>
  <si>
    <t>4,000</t>
  </si>
  <si>
    <t>2009</t>
  </si>
  <si>
    <t>30000</t>
  </si>
  <si>
    <t>209.216.165.139</t>
  </si>
  <si>
    <t>R_2EE5pbFispi5cLU</t>
  </si>
  <si>
    <t>Cascade Locks</t>
  </si>
  <si>
    <t>Gordon Zimmerman</t>
  </si>
  <si>
    <t>gzimmerman@cascade-locks.or.us</t>
  </si>
  <si>
    <t>5413748484</t>
  </si>
  <si>
    <t>Cash,Check,Credit/Debit</t>
  </si>
  <si>
    <t>9%</t>
  </si>
  <si>
    <t>5-7</t>
  </si>
  <si>
    <t>Water,Wastewater</t>
  </si>
  <si>
    <t>We will bill the average usage for a similar time 12 months previous.</t>
  </si>
  <si>
    <t>If, in the opinion of the Public Works Supervisor, the excess water usage did not enter the wastewater collection system, we will calculate the bill based on the previous 12 months usage.</t>
  </si>
  <si>
    <t>Streets &amp; Streetlights,Fire</t>
  </si>
  <si>
    <t>1365</t>
  </si>
  <si>
    <t>450</t>
  </si>
  <si>
    <t>70</t>
  </si>
  <si>
    <t>48000</t>
  </si>
  <si>
    <t>1886</t>
  </si>
  <si>
    <t>4 cfs</t>
  </si>
  <si>
    <t>260,000</t>
  </si>
  <si>
    <t>130000</t>
  </si>
  <si>
    <t>900000</t>
  </si>
  <si>
    <t>2040</t>
  </si>
  <si>
    <t>no</t>
  </si>
  <si>
    <t>Primary,Secondary</t>
  </si>
  <si>
    <t>1998</t>
  </si>
  <si>
    <t>.493</t>
  </si>
  <si>
    <t>48</t>
  </si>
  <si>
    <t>8.12</t>
  </si>
  <si>
    <t>.2</t>
  </si>
  <si>
    <t>26</t>
  </si>
  <si>
    <t>?</t>
  </si>
  <si>
    <t>3%</t>
  </si>
  <si>
    <t>199.255.91.35</t>
  </si>
  <si>
    <t>R_zfgNGfDVTDWbMsN</t>
  </si>
  <si>
    <t>City of Spray</t>
  </si>
  <si>
    <t>Crystal Rey</t>
  </si>
  <si>
    <t>cityofspray@sprayoregon.us</t>
  </si>
  <si>
    <t>541482069</t>
  </si>
  <si>
    <t>$10.00 per month</t>
  </si>
  <si>
    <t>1 day</t>
  </si>
  <si>
    <t>60 days</t>
  </si>
  <si>
    <t>30 days</t>
  </si>
  <si>
    <t>Customer has to write written request to waive water fee if there is a leak for council to approve</t>
  </si>
  <si>
    <t>unsure</t>
  </si>
  <si>
    <t>charge same rate unless written request to have water turned off, for a fee</t>
  </si>
  <si>
    <t>May 2019</t>
  </si>
  <si>
    <t>$45.00</t>
  </si>
  <si>
    <t>114</t>
  </si>
  <si>
    <t>124</t>
  </si>
  <si>
    <t>37,400</t>
  </si>
  <si>
    <t>inside city limits</t>
  </si>
  <si>
    <t>unknown</t>
  </si>
  <si>
    <t>69.168.122.141</t>
  </si>
  <si>
    <t>R_3Ezfxr55Wm3P8DU</t>
  </si>
  <si>
    <t>Amity</t>
  </si>
  <si>
    <t>natasha johnson</t>
  </si>
  <si>
    <t>recorder/treasurer</t>
  </si>
  <si>
    <t>njohnson@ci.amity.or.us</t>
  </si>
  <si>
    <t>503-835-3711</t>
  </si>
  <si>
    <t>90 closed accounts</t>
  </si>
  <si>
    <t>Customers are allowed 2 payment extensions per year. The payment extension extends payment by 10 days</t>
  </si>
  <si>
    <t>not sure</t>
  </si>
  <si>
    <t>keep in owner name and charge normal rate if there is a meter</t>
  </si>
  <si>
    <t>Shutoff</t>
  </si>
  <si>
    <t>Streets &amp; Streetlights,Police</t>
  </si>
  <si>
    <t>69.59.213.210</t>
  </si>
  <si>
    <t>R_54kIgk1j240NDbz</t>
  </si>
  <si>
    <t>yachats</t>
  </si>
  <si>
    <t>Rick McClung</t>
  </si>
  <si>
    <t>Water plant operator</t>
  </si>
  <si>
    <t>Rick@yachatsmail.org</t>
  </si>
  <si>
    <t>541-819-2279</t>
  </si>
  <si>
    <t>Wastewater</t>
  </si>
  <si>
    <t>50% of bill</t>
  </si>
  <si>
    <t>currently doing</t>
  </si>
  <si>
    <t>Charge a vacant rate upon request of the owner. (Please Explain)</t>
  </si>
  <si>
    <t>base charge</t>
  </si>
  <si>
    <t>15%</t>
  </si>
  <si>
    <t>Capital Improvement</t>
  </si>
  <si>
    <t>SDC</t>
  </si>
  <si>
    <t>2500</t>
  </si>
  <si>
    <t>830</t>
  </si>
  <si>
    <t>17,000</t>
  </si>
  <si>
    <t>12</t>
  </si>
  <si>
    <t>14</t>
  </si>
  <si>
    <t>1940</t>
  </si>
  <si>
    <t>1996</t>
  </si>
  <si>
    <t>2 cfs</t>
  </si>
  <si>
    <t>.5 mgd</t>
  </si>
  <si>
    <t>180,000</t>
  </si>
  <si>
    <t>85%</t>
  </si>
  <si>
    <t>.5</t>
  </si>
  <si>
    <t>.25</t>
  </si>
  <si>
    <t>1 unit =100 cf</t>
  </si>
  <si>
    <t>Secondary</t>
  </si>
  <si>
    <t>1974</t>
  </si>
  <si>
    <t>2008</t>
  </si>
  <si>
    <t>1mg</t>
  </si>
  <si>
    <t>1.5 mg</t>
  </si>
  <si>
    <t>70 mg</t>
  </si>
  <si>
    <t>1.2</t>
  </si>
  <si>
    <t>25%</t>
  </si>
  <si>
    <t>2080</t>
  </si>
  <si>
    <t>24</t>
  </si>
  <si>
    <t>206.192.241.234</t>
  </si>
  <si>
    <t>R_2eXUPesyaBa6kGo</t>
  </si>
  <si>
    <t>City of Warrenton</t>
  </si>
  <si>
    <t>Hallie Sweet</t>
  </si>
  <si>
    <t>Public Works Office Assistant</t>
  </si>
  <si>
    <t>hsweet@ci.warrenton.or.us</t>
  </si>
  <si>
    <t>503-861-0912</t>
  </si>
  <si>
    <t>Cash,Check,Credit/Debit,Money Order,Direct Deposit</t>
  </si>
  <si>
    <t>$3.00</t>
  </si>
  <si>
    <t>Payment is due on last business day of the month, late fee is charged after 5:00pm that day</t>
  </si>
  <si>
    <t xml:space="preserve">20 days </t>
  </si>
  <si>
    <t>180</t>
  </si>
  <si>
    <t xml:space="preserve">six months </t>
  </si>
  <si>
    <t>9</t>
  </si>
  <si>
    <t>0.33</t>
  </si>
  <si>
    <t xml:space="preserve">Charge full utility rate </t>
  </si>
  <si>
    <t xml:space="preserve">$46.73 - In City, $67.20 - Outside City </t>
  </si>
  <si>
    <t>4%</t>
  </si>
  <si>
    <t>Commercial/Residential Meter Rate</t>
  </si>
  <si>
    <t>$60.62</t>
  </si>
  <si>
    <t>Stormwater fees are a separate utility fee</t>
  </si>
  <si>
    <t>$12.12</t>
  </si>
  <si>
    <t>5850</t>
  </si>
  <si>
    <t>3150</t>
  </si>
  <si>
    <t>2150</t>
  </si>
  <si>
    <t>1170</t>
  </si>
  <si>
    <t>342,799,405</t>
  </si>
  <si>
    <t>94</t>
  </si>
  <si>
    <t>6</t>
  </si>
  <si>
    <t>1970</t>
  </si>
  <si>
    <t xml:space="preserve">27 Cubic Feet Per Second </t>
  </si>
  <si>
    <t>17</t>
  </si>
  <si>
    <t>93917</t>
  </si>
  <si>
    <t>IWA/AWWA water loss methodology</t>
  </si>
  <si>
    <t>99</t>
  </si>
  <si>
    <t>204.195.114.225</t>
  </si>
  <si>
    <t>R_28BbvyHceb6CBWS</t>
  </si>
  <si>
    <t>CITY OF GATES</t>
  </si>
  <si>
    <t>TRACI</t>
  </si>
  <si>
    <t>ARCHER</t>
  </si>
  <si>
    <t>ctygtes@wbcable.net</t>
  </si>
  <si>
    <t>503-897-2669</t>
  </si>
  <si>
    <t>$5.00</t>
  </si>
  <si>
    <t>depends</t>
  </si>
  <si>
    <t>Base rate is charged to the bank/property owner</t>
  </si>
  <si>
    <t>Street Maintenance Fee, Loan Payment Fee</t>
  </si>
  <si>
    <t>Labor Costs,Capital Improvement</t>
  </si>
  <si>
    <t>71.85</t>
  </si>
  <si>
    <t>225</t>
  </si>
  <si>
    <t>210</t>
  </si>
  <si>
    <t>13,809,000</t>
  </si>
  <si>
    <t>7 miles</t>
  </si>
  <si>
    <t>8</t>
  </si>
  <si>
    <t>1950?</t>
  </si>
  <si>
    <t>1.7 CFS</t>
  </si>
  <si>
    <t>0.5</t>
  </si>
  <si>
    <t>37,800</t>
  </si>
  <si>
    <t>37,000</t>
  </si>
  <si>
    <t>0.30</t>
  </si>
  <si>
    <t>0.50</t>
  </si>
  <si>
    <t>74.93.190.177</t>
  </si>
  <si>
    <t>R_1mzrgPX1Lz4MK88</t>
  </si>
  <si>
    <t>City of St. Helens</t>
  </si>
  <si>
    <t>Matt Brown</t>
  </si>
  <si>
    <t>Finance Director</t>
  </si>
  <si>
    <t>mbrown@ci.st-helens.or.us</t>
  </si>
  <si>
    <t>5033668227</t>
  </si>
  <si>
    <t>senior discount - phasing out as people die. This is not offered to anyone new.</t>
  </si>
  <si>
    <t xml:space="preserve">prorate fees </t>
  </si>
  <si>
    <t>charge flat fees as long as water account is open</t>
  </si>
  <si>
    <t>Shutoff,Tampering</t>
  </si>
  <si>
    <t>Parks &amp; Recreation,Surface Water Management</t>
  </si>
  <si>
    <t>1/1/2018</t>
  </si>
  <si>
    <t>2.7</t>
  </si>
  <si>
    <t>57.35</t>
  </si>
  <si>
    <t>1/1/18</t>
  </si>
  <si>
    <t>per ordinance based on a calculation</t>
  </si>
  <si>
    <t>11.71</t>
  </si>
  <si>
    <t>13200</t>
  </si>
  <si>
    <t>4200</t>
  </si>
  <si>
    <t>216.115.8.110</t>
  </si>
  <si>
    <t>R_1dbPlBwoTE5xxtx</t>
  </si>
  <si>
    <t>Klamath Falls</t>
  </si>
  <si>
    <t>Jadea M Bacchetti</t>
  </si>
  <si>
    <t>Utility Billing Manager</t>
  </si>
  <si>
    <t>jbacchetti@klamathfalls.city</t>
  </si>
  <si>
    <t>541-883-5301</t>
  </si>
  <si>
    <t>$35.00</t>
  </si>
  <si>
    <t>Yes, water leaks</t>
  </si>
  <si>
    <t>During winter quarter, we use a per day average and adjust down to that for the units.</t>
  </si>
  <si>
    <t>Only bill when there is an active signer regardless of vacancy</t>
  </si>
  <si>
    <t>New Account,Shutoff,Tampering,Other (Please Specify)</t>
  </si>
  <si>
    <t>Right of Way, Geothermal</t>
  </si>
  <si>
    <t>2.3</t>
  </si>
  <si>
    <t>Based on number of HCF used by monthly meter readings</t>
  </si>
  <si>
    <t>$20.34</t>
  </si>
  <si>
    <t>Winter average water consumption used in summer months</t>
  </si>
  <si>
    <t>$54.84</t>
  </si>
  <si>
    <t>6960</t>
  </si>
  <si>
    <t>7040</t>
  </si>
  <si>
    <t>850</t>
  </si>
  <si>
    <t>340</t>
  </si>
  <si>
    <t>1.3 million</t>
  </si>
  <si>
    <t>95</t>
  </si>
  <si>
    <t>7140</t>
  </si>
  <si>
    <t>600</t>
  </si>
  <si>
    <t>208.71.201.65</t>
  </si>
  <si>
    <t>R_De1UpS4lKRtVza1</t>
  </si>
  <si>
    <t>City of North Plains</t>
  </si>
  <si>
    <t>Sierra White</t>
  </si>
  <si>
    <t>Account Clerk II</t>
  </si>
  <si>
    <t>sierra.white@northplains.org</t>
  </si>
  <si>
    <t>503-647-5555</t>
  </si>
  <si>
    <t xml:space="preserve">10% penalty assessed the day after bills are due. $25 72 hour door hanger fee, $50 shut off fee. </t>
  </si>
  <si>
    <t xml:space="preserve">After 15 days, 72 hour notice is posted. If no payment is received, water is disconnected. </t>
  </si>
  <si>
    <t>30 days after account is closed and no payment has been made.</t>
  </si>
  <si>
    <t>Waivers are a case by case basis, but generally given to customers who have good account history, are making a payment in full, or who specifically request it (and have good account history).</t>
  </si>
  <si>
    <t>90 days</t>
  </si>
  <si>
    <t>2013</t>
  </si>
  <si>
    <t>$74.92</t>
  </si>
  <si>
    <t>3095</t>
  </si>
  <si>
    <t>~5,000</t>
  </si>
  <si>
    <t>15 miles</t>
  </si>
  <si>
    <t>1 pump station</t>
  </si>
  <si>
    <t>1 zone</t>
  </si>
  <si>
    <t>3 1/2 miles</t>
  </si>
  <si>
    <t>1960's</t>
  </si>
  <si>
    <t>on going development</t>
  </si>
  <si>
    <t>1MGD</t>
  </si>
  <si>
    <t>N/A Distribution Only</t>
  </si>
  <si>
    <t>1MG</t>
  </si>
  <si>
    <t>2024</t>
  </si>
  <si>
    <t>98.125.226.206</t>
  </si>
  <si>
    <t>R_4G9Faq8QATsVU5P</t>
  </si>
  <si>
    <t>Long Creek</t>
  </si>
  <si>
    <t>Marsie Watson</t>
  </si>
  <si>
    <t>city recorder</t>
  </si>
  <si>
    <t>citylc@centurytel.net</t>
  </si>
  <si>
    <t>(541) 421-3601</t>
  </si>
  <si>
    <t>$10 after 30 days; $20 there after</t>
  </si>
  <si>
    <t>when reported</t>
  </si>
  <si>
    <t>Our city does not handle billing for vacant properties</t>
  </si>
  <si>
    <t>196</t>
  </si>
  <si>
    <t>8,500,000</t>
  </si>
  <si>
    <t>in town</t>
  </si>
  <si>
    <t>50.38.112.245</t>
  </si>
  <si>
    <t>R_1FtV3zmgkvS538R</t>
  </si>
  <si>
    <t>city of Detroit</t>
  </si>
  <si>
    <t>Deborah Hastings</t>
  </si>
  <si>
    <t>City Clerk</t>
  </si>
  <si>
    <t>cityclerk@wvi.com</t>
  </si>
  <si>
    <t>503-854-3496</t>
  </si>
  <si>
    <t>3- months</t>
  </si>
  <si>
    <t>1-month</t>
  </si>
  <si>
    <t>Only adjusted if they fix within 14-days</t>
  </si>
  <si>
    <t>Property owner pays if water service is on property</t>
  </si>
  <si>
    <t>Late fee</t>
  </si>
  <si>
    <t>33%</t>
  </si>
  <si>
    <t>Flat Rate + usage per 1, 000 gallons</t>
  </si>
  <si>
    <t>We bill a flat rate of $60, with that they get 9,0000 gallon anything over is $1.50 per 1,000 gal. 5,000 after the 9,000 would be a total of $67.50</t>
  </si>
  <si>
    <t>996</t>
  </si>
  <si>
    <t>387</t>
  </si>
  <si>
    <t>11</t>
  </si>
  <si>
    <t>6 miles</t>
  </si>
  <si>
    <t>1.3</t>
  </si>
  <si>
    <t>1952</t>
  </si>
  <si>
    <t>450,000 gallons</t>
  </si>
  <si>
    <t>90,000</t>
  </si>
  <si>
    <t>50,000</t>
  </si>
  <si>
    <t>170,000</t>
  </si>
  <si>
    <t>35,000</t>
  </si>
  <si>
    <t>450,000</t>
  </si>
  <si>
    <t xml:space="preserve"> N/A</t>
  </si>
  <si>
    <t>NO</t>
  </si>
  <si>
    <t>206.212.239.145</t>
  </si>
  <si>
    <t>R_3rH4ST6Mwxi7isR</t>
  </si>
  <si>
    <t>Willamina</t>
  </si>
  <si>
    <t>Kenna West</t>
  </si>
  <si>
    <t>City Manager</t>
  </si>
  <si>
    <t>westk@ci.willamina.or.us</t>
  </si>
  <si>
    <t>5038762242</t>
  </si>
  <si>
    <t>$5.00 flat fee</t>
  </si>
  <si>
    <t>5 days</t>
  </si>
  <si>
    <t>1 month</t>
  </si>
  <si>
    <t>1997</t>
  </si>
  <si>
    <t>Police,Other (Please Specify)</t>
  </si>
  <si>
    <t>2100</t>
  </si>
  <si>
    <t>800</t>
  </si>
  <si>
    <t>150</t>
  </si>
  <si>
    <t>1990s</t>
  </si>
  <si>
    <t>192.183.214.210</t>
  </si>
  <si>
    <t>R_3OlbFySMunrWFLJ</t>
  </si>
  <si>
    <t>Silverton</t>
  </si>
  <si>
    <t>Kathleen Zaragoza</t>
  </si>
  <si>
    <t>KZARAGOZA@SILVERTON.OR.US</t>
  </si>
  <si>
    <t>5038742203</t>
  </si>
  <si>
    <t>Late Fee,Late Fee and Interest,Disconnect Water Service,Lien on Property</t>
  </si>
  <si>
    <t>1.5% per month</t>
  </si>
  <si>
    <t>Normally 1 unless the due date is a weekend.  Then it is one day after the weekend date.</t>
  </si>
  <si>
    <t>1.5%</t>
  </si>
  <si>
    <t>It can vary, but a notice must be sent at least 10 days before the shut-off date.</t>
  </si>
  <si>
    <t>2 billing cycles</t>
  </si>
  <si>
    <t>must be a broken pipe, not a leaky toilet or faucet</t>
  </si>
  <si>
    <t>If the customer is a residential customer the wasterwater only needs to be looked at during the period we are using for averaging or if they are a new customer.  For commercial accounts we adjust the wastewater based on the adjusted water usage amount.</t>
  </si>
  <si>
    <t>na</t>
  </si>
  <si>
    <t>we bill the fees and bill for services based on customers request</t>
  </si>
  <si>
    <t>Streets &amp; Streetlights,Parks &amp; Recreation,Surface Water Management</t>
  </si>
  <si>
    <t>09/10/2019</t>
  </si>
  <si>
    <t>varried</t>
  </si>
  <si>
    <t>averaging for residential and based on usage for commercial</t>
  </si>
  <si>
    <t>70.34</t>
  </si>
  <si>
    <t>06/30/2019</t>
  </si>
  <si>
    <t>3.1</t>
  </si>
  <si>
    <t>$7.38</t>
  </si>
  <si>
    <t>3,890 gallons</t>
  </si>
  <si>
    <t>0 miles</t>
  </si>
  <si>
    <t>2002</t>
  </si>
  <si>
    <t>4.5 mg</t>
  </si>
  <si>
    <t>1.14</t>
  </si>
  <si>
    <t>90%</t>
  </si>
  <si>
    <t>3285</t>
  </si>
  <si>
    <t>3051</t>
  </si>
  <si>
    <t>232</t>
  </si>
  <si>
    <t>5.20 ccf</t>
  </si>
  <si>
    <t>51</t>
  </si>
  <si>
    <t>759</t>
  </si>
  <si>
    <t>50% in summer</t>
  </si>
  <si>
    <t>It is delivered to the Oregon Garden for irrigation purposes.</t>
  </si>
  <si>
    <t>It is applied to farm land.</t>
  </si>
  <si>
    <t>we only charge a stormwater fee for infrastructure related costs</t>
  </si>
  <si>
    <t>208.71.205.129</t>
  </si>
  <si>
    <t>False</t>
  </si>
  <si>
    <t>R_cZrZoUAM3xm7GNj</t>
  </si>
  <si>
    <t>208.71.202.225</t>
  </si>
  <si>
    <t>R_3lPPWN2YjfTknWm</t>
  </si>
  <si>
    <t>69.5.224.142</t>
  </si>
  <si>
    <t>R_TpG3GRWF25aXWud</t>
  </si>
  <si>
    <t>VALE</t>
  </si>
  <si>
    <t>KATY</t>
  </si>
  <si>
    <t>CITY MANAGER</t>
  </si>
  <si>
    <t>klamb@cityofvale.com</t>
  </si>
  <si>
    <t>5414733133</t>
  </si>
  <si>
    <t>1.5</t>
  </si>
  <si>
    <t>12 months</t>
  </si>
  <si>
    <t>for the average water usage</t>
  </si>
  <si>
    <t>sewer is not billed  water is billed at base rate</t>
  </si>
  <si>
    <t>sanitation</t>
  </si>
  <si>
    <t>1.3%</t>
  </si>
  <si>
    <t>42.03</t>
  </si>
  <si>
    <t>137.118.192.230</t>
  </si>
  <si>
    <t>R_V217IDhybBe97PP</t>
  </si>
  <si>
    <t>Nehalem</t>
  </si>
  <si>
    <t>Dale Shafer</t>
  </si>
  <si>
    <t>manager@ci.nehalem.or.us</t>
  </si>
  <si>
    <t>503-368-5627</t>
  </si>
  <si>
    <t>$10.00</t>
  </si>
  <si>
    <t>not until we have proof of repair</t>
  </si>
  <si>
    <t>17%</t>
  </si>
  <si>
    <t>2010</t>
  </si>
  <si>
    <t>normal monthly charge</t>
  </si>
  <si>
    <t>$48.80</t>
  </si>
  <si>
    <t>98.142.33.228</t>
  </si>
  <si>
    <t>R_1nOMZN5uerWD3Gb</t>
  </si>
  <si>
    <t>173.8.211.33</t>
  </si>
  <si>
    <t>R_1jK8i9s1yfTk3Xy</t>
  </si>
  <si>
    <t>108.174.177.86</t>
  </si>
  <si>
    <t>R_CZWlK78PxCyBIQx</t>
  </si>
  <si>
    <t>city of drain</t>
  </si>
  <si>
    <t>steve dahl</t>
  </si>
  <si>
    <t>city admin</t>
  </si>
  <si>
    <t>city.admin@cityofdrain.org</t>
  </si>
  <si>
    <t>541-836-2417</t>
  </si>
  <si>
    <t>35</t>
  </si>
  <si>
    <t>We allow a 10% discount for senior citizen living below the poverty line</t>
  </si>
  <si>
    <t>we do a yearly average</t>
  </si>
  <si>
    <t>If there is a water leak we do a yearly average for the the account and then use that average as the bill for the month of the water leak</t>
  </si>
  <si>
    <t>206.192.253.54</t>
  </si>
  <si>
    <t>R_26bW2ioOMQ7clt2</t>
  </si>
  <si>
    <t>Riddle</t>
  </si>
  <si>
    <t>Kathleen Wilson</t>
  </si>
  <si>
    <t>Manager/Recorder</t>
  </si>
  <si>
    <t>coriddle@frontiernet.net</t>
  </si>
  <si>
    <t>541-874-2571</t>
  </si>
  <si>
    <t>208.80.81.128</t>
  </si>
  <si>
    <t>R_2tilg5qx4o1Ocbz</t>
  </si>
  <si>
    <t>City of Halfway</t>
  </si>
  <si>
    <t>Salli Hysell</t>
  </si>
  <si>
    <t>HalfwayCity@gmail.com</t>
  </si>
  <si>
    <t>541-742-4741</t>
  </si>
  <si>
    <t>Cash,Check,Credit/Debit,Money Order,e-check</t>
  </si>
  <si>
    <t>Late Fee and Interest,Disconnect Water Service,Lien on Property</t>
  </si>
  <si>
    <t>3% of amount owed</t>
  </si>
  <si>
    <t>we give 2 months</t>
  </si>
  <si>
    <t>We simply remove any overage in usage as compared to regular for that time of year</t>
  </si>
  <si>
    <t>the adjustment is only done if the property owner comes to the council and asks for the forgiveness for overage due to a leak</t>
  </si>
  <si>
    <t>"</t>
  </si>
  <si>
    <t>'</t>
  </si>
  <si>
    <t>all vacant and buildable lots within city limits pay a $20.00 bill monthly</t>
  </si>
  <si>
    <t>100.42.173.222</t>
  </si>
  <si>
    <t>R_2amIWBCntfRkjoE</t>
  </si>
  <si>
    <t>Glendale</t>
  </si>
  <si>
    <t>Dawn Russ</t>
  </si>
  <si>
    <t>recorder@cityofglendaleor.com</t>
  </si>
  <si>
    <t>541-832-2106</t>
  </si>
  <si>
    <t>$20</t>
  </si>
  <si>
    <t>Due on the 10, there is a 10 day grace period, then on the 21st the late fee is applied.</t>
  </si>
  <si>
    <t>If not paid by the first of the month, disconnect on the first. Roughly 10-11 days</t>
  </si>
  <si>
    <t>it depends on the leak and the circumstances, or cause of the leak. If it is a leak on the customer side, and say they were out of town, we would make some adjustments as it is not their fault they did not catch it in time. That is just an example</t>
  </si>
  <si>
    <t>45.80</t>
  </si>
  <si>
    <t>69.00 base rste</t>
  </si>
  <si>
    <t>204.195.112.243</t>
  </si>
  <si>
    <t>R_3KYZrEuvZnkyita</t>
  </si>
  <si>
    <t>Mill City</t>
  </si>
  <si>
    <t>Stacie Cook</t>
  </si>
  <si>
    <t>scook@ci.mill-city.or.us</t>
  </si>
  <si>
    <t>503-897-2302</t>
  </si>
  <si>
    <t>Due upon receipt.  Late fee assessed on first business day after 15th.</t>
  </si>
  <si>
    <t>Due by 21st.  24 hour notice first business day following 21st with shut off the following day.</t>
  </si>
  <si>
    <t>37</t>
  </si>
  <si>
    <t>34</t>
  </si>
  <si>
    <t>2007</t>
  </si>
  <si>
    <t>2003</t>
  </si>
  <si>
    <t>Full rate for parcels with a meter.  Reduced if meter shut off.  No fee if meter pulled.</t>
  </si>
  <si>
    <t>.45</t>
  </si>
  <si>
    <t>Treatment Costs,Labor Costs,Capital Improvement</t>
  </si>
  <si>
    <t>Flat + set rate</t>
  </si>
  <si>
    <t>$40.14 (effective 10-1-19)</t>
  </si>
  <si>
    <t>5-1-17</t>
  </si>
  <si>
    <t>$42.00</t>
  </si>
  <si>
    <t>12.23.123.140</t>
  </si>
  <si>
    <t>R_3LZ1QWIZzki4V8m</t>
  </si>
  <si>
    <t>John Day</t>
  </si>
  <si>
    <t>Nicholas Green</t>
  </si>
  <si>
    <t>greenn@grantcounty-or.gov</t>
  </si>
  <si>
    <t>(541) 575-0028</t>
  </si>
  <si>
    <t>208.71.202.1</t>
  </si>
  <si>
    <t>R_3KIwXAsbaFPae1X</t>
  </si>
  <si>
    <t>173.224.182.26</t>
  </si>
  <si>
    <t>R_2f9Ai7OoXcJsf3X</t>
  </si>
  <si>
    <t>Condon</t>
  </si>
  <si>
    <t>Kathryn Greiner</t>
  </si>
  <si>
    <t>administration@cityofcondon.com</t>
  </si>
  <si>
    <t>541-384-2711</t>
  </si>
  <si>
    <t>Late Fee and Interest,Disconnect Water Service</t>
  </si>
  <si>
    <t>1% of outstanding balance</t>
  </si>
  <si>
    <t>NA</t>
  </si>
  <si>
    <t>Backflow,Shutoff,Other (Please Specify)</t>
  </si>
  <si>
    <t>Transfer Station</t>
  </si>
  <si>
    <t>76.191.75.82</t>
  </si>
  <si>
    <t>R_2alAXXq2Ousism7</t>
  </si>
  <si>
    <t>Pilot Rock</t>
  </si>
  <si>
    <t>Teri Bacus</t>
  </si>
  <si>
    <t>teri.bacus@cityofpilotrock.org</t>
  </si>
  <si>
    <t>541-443-2811</t>
  </si>
  <si>
    <t>$15 plus $5 if door hanger is placed</t>
  </si>
  <si>
    <t>90 Days</t>
  </si>
  <si>
    <t>Low income residents receive a discount</t>
  </si>
  <si>
    <t>%60</t>
  </si>
  <si>
    <t>Shutoff,Other (Please Specify)</t>
  </si>
  <si>
    <t>Public Safety</t>
  </si>
  <si>
    <t>Police</t>
  </si>
  <si>
    <t>State/ Federal Mandate</t>
  </si>
  <si>
    <t>43.26</t>
  </si>
  <si>
    <t>675</t>
  </si>
  <si>
    <t>Primary,Other (Please Specify)</t>
  </si>
  <si>
    <t>Currently constructing lagoon system</t>
  </si>
  <si>
    <t>1950</t>
  </si>
  <si>
    <t>2020</t>
  </si>
  <si>
    <t>67.219.239.201</t>
  </si>
  <si>
    <t>R_2UbdVnhfp9IbDrG</t>
  </si>
  <si>
    <t>Myrtle Point</t>
  </si>
  <si>
    <t>Darin Nicholson</t>
  </si>
  <si>
    <t>manager@ci.myrtlepoint.or.us</t>
  </si>
  <si>
    <t>541-572-2626</t>
  </si>
  <si>
    <t>10 days</t>
  </si>
  <si>
    <t>12 days.  There is a second notice that goes out after 10 days.</t>
  </si>
  <si>
    <t>Discounted rates available for senior or disabled low-income customers.  Applicants must provide proof of income.</t>
  </si>
  <si>
    <t>Customer must repair leak before adjustment is made.</t>
  </si>
  <si>
    <t>Wastewater consumption charges are based on amount of water consumption.  Adjustment credits customer half the amount over customer's average monthly consumption charges.</t>
  </si>
  <si>
    <t>20%</t>
  </si>
  <si>
    <t>28%</t>
  </si>
  <si>
    <t>Monthly Base Rate charged to Owner</t>
  </si>
  <si>
    <t>Shutoff,Tampering,Other (Please Specify)</t>
  </si>
  <si>
    <t>System Development Charges</t>
  </si>
  <si>
    <t>73.11.24.188</t>
  </si>
  <si>
    <t>R_1LYgI6ZSe7IjEnI</t>
  </si>
  <si>
    <t>Maywood Park</t>
  </si>
  <si>
    <t>Rene Sanders</t>
  </si>
  <si>
    <t>office@cityofmaywoodpark.com</t>
  </si>
  <si>
    <t>70.59.128.229</t>
  </si>
  <si>
    <t>R_3oEJuTXD1boNPi1</t>
  </si>
  <si>
    <t>Weston</t>
  </si>
  <si>
    <t>Sheila Jasperson</t>
  </si>
  <si>
    <t>jaspersons@qwestoffice.net</t>
  </si>
  <si>
    <t>541-566-3313</t>
  </si>
  <si>
    <t>92.50</t>
  </si>
  <si>
    <t>over 90</t>
  </si>
  <si>
    <t>unk</t>
  </si>
  <si>
    <t>All are subject to sewer, per USDA Loan</t>
  </si>
  <si>
    <t>50.45.147.2</t>
  </si>
  <si>
    <t>R_3ndfHmag6ppqI4R</t>
  </si>
  <si>
    <t>Imbler</t>
  </si>
  <si>
    <t>Jennifer Toepke</t>
  </si>
  <si>
    <t>imblercity@oregonwireless.net</t>
  </si>
  <si>
    <t>5415346095</t>
  </si>
  <si>
    <t>Disconnect Water Service</t>
  </si>
  <si>
    <t>60+ days</t>
  </si>
  <si>
    <t>This is not an issue that the City has had to face to date.</t>
  </si>
  <si>
    <t>96.76.125.161</t>
  </si>
  <si>
    <t>R_1dyrFEpOw0bwPVD</t>
  </si>
  <si>
    <t>206.192.255.18</t>
  </si>
  <si>
    <t>R_10Ub72omhMfC3Se</t>
  </si>
  <si>
    <t>City Of Yoncalla</t>
  </si>
  <si>
    <t>Rhonda Rasmussen</t>
  </si>
  <si>
    <t>rhonda@cityofyoncalla.com</t>
  </si>
  <si>
    <t>541-849-2152</t>
  </si>
  <si>
    <t>previous month</t>
  </si>
  <si>
    <t>Only 1 time per customer</t>
  </si>
  <si>
    <t>???</t>
  </si>
  <si>
    <t>.36</t>
  </si>
  <si>
    <t>55.00</t>
  </si>
  <si>
    <t>199.204.33.26</t>
  </si>
  <si>
    <t>R_3W8KaBcUIf8d5xn</t>
  </si>
  <si>
    <t>Malin</t>
  </si>
  <si>
    <t>Kay Neumeyer</t>
  </si>
  <si>
    <t>cityofmalin@yahoo.com</t>
  </si>
  <si>
    <t>541-723-2021</t>
  </si>
  <si>
    <t>Bi-Monthly</t>
  </si>
  <si>
    <t>Non Profit groups pay yearly charge of $25
Veteran's with a card from Klamath County receive a $5 discount per billing</t>
  </si>
  <si>
    <t>usually last billing period or when leak is detected</t>
  </si>
  <si>
    <t>Irrigation</t>
  </si>
  <si>
    <t>17.00 base rate</t>
  </si>
  <si>
    <t>815</t>
  </si>
  <si>
    <t>1999</t>
  </si>
  <si>
    <t>63.155.24.40</t>
  </si>
  <si>
    <t>R_2wEUmUcS0mU3KJP</t>
  </si>
  <si>
    <t>City of Siletz</t>
  </si>
  <si>
    <t>Sheryl Simmons</t>
  </si>
  <si>
    <t>chsiletz@qwestoffice.net</t>
  </si>
  <si>
    <t>541-444-2521</t>
  </si>
  <si>
    <t>Cash,Money Order</t>
  </si>
  <si>
    <t>16</t>
  </si>
  <si>
    <t>charge minimum base rate</t>
  </si>
  <si>
    <t>51.00 base first 1,000 gals plus $ 3.00 per additional 1,000 gals = $ 51 + $ 12 = $ 62</t>
  </si>
  <si>
    <t>199.255.95.26</t>
  </si>
  <si>
    <t>R_3JCTIo2g42LYwfA</t>
  </si>
  <si>
    <t>City of John Day</t>
  </si>
  <si>
    <t>Chantal DesJardin</t>
  </si>
  <si>
    <t>Utility Billing Clerk</t>
  </si>
  <si>
    <t>desjardinc@grantcounty-or.gov</t>
  </si>
  <si>
    <t>541-575-0028</t>
  </si>
  <si>
    <t>Disconnect Water Service,Collections,Lien on Property,Other (Please Specify)</t>
  </si>
  <si>
    <t>Delinquency Notice Fee</t>
  </si>
  <si>
    <t xml:space="preserve">Any adjustments to utility billing rates other than established by resolution are part of maintenance agreements for operations and maintenance of city property/infrastructure by the Parks and Recreation District. </t>
  </si>
  <si>
    <t>Can adjust up to 50% of the estimated water loss, once a year and request for adjustment must be within 30 days of fist billing indicating a leak.</t>
  </si>
  <si>
    <t>Water Loss is considered when calculating average consumption, which is used to determine commercial wastewater rates.</t>
  </si>
  <si>
    <t>174.216.1.66</t>
  </si>
  <si>
    <t>R_1GV5pkSSUcCwY1V</t>
  </si>
  <si>
    <t>100.42.173.234</t>
  </si>
  <si>
    <t>R_1LZpvvfYjxMkIZI</t>
  </si>
  <si>
    <t>City of Canyonville</t>
  </si>
  <si>
    <t>Janelle Evans</t>
  </si>
  <si>
    <t>cityadministrator@cityofcanyonville.com</t>
  </si>
  <si>
    <t>541-839-4258</t>
  </si>
  <si>
    <t>Late Fee</t>
  </si>
  <si>
    <t>Billing errors are the only adjustments we do for wastewater</t>
  </si>
  <si>
    <t>30.00</t>
  </si>
  <si>
    <t>12.68</t>
  </si>
  <si>
    <t>$80.00</t>
  </si>
  <si>
    <t>R_25ZQbW2cDXWZrk4</t>
  </si>
  <si>
    <t>Seneca</t>
  </si>
  <si>
    <t>Raamin Burrell</t>
  </si>
  <si>
    <t>City Manager/Recorder</t>
  </si>
  <si>
    <t>admin@senecaoregon.com</t>
  </si>
  <si>
    <t>541-542-2161</t>
  </si>
  <si>
    <t>$25.00</t>
  </si>
  <si>
    <t>46</t>
  </si>
  <si>
    <t>$500.00</t>
  </si>
  <si>
    <t>previous month only</t>
  </si>
  <si>
    <t>Adjustment only made if customer repairs the leak.  If leak not repaired, no adjustment is made.</t>
  </si>
  <si>
    <t>Any property with service is charged.  Services off (vacant) is $5 each for water and sewer connections.</t>
  </si>
  <si>
    <t>New Account,Shutoff,Other (Please Specify)</t>
  </si>
  <si>
    <t>Late fees</t>
  </si>
  <si>
    <t>216.115.11.41</t>
  </si>
  <si>
    <t>R_VWhRriUR1JtWC2J</t>
  </si>
  <si>
    <t>Veneta</t>
  </si>
  <si>
    <t>Jenna Boyd</t>
  </si>
  <si>
    <t>Management Analyst</t>
  </si>
  <si>
    <t>jboyd@ci.veneta.or.us</t>
  </si>
  <si>
    <t>541-935-2191</t>
  </si>
  <si>
    <t>Disconnect Water Service,Collections,Lien on Property</t>
  </si>
  <si>
    <t>10-15 days after payment due date.</t>
  </si>
  <si>
    <t>25% reduction on water and sewer base for households making less than 60% of median income (Oregon statewide average). Reduction does not cover street utility fee, drainage base, or water consumption.</t>
  </si>
  <si>
    <t>6 months</t>
  </si>
  <si>
    <t>Adjustments for wastewater leaks are only made to commercial accounts.</t>
  </si>
  <si>
    <t>Deduct overage charges based on six previous months' average.</t>
  </si>
  <si>
    <t>42%</t>
  </si>
  <si>
    <t>22%</t>
  </si>
  <si>
    <t>2005</t>
  </si>
  <si>
    <t>Close accounts with no charges until opened by next occupant, and $25 fee for suspended service.</t>
  </si>
  <si>
    <t>7%</t>
  </si>
  <si>
    <t>Per recommendation from 2018 rate study. Increases recommended through 2024.</t>
  </si>
  <si>
    <t>Flat rate for residential, commercial is a flat rate plus overage charges based on water consumption.</t>
  </si>
  <si>
    <t>$51.97</t>
  </si>
  <si>
    <t>In line with rate changes for water service.</t>
  </si>
  <si>
    <t>$2.49</t>
  </si>
  <si>
    <t>5,016</t>
  </si>
  <si>
    <t>1,679</t>
  </si>
  <si>
    <t>92</t>
  </si>
  <si>
    <t>60,000 gallons</t>
  </si>
  <si>
    <t>30 miles</t>
  </si>
  <si>
    <t>5 pumps</t>
  </si>
  <si>
    <t>3 zones</t>
  </si>
  <si>
    <t>9 miles for City-purchased water</t>
  </si>
  <si>
    <t>1967</t>
  </si>
  <si>
    <t>wells 900GPM, purchase 3,000GPM through wholesale contract</t>
  </si>
  <si>
    <t>600GPM</t>
  </si>
  <si>
    <t>wells 91.49MG, purchased 88.778MG, total = 179.927MG</t>
  </si>
  <si>
    <t>92%</t>
  </si>
  <si>
    <t>1.084MGD wells, 0.661MGD purchased, total = 1.745MGD</t>
  </si>
  <si>
    <t>3.5M</t>
  </si>
  <si>
    <t>Not in the foreseeable future.</t>
  </si>
  <si>
    <t>1,517</t>
  </si>
  <si>
    <t>We don't track volume per customer. It is charged at a flat rate of $51.97 per month.</t>
  </si>
  <si>
    <t>11.5 miles</t>
  </si>
  <si>
    <t>2 pumps and 2 lift stations</t>
  </si>
  <si>
    <t>1.25MGD</t>
  </si>
  <si>
    <t>2.4MGD</t>
  </si>
  <si>
    <t>150.179MG</t>
  </si>
  <si>
    <t>1.789MG</t>
  </si>
  <si>
    <t>0.331MG</t>
  </si>
  <si>
    <t>80%</t>
  </si>
  <si>
    <t>2026</t>
  </si>
  <si>
    <t>Private, city-owned fields.</t>
  </si>
  <si>
    <t>2,000 square feet</t>
  </si>
  <si>
    <t>R_2dABVjHZEhrl16c</t>
  </si>
  <si>
    <t xml:space="preserve">City of Warrenton </t>
  </si>
  <si>
    <t>5038610912</t>
  </si>
  <si>
    <t>25 Days</t>
  </si>
  <si>
    <t>6 Months</t>
  </si>
  <si>
    <t>0.033</t>
  </si>
  <si>
    <t>Charge Full Utility Rate</t>
  </si>
  <si>
    <t xml:space="preserve">$46.73 In City, 67.20 Outside City </t>
  </si>
  <si>
    <t>60.62</t>
  </si>
  <si>
    <t xml:space="preserve">20% of sewer rate </t>
  </si>
  <si>
    <t>12.12</t>
  </si>
  <si>
    <t>67.138.177.210</t>
  </si>
  <si>
    <t>R_2bNLZZx8kuvh5j2</t>
  </si>
  <si>
    <t>207.55.1.226</t>
  </si>
  <si>
    <t>R_3Rjsic8XT9HhePi</t>
  </si>
  <si>
    <t>Jefferson</t>
  </si>
  <si>
    <t>Sarah Cook</t>
  </si>
  <si>
    <t>jeffersonrecorder@peak.org</t>
  </si>
  <si>
    <t>541.327.2768 Ext 304</t>
  </si>
  <si>
    <t>10% of balance due</t>
  </si>
  <si>
    <t>No more than one month after discovered; must be repaired timely</t>
  </si>
  <si>
    <t>32</t>
  </si>
  <si>
    <t>shut water off and charge owner sewer base rate only</t>
  </si>
  <si>
    <t>door hanger fees, late fees, storm water fees</t>
  </si>
  <si>
    <t>7.5</t>
  </si>
  <si>
    <t>$52.48</t>
  </si>
  <si>
    <t>2.5</t>
  </si>
  <si>
    <t>$44.49</t>
  </si>
  <si>
    <t>State/ Federal Mandate,Labor Costs</t>
  </si>
  <si>
    <t>New commercial construction standards have changed to require included stormwater mitigation on site.  When this occurs the City will waive the stormwater fee for that new constructed site.</t>
  </si>
  <si>
    <t>$2 per month for all single family residences</t>
  </si>
  <si>
    <t>R_1rMSAqF8TK15Lem</t>
  </si>
  <si>
    <t>Detroit</t>
  </si>
  <si>
    <t>Christine Pavoni</t>
  </si>
  <si>
    <t>detroit@wvi.com</t>
  </si>
  <si>
    <t>Cash,Check,Money Order,e-check</t>
  </si>
  <si>
    <t>R_3emLalK7cHtw3sE</t>
  </si>
  <si>
    <t>Troutdale</t>
  </si>
  <si>
    <t>Christopher Priano</t>
  </si>
  <si>
    <t>Engineering Technician</t>
  </si>
  <si>
    <t>christopher.priano@troutdaleoregon.gov</t>
  </si>
  <si>
    <t>5036743312</t>
  </si>
  <si>
    <t>5.00 per month</t>
  </si>
  <si>
    <t>3 months</t>
  </si>
  <si>
    <t>Always bill for storm</t>
  </si>
  <si>
    <t>Lock</t>
  </si>
  <si>
    <t>$44.26</t>
  </si>
  <si>
    <t>If all stormwater is retained on site stormwater fees are waived (SDC and monthly charges)</t>
  </si>
  <si>
    <t>$7.10</t>
  </si>
  <si>
    <t>16379</t>
  </si>
  <si>
    <t>4436</t>
  </si>
  <si>
    <t>258</t>
  </si>
  <si>
    <t>65000</t>
  </si>
  <si>
    <t>69.1</t>
  </si>
  <si>
    <t>7 wells, 2 booster pumps</t>
  </si>
  <si>
    <t>Late 1970's</t>
  </si>
  <si>
    <t>Ongoing</t>
  </si>
  <si>
    <t>5.1 MGD</t>
  </si>
  <si>
    <t>1.64</t>
  </si>
  <si>
    <t>3.6 MGD</t>
  </si>
  <si>
    <t>we us the IWA/AWWA methodology and compare meters</t>
  </si>
  <si>
    <t>4214</t>
  </si>
  <si>
    <t>238</t>
  </si>
  <si>
    <t>56.94</t>
  </si>
  <si>
    <t>6.3</t>
  </si>
  <si>
    <t>477.31</t>
  </si>
  <si>
    <t>2.434</t>
  </si>
  <si>
    <t>1.7</t>
  </si>
  <si>
    <t>Private pasture land outside city limits</t>
  </si>
  <si>
    <t>4427</t>
  </si>
  <si>
    <t>276</t>
  </si>
  <si>
    <t>47.79</t>
  </si>
  <si>
    <t>0.9</t>
  </si>
  <si>
    <t>2700</t>
  </si>
  <si>
    <t>R_1gSCDOtfkMRNsON</t>
  </si>
  <si>
    <t>City of Albany</t>
  </si>
  <si>
    <t>Jeff Babbitt</t>
  </si>
  <si>
    <t>Public Works Business Manager</t>
  </si>
  <si>
    <t>jeff.babbitt@cityofalbany.net</t>
  </si>
  <si>
    <t>5417910064</t>
  </si>
  <si>
    <t>Late Fee,Late Fee and Interest,Disconnect Water Service,Collections</t>
  </si>
  <si>
    <t>9% per annum</t>
  </si>
  <si>
    <t>78</t>
  </si>
  <si>
    <t>Must be over 60 years old or disabled (over 18), annual income is 70% or less of the Linn County median income, and the bill must be in their name.</t>
  </si>
  <si>
    <t>Wastewater adjustments are only made if the billing is based on actual usage and not on the winter average billing.</t>
  </si>
  <si>
    <t>19</t>
  </si>
  <si>
    <t>1989</t>
  </si>
  <si>
    <t>50.246.248.77</t>
  </si>
  <si>
    <t>R_3KI9k7S00kTal4x</t>
  </si>
  <si>
    <t>Adair Village</t>
  </si>
  <si>
    <t>Pat Hare</t>
  </si>
  <si>
    <t>pat.hare@adairvillage.org</t>
  </si>
  <si>
    <t>541-550-6216</t>
  </si>
  <si>
    <t>$12.00</t>
  </si>
  <si>
    <t>76.14.252.11</t>
  </si>
  <si>
    <t>R_3R1l6eAdBzfnuR6</t>
  </si>
  <si>
    <t>198.237.84.49</t>
  </si>
  <si>
    <t>R_1d08ToZmga4pi5l</t>
  </si>
  <si>
    <t>City of Milton-Freewater</t>
  </si>
  <si>
    <t>Steven Patten</t>
  </si>
  <si>
    <t>Public Works Tech</t>
  </si>
  <si>
    <t>steven.patten@milton-freewater-or.gov</t>
  </si>
  <si>
    <t>541-938-8274</t>
  </si>
  <si>
    <t>Cash,Check,Credit/Debit,Direct Deposit</t>
  </si>
  <si>
    <t>162.247.42.63</t>
  </si>
  <si>
    <t>R_r2bIWvLu7f1op3j</t>
  </si>
  <si>
    <t>Rogue River</t>
  </si>
  <si>
    <t>Carol Weir</t>
  </si>
  <si>
    <t>cweir@cityofrogueriver.org</t>
  </si>
  <si>
    <t>541-582-4401 x 102</t>
  </si>
  <si>
    <t>Cash,Check</t>
  </si>
  <si>
    <t>must apply and provide documentation of repair</t>
  </si>
  <si>
    <t>209.27.48.214</t>
  </si>
  <si>
    <t>R_RKOQtllgiNX4ogN</t>
  </si>
  <si>
    <t>City of Irrigon</t>
  </si>
  <si>
    <t>Aaron Palmquist</t>
  </si>
  <si>
    <t>manager@ci.irrigon.or.us</t>
  </si>
  <si>
    <t>541-922-3047</t>
  </si>
  <si>
    <t>$5.00 per month on amount still owing</t>
  </si>
  <si>
    <t>1%</t>
  </si>
  <si>
    <t>5 days per ordinance</t>
  </si>
  <si>
    <t>8 days past the due bill</t>
  </si>
  <si>
    <t>None unless it is a city caused leak</t>
  </si>
  <si>
    <t>2006</t>
  </si>
  <si>
    <t>If property is going to be vacant, owner can request services shut off.  However, Revenue Bond fees are active year round.</t>
  </si>
  <si>
    <t>Trash, $10.00 User Fee for police, lights, and streets</t>
  </si>
  <si>
    <t>Streets &amp; Streetlights,Police,Other (Please Specify)</t>
  </si>
  <si>
    <t>2.1</t>
  </si>
  <si>
    <t>N/A we base our base rate on the cost of doing business and loan requirements.</t>
  </si>
  <si>
    <t>2200</t>
  </si>
  <si>
    <t>728</t>
  </si>
  <si>
    <t>42</t>
  </si>
  <si>
    <t>2500 gal</t>
  </si>
  <si>
    <t>Primary,Secondary,Nitrogen Removal</t>
  </si>
  <si>
    <t>2.2</t>
  </si>
  <si>
    <t>1.0</t>
  </si>
  <si>
    <t>48%</t>
  </si>
  <si>
    <t>2028</t>
  </si>
  <si>
    <t>66.62.182.195</t>
  </si>
  <si>
    <t>R_3GdgrKfpi2FsAvV</t>
  </si>
  <si>
    <t>Island City</t>
  </si>
  <si>
    <t>Karen Howton</t>
  </si>
  <si>
    <t>karen@islandcityhall.com</t>
  </si>
  <si>
    <t>5419635017</t>
  </si>
  <si>
    <t>current billing is the only bill we make adjustments on</t>
  </si>
  <si>
    <t>69.1.99.228</t>
  </si>
  <si>
    <t>R_e2rZo9C34JAIQ7v</t>
  </si>
  <si>
    <t>Albany</t>
  </si>
  <si>
    <t>Must be over 60 years old or disabled (over 18), annual income is 70% or less of Linn County median income, bill must be in your name.</t>
  </si>
  <si>
    <t>Only make wastewater adjustments if bill is based on actual usage, not the winter average.</t>
  </si>
  <si>
    <t>Flat + Declining Rate</t>
  </si>
  <si>
    <t>45.90</t>
  </si>
  <si>
    <t>3.5</t>
  </si>
  <si>
    <t>57.02</t>
  </si>
  <si>
    <t>7.43</t>
  </si>
  <si>
    <t>52,540</t>
  </si>
  <si>
    <t>993</t>
  </si>
  <si>
    <t>16,173</t>
  </si>
  <si>
    <t>455</t>
  </si>
  <si>
    <t>1,259</t>
  </si>
  <si>
    <t>74,170</t>
  </si>
  <si>
    <t>265</t>
  </si>
  <si>
    <t>5 &amp; 18</t>
  </si>
  <si>
    <t>1920(Vine); 2005(AM)</t>
  </si>
  <si>
    <t>32 MGD</t>
  </si>
  <si>
    <t>7.82</t>
  </si>
  <si>
    <t>95%</t>
  </si>
  <si>
    <t>14.13</t>
  </si>
  <si>
    <t>2051</t>
  </si>
  <si>
    <t>0.6</t>
  </si>
  <si>
    <t>25.5</t>
  </si>
  <si>
    <t>73.9</t>
  </si>
  <si>
    <t>15,926</t>
  </si>
  <si>
    <t>1,073</t>
  </si>
  <si>
    <t>203</t>
  </si>
  <si>
    <t>9.6</t>
  </si>
  <si>
    <t>63</t>
  </si>
  <si>
    <t>2,761</t>
  </si>
  <si>
    <t>26.05</t>
  </si>
  <si>
    <t>7.31</t>
  </si>
  <si>
    <t>58</t>
  </si>
  <si>
    <t>2030</t>
  </si>
  <si>
    <t>17,090</t>
  </si>
  <si>
    <t>2,051</t>
  </si>
  <si>
    <t>137</t>
  </si>
  <si>
    <t>3,200</t>
  </si>
  <si>
    <t>216.115.11.234</t>
  </si>
  <si>
    <t>R_2qxhoqimE8oeC7U</t>
  </si>
  <si>
    <t>City of Oakridge</t>
  </si>
  <si>
    <t>Rick Zylstra</t>
  </si>
  <si>
    <t>Community Services Director</t>
  </si>
  <si>
    <t>rickzylstra@ci.oakridge.or.us</t>
  </si>
  <si>
    <t>5417822258</t>
  </si>
  <si>
    <t xml:space="preserve">10% of total bill + $25 if water is disconnected for first time, $50 thereafter </t>
  </si>
  <si>
    <t>Compared to an avarage of same month of previuos years.</t>
  </si>
  <si>
    <t>27%</t>
  </si>
  <si>
    <t>0%</t>
  </si>
  <si>
    <t>Fire Flow Charges</t>
  </si>
  <si>
    <t>Surface Water Management</t>
  </si>
  <si>
    <t>2.9</t>
  </si>
  <si>
    <t>$35.17</t>
  </si>
  <si>
    <t>2.9%</t>
  </si>
  <si>
    <t>Included with Water &amp;  Wastewater</t>
  </si>
  <si>
    <t>$1.74</t>
  </si>
  <si>
    <t>3250</t>
  </si>
  <si>
    <t>≈100</t>
  </si>
  <si>
    <t>1293</t>
  </si>
  <si>
    <t>119</t>
  </si>
  <si>
    <t xml:space="preserve"> 73,392.13 </t>
  </si>
  <si>
    <t>28.43</t>
  </si>
  <si>
    <t>within City Limits</t>
  </si>
  <si>
    <t>1960</t>
  </si>
  <si>
    <t xml:space="preserve">unkown aquifer </t>
  </si>
  <si>
    <t>.511mg</t>
  </si>
  <si>
    <t>.408mg</t>
  </si>
  <si>
    <t>.689mg</t>
  </si>
  <si>
    <t>unkown, limeted growth</t>
  </si>
  <si>
    <t>97</t>
  </si>
  <si>
    <t>198.237.68.1</t>
  </si>
  <si>
    <t>R_2QgMZVImwsxcLi8</t>
  </si>
  <si>
    <t>162.255.42.77</t>
  </si>
  <si>
    <t>R_1LIF3HRVPCJaffU</t>
  </si>
  <si>
    <t>Hines</t>
  </si>
  <si>
    <t>Kirby Letham</t>
  </si>
  <si>
    <t>administrator@ci.hines.or.us</t>
  </si>
  <si>
    <t>541-573-2251</t>
  </si>
  <si>
    <t>These are for verifiable "low income" clients.</t>
  </si>
  <si>
    <t xml:space="preserve">This just depends. Its not a regular occurrence, so we tend to work with the client as these things happen. </t>
  </si>
  <si>
    <t>Backflow,New Account,Shutoff,Tampering</t>
  </si>
  <si>
    <t>$46</t>
  </si>
  <si>
    <t>1560</t>
  </si>
  <si>
    <t>250</t>
  </si>
  <si>
    <t>75</t>
  </si>
  <si>
    <t>205000</t>
  </si>
  <si>
    <t>1930</t>
  </si>
  <si>
    <t>unknown. we are just beginning a major update now.</t>
  </si>
  <si>
    <t>850000</t>
  </si>
  <si>
    <t>We have two open reservoirs. Each is about an acre.</t>
  </si>
  <si>
    <t>unknown.</t>
  </si>
  <si>
    <t>We are just now starting a Water System Improvement Project. The 1930 tower will be replaced along with many distribution lines. We also just replaced a lift station earlier this year. All of the water wells/pumps are within City limits. All of it is potable.</t>
  </si>
  <si>
    <t>650</t>
  </si>
  <si>
    <t>unknown. We don't track that. Only a total of gallons pumped to reservoir, which is about 250,000 average.</t>
  </si>
  <si>
    <t>none.</t>
  </si>
  <si>
    <t>a field. used to irrigate grass, and leased to cattle owners.</t>
  </si>
  <si>
    <t>The sewer system is old. Some of my numbers are estimates. We don't have a water treatment plant. The waste water goes to a reservoir and evaporates.</t>
  </si>
  <si>
    <t>100.42.163.28</t>
  </si>
  <si>
    <t>R_NXaNLYo8pJBUQKZ</t>
  </si>
  <si>
    <t>City of Winston</t>
  </si>
  <si>
    <t>Ann Munson</t>
  </si>
  <si>
    <t>Municipal Accountant</t>
  </si>
  <si>
    <t>ann.munson@cityofwinston.org</t>
  </si>
  <si>
    <t>541-679-6739</t>
  </si>
  <si>
    <t>Late Fee,Late Fee and Interest,Lien on Property</t>
  </si>
  <si>
    <t>Flat $5.00 Penalty after 2 months with no payment</t>
  </si>
  <si>
    <t>1.5 % on any unpaid SEWER balance</t>
  </si>
  <si>
    <t>30 days for Penalty Fee/ 15 day grace period after due date before late charge interest of 1.5% on sewer fees</t>
  </si>
  <si>
    <t>1.50%</t>
  </si>
  <si>
    <t>Low income/senior discount of 25% offered.
Vacancy rate waives base sewer fee and transportation fee.</t>
  </si>
  <si>
    <t>Not Applicable-No Water Billing</t>
  </si>
  <si>
    <t>0.00</t>
  </si>
  <si>
    <t>if water is off we do not charge sewer fee</t>
  </si>
  <si>
    <t>stormwater/transportation/public safety</t>
  </si>
  <si>
    <t>3.00%</t>
  </si>
  <si>
    <t>Inflation/ CPI,Treatment Costs,Labor Costs,Other (Please Specify)</t>
  </si>
  <si>
    <t>DEQ Loan Payment</t>
  </si>
  <si>
    <t>47.00</t>
  </si>
  <si>
    <t>There has been NO Rate Change EVER</t>
  </si>
  <si>
    <t>No credit given.</t>
  </si>
  <si>
    <t>1.00</t>
  </si>
  <si>
    <t>5480</t>
  </si>
  <si>
    <t>1644</t>
  </si>
  <si>
    <t>108</t>
  </si>
  <si>
    <t>61,685</t>
  </si>
  <si>
    <t>25.4</t>
  </si>
  <si>
    <t>54</t>
  </si>
  <si>
    <t>Secondary,Nitrogen Removal</t>
  </si>
  <si>
    <t>1980</t>
  </si>
  <si>
    <t>1.6</t>
  </si>
  <si>
    <t>2.35</t>
  </si>
  <si>
    <t>541</t>
  </si>
  <si>
    <t>2.00</t>
  </si>
  <si>
    <t>1.08</t>
  </si>
  <si>
    <t>60.00</t>
  </si>
  <si>
    <t>Pasture Land/Public Owned</t>
  </si>
  <si>
    <t>1750</t>
  </si>
  <si>
    <t>105</t>
  </si>
  <si>
    <t>not known</t>
  </si>
  <si>
    <t>174.224.2.220</t>
  </si>
  <si>
    <t>R_77EJtUAkmbqKZBD</t>
  </si>
  <si>
    <t>R_2rCum8ONovnxhDm</t>
  </si>
  <si>
    <t>75.150.45.137</t>
  </si>
  <si>
    <t>R_24AXORjUGsk6A2Y</t>
  </si>
  <si>
    <t>City of Tangent</t>
  </si>
  <si>
    <t>Bev Manfredo</t>
  </si>
  <si>
    <t>bev@cityoftangent.org</t>
  </si>
  <si>
    <t>541-928-1020</t>
  </si>
  <si>
    <t>Late Fee,Collections,Lien on Property</t>
  </si>
  <si>
    <t>$3.00 each for Parks and Stormwater and $5.00 for Sewer for a total of $11.00</t>
  </si>
  <si>
    <t>$175.50</t>
  </si>
  <si>
    <t>yearly in-house</t>
  </si>
  <si>
    <t>Property owner pays</t>
  </si>
  <si>
    <t>Parks &amp; Recreation</t>
  </si>
  <si>
    <t>2.6</t>
  </si>
  <si>
    <t>40.00</t>
  </si>
  <si>
    <t>.85</t>
  </si>
  <si>
    <t>13.00</t>
  </si>
  <si>
    <t>516</t>
  </si>
  <si>
    <t>459</t>
  </si>
  <si>
    <t>unknown to me</t>
  </si>
  <si>
    <t>Lagoon - STEP System</t>
  </si>
  <si>
    <t>1987 - Lagoon</t>
  </si>
  <si>
    <t>none needed</t>
  </si>
  <si>
    <t>depends on growth</t>
  </si>
  <si>
    <t>We do not have a plant, we have two lagoons. It is a STEP System.</t>
  </si>
  <si>
    <t>509</t>
  </si>
  <si>
    <t>10000</t>
  </si>
  <si>
    <t>97.90.103.58</t>
  </si>
  <si>
    <t>R_2dz0u6BfpaWLeTK</t>
  </si>
  <si>
    <t>Clatskanie</t>
  </si>
  <si>
    <t>Stacey Baker</t>
  </si>
  <si>
    <t>Clerk</t>
  </si>
  <si>
    <t>sbaker@cityofclatskanie.com</t>
  </si>
  <si>
    <t>503-728-2622</t>
  </si>
  <si>
    <t>35 Days</t>
  </si>
  <si>
    <t>45 Days</t>
  </si>
  <si>
    <t>Low income discount=10% off base and usage for water and sewer 
Summertime sewer discount=Allowance of 400 cubic square feet per month during July, August, September &amp; October</t>
  </si>
  <si>
    <t>Adjust off 50% of leak overage</t>
  </si>
  <si>
    <t>Bill as usual unless owner requests to close account</t>
  </si>
  <si>
    <t>Infrastructure &amp; Streets</t>
  </si>
  <si>
    <t>1.05</t>
  </si>
  <si>
    <t>Flat Rate + Consumption Rate</t>
  </si>
  <si>
    <t>$34.67 In City Limits or $69.33 Out of City Limits</t>
  </si>
  <si>
    <t>Inflation/ CPI,Labor Costs</t>
  </si>
  <si>
    <t>$43.56 In City Limits</t>
  </si>
  <si>
    <t>5.50</t>
  </si>
  <si>
    <t>1735</t>
  </si>
  <si>
    <t>328</t>
  </si>
  <si>
    <t>605</t>
  </si>
  <si>
    <t>164</t>
  </si>
  <si>
    <t>109</t>
  </si>
  <si>
    <t xml:space="preserve">54,037 </t>
  </si>
  <si>
    <t>1938</t>
  </si>
  <si>
    <t>1986</t>
  </si>
  <si>
    <t>2 CFS and 1-4 CFS</t>
  </si>
  <si>
    <t>500 GPM</t>
  </si>
  <si>
    <t>0.214</t>
  </si>
  <si>
    <t>8% unaccounted or not billed</t>
  </si>
  <si>
    <t>0.394 MG</t>
  </si>
  <si>
    <t>2, Each 0.5 MG</t>
  </si>
  <si>
    <t>4 Total 1.5 MG</t>
  </si>
  <si>
    <t>558</t>
  </si>
  <si>
    <t>54,037</t>
  </si>
  <si>
    <t>50%-Infiltration, inflow no known combined sewer</t>
  </si>
  <si>
    <t>1978</t>
  </si>
  <si>
    <t>1.90 MPD</t>
  </si>
  <si>
    <t>92.95 MGD</t>
  </si>
  <si>
    <t>1.004 MGD</t>
  </si>
  <si>
    <t>.572 MGD</t>
  </si>
  <si>
    <t>City property on a 15 acre field within the boundary of the Clatskanie Drainage District</t>
  </si>
  <si>
    <t>140.211.8.16</t>
  </si>
  <si>
    <t>R_2TpmFbX8DE5OStr</t>
  </si>
  <si>
    <t>City of Corvallis</t>
  </si>
  <si>
    <t>Kris Kelly</t>
  </si>
  <si>
    <t>Internal Services Division Manager</t>
  </si>
  <si>
    <t>kris.kelly@corvallisoregon.gov</t>
  </si>
  <si>
    <t>541-754-1755</t>
  </si>
  <si>
    <t>25.00</t>
  </si>
  <si>
    <t>365</t>
  </si>
  <si>
    <t>Streets &amp; Streetlights,Police,Fire,Surface Water Management</t>
  </si>
  <si>
    <t>2/1/19</t>
  </si>
  <si>
    <t>2.5%</t>
  </si>
  <si>
    <t>$36.46</t>
  </si>
  <si>
    <t>8%</t>
  </si>
  <si>
    <t>State/ Federal Mandate,Inflation/ CPI,Labor Costs,Capital Improvement</t>
  </si>
  <si>
    <t>$9.02</t>
  </si>
  <si>
    <t>57110</t>
  </si>
  <si>
    <t>15831</t>
  </si>
  <si>
    <t>4488</t>
  </si>
  <si>
    <t>255</t>
  </si>
  <si>
    <t>98.125.74.77</t>
  </si>
  <si>
    <t>R_3qUmNwEt0NPbtBO</t>
  </si>
  <si>
    <t>Ukiah</t>
  </si>
  <si>
    <t>Donna Neumann</t>
  </si>
  <si>
    <t>City Recorder/Treasurer</t>
  </si>
  <si>
    <t>cityofukiah@centurytel.net</t>
  </si>
  <si>
    <t>5414273900</t>
  </si>
  <si>
    <t>.05 %</t>
  </si>
  <si>
    <t>45 days</t>
  </si>
  <si>
    <t>.05%</t>
  </si>
  <si>
    <t>Charge a vacant rate</t>
  </si>
  <si>
    <t>Emergency Water</t>
  </si>
  <si>
    <t>41.25</t>
  </si>
  <si>
    <t>27.00 residents   35.00 business</t>
  </si>
  <si>
    <t>185</t>
  </si>
  <si>
    <t>42,000</t>
  </si>
  <si>
    <t>1977</t>
  </si>
  <si>
    <t>63.225.82.89</t>
  </si>
  <si>
    <t>R_2bHNStH5eIkbkc2</t>
  </si>
  <si>
    <t>Mosier</t>
  </si>
  <si>
    <t>Jayme Bennett</t>
  </si>
  <si>
    <t>City Recorder/Finance</t>
  </si>
  <si>
    <t>jayme.bennett@cityofmosier.com</t>
  </si>
  <si>
    <t>541-490-7411</t>
  </si>
  <si>
    <t>Late Fee,Other (Please Specify)</t>
  </si>
  <si>
    <t>very rarely enforced due to staffing issues</t>
  </si>
  <si>
    <t xml:space="preserve">2.50 flat </t>
  </si>
  <si>
    <t>typically 60</t>
  </si>
  <si>
    <t xml:space="preserve">Because our AMR software glitch and staffing issues, we have been very flexible. </t>
  </si>
  <si>
    <t xml:space="preserve">full fee if there is a home. If it is abandoned, we charge a standby rate or the equivalent of new SDC. 700.00 for first year off system, increasing from there. </t>
  </si>
  <si>
    <t>64.25.159.117</t>
  </si>
  <si>
    <t>R_qKR7ZZfbxFDaL3H</t>
  </si>
  <si>
    <t>Turner</t>
  </si>
  <si>
    <t>David Sawyer</t>
  </si>
  <si>
    <t>City Admin</t>
  </si>
  <si>
    <t>manager@cityofturner.org</t>
  </si>
  <si>
    <t>503 743 2155</t>
  </si>
  <si>
    <t>NONE</t>
  </si>
  <si>
    <t>CONTINUE NORMAL MINIMUMS</t>
  </si>
  <si>
    <t>Inflation/ CPI,Labor Costs,Capital Improvement</t>
  </si>
  <si>
    <t>$40.50</t>
  </si>
  <si>
    <t>Treatment Costs,Labor Costs,Other (Please Specify)</t>
  </si>
  <si>
    <t>DEBT</t>
  </si>
  <si>
    <t>$65</t>
  </si>
  <si>
    <t>$2</t>
  </si>
  <si>
    <t>67.219.239.80</t>
  </si>
  <si>
    <t>R_1n8u1MuDcPXfxzr</t>
  </si>
  <si>
    <t>Coquille</t>
  </si>
  <si>
    <t>Dane Ramirez</t>
  </si>
  <si>
    <t>Utiltiy Billing Clerk</t>
  </si>
  <si>
    <t>dramirez@cityofcoquille.org</t>
  </si>
  <si>
    <t>541-396-2115 Ext. 205</t>
  </si>
  <si>
    <t>Depends on the cycle. Bills are due on the 15th of every month. Late charges are assessed on the 5th of the following month. If the 5th falls on a weekend, holiday, or Friday then it is moved to the next business day.</t>
  </si>
  <si>
    <t>Typically it is one week later. So normally late charges are assessed on the 5th. Disconnects are normally done on the 12th. Unless the 12th falls on a weekend, holiday, or Friday then it is moved to the next business day..</t>
  </si>
  <si>
    <t>$21.00</t>
  </si>
  <si>
    <t>Exceptions have been made for in the past depending on when the leak happened and how far back it goes to. Sometimes it could 5 months back, but usually it falls within 30 - 60 days.</t>
  </si>
  <si>
    <t xml:space="preserve">We adjust off all of the additional wastewater down to a customers winter average. </t>
  </si>
  <si>
    <t>15.56</t>
  </si>
  <si>
    <t>44.89</t>
  </si>
  <si>
    <t>Ambulance Fee ($1.00)</t>
  </si>
  <si>
    <t>2.20%</t>
  </si>
  <si>
    <t>City Sewer Plant Loan Payments</t>
  </si>
  <si>
    <t>We have a flat rate of $45.40 and it goes up $4.65 every additional 1,000 gallons of consumption. Unless it runs during our summer months then we will charge up to their winter average and after their winter average we drop off all wastewater charges.</t>
  </si>
  <si>
    <t>$64.00</t>
  </si>
  <si>
    <t>173.241.160.12</t>
  </si>
  <si>
    <t>R_eh4rvdjJPqhdgmB</t>
  </si>
  <si>
    <t>City Of Sandy</t>
  </si>
  <si>
    <t>Jayme Wantowski</t>
  </si>
  <si>
    <t xml:space="preserve">Utilities Clerk </t>
  </si>
  <si>
    <t>jwantowski@ci.sandy.or.us</t>
  </si>
  <si>
    <t>503-668-7449</t>
  </si>
  <si>
    <t>We give 1 leak adjustment in a 12 month period.</t>
  </si>
  <si>
    <t>I emailed a copy of both.</t>
  </si>
  <si>
    <t>Base Fee Continues to be charged monthly</t>
  </si>
  <si>
    <t>20019</t>
  </si>
  <si>
    <t xml:space="preserve">Meter Fee and consumption </t>
  </si>
  <si>
    <t>$27.00</t>
  </si>
  <si>
    <t>12/15/2019</t>
  </si>
  <si>
    <t>98%</t>
  </si>
  <si>
    <t>State/ Federal Mandate,Capital Improvement</t>
  </si>
  <si>
    <t>$55.96</t>
  </si>
  <si>
    <t>Initial adoption of rate</t>
  </si>
  <si>
    <t>$3.25</t>
  </si>
  <si>
    <t>209.237.77.169</t>
  </si>
  <si>
    <t>R_339e7ob9ukEpzqD</t>
  </si>
  <si>
    <t>Bay City</t>
  </si>
  <si>
    <t>Chance Steffey</t>
  </si>
  <si>
    <t>Public Works Director</t>
  </si>
  <si>
    <t>csteffey@ci.bay-city.or.us</t>
  </si>
  <si>
    <t>503-377-4121</t>
  </si>
  <si>
    <t>Late Fee,Disconnect Water Service,Other (Please Specify)</t>
  </si>
  <si>
    <t>late notice</t>
  </si>
  <si>
    <t>$25</t>
  </si>
  <si>
    <t>20 days</t>
  </si>
  <si>
    <t>if there was a leak, then they need to fix, submit a copy of repair bill, and request for reduced fee.</t>
  </si>
  <si>
    <t>10.4</t>
  </si>
  <si>
    <t>20+</t>
  </si>
  <si>
    <t>25+</t>
  </si>
  <si>
    <t>New Account,Other (Please Specify)</t>
  </si>
  <si>
    <t>reconnect</t>
  </si>
  <si>
    <t>07/2019</t>
  </si>
  <si>
    <t>3.4</t>
  </si>
  <si>
    <t>30.65</t>
  </si>
  <si>
    <t>43.20</t>
  </si>
  <si>
    <t>1350</t>
  </si>
  <si>
    <t>740</t>
  </si>
  <si>
    <t>84</t>
  </si>
  <si>
    <t>180,000,000</t>
  </si>
  <si>
    <t>1975</t>
  </si>
  <si>
    <t>1000 gpm</t>
  </si>
  <si>
    <t>67%</t>
  </si>
  <si>
    <t>700000</t>
  </si>
  <si>
    <t>Primary,Secondary,Advanced Treatment/ Tertiary</t>
  </si>
  <si>
    <t>1995</t>
  </si>
  <si>
    <t>.3 MGD</t>
  </si>
  <si>
    <t>192.231.226.238</t>
  </si>
  <si>
    <t>R_1n6ChqXITUEeN4L</t>
  </si>
  <si>
    <t>City of Cottage Grove</t>
  </si>
  <si>
    <t>Roberta Likens</t>
  </si>
  <si>
    <t>finance@cottagegrove.org</t>
  </si>
  <si>
    <t>541-942-3346</t>
  </si>
  <si>
    <t>Disconnect Water Service,Collections,Other (Please Specify)</t>
  </si>
  <si>
    <t>Late Notice - No Fee</t>
  </si>
  <si>
    <t>60+</t>
  </si>
  <si>
    <t xml:space="preserve"> Assisted Rates.  A low-income person, age sixty-five or older, or a totally disabled person as recognized by the Social Security Administration, may apply to receive assisted rates as established in the comprehensive fee schedule.  Applicants must also meet the poverty level guidelines as published in the Federal Register for the current calendar year.  Proof of income must be provided for each household member, and eligibility is based on total household income.  The application shall be submitted to the city manager or his designee for qualification determination. </t>
  </si>
  <si>
    <t>Leak Month, compared to Same Month, year prior.</t>
  </si>
  <si>
    <t>Leak must be underground, adjusted for the month leak was discovered, and with proof of repairs.</t>
  </si>
  <si>
    <t>Water is credited at 1/2 of the difference between leak month, and month 1-year prior.
Wastewater is credited 100% of the amount over the month, 1-year prior, unless winter averaging was in effect, then there is not a credit on the wastewater portion.</t>
  </si>
  <si>
    <t>2014- New Study Now Underway</t>
  </si>
  <si>
    <t>2014 - New Study Now Underway</t>
  </si>
  <si>
    <t>2014 - Update Now Underway</t>
  </si>
  <si>
    <t>2014 - UPdate Now Underway</t>
  </si>
  <si>
    <t>New Account Service Fee for Reading the Meter</t>
  </si>
  <si>
    <t>1.8%</t>
  </si>
  <si>
    <t>$25.08</t>
  </si>
  <si>
    <t>3.0%</t>
  </si>
  <si>
    <t>$32.37</t>
  </si>
  <si>
    <t>7.9</t>
  </si>
  <si>
    <t>$4.94</t>
  </si>
  <si>
    <t>9992</t>
  </si>
  <si>
    <t>152</t>
  </si>
  <si>
    <t>3260</t>
  </si>
  <si>
    <t>148</t>
  </si>
  <si>
    <t>354</t>
  </si>
  <si>
    <t>49,547 gallons</t>
  </si>
  <si>
    <t>1992 - Present Location</t>
  </si>
  <si>
    <t>7.5million gallons per day</t>
  </si>
  <si>
    <t>4 million gallons per day</t>
  </si>
  <si>
    <t>1.8 MG</t>
  </si>
  <si>
    <t>3.1 MG</t>
  </si>
  <si>
    <t>100,000</t>
  </si>
  <si>
    <t>4.2 MG</t>
  </si>
  <si>
    <t>In the process of expansion to 6 MG per day, projected to be enough production until 2050.</t>
  </si>
  <si>
    <t xml:space="preserve"> 22</t>
  </si>
  <si>
    <t>3254</t>
  </si>
  <si>
    <t>358</t>
  </si>
  <si>
    <t>52</t>
  </si>
  <si>
    <t>49,428 gallons</t>
  </si>
  <si>
    <t>Primary,Secondary,Advanced Treatment/ Tertiary,Nitrogen Removal,Phosphorous Removal</t>
  </si>
  <si>
    <t>1967 - Present Location</t>
  </si>
  <si>
    <t>4 MGD</t>
  </si>
  <si>
    <t>13 MGD</t>
  </si>
  <si>
    <t>510.6 MG</t>
  </si>
  <si>
    <t>12.5 MGD</t>
  </si>
  <si>
    <t>800,000 Gallons</t>
  </si>
  <si>
    <t>Depends on Season</t>
  </si>
  <si>
    <t xml:space="preserve">2040 with addressing I &amp; I </t>
  </si>
  <si>
    <t>80% in Restricted Months, May to October.</t>
  </si>
  <si>
    <t>City Owned Golf Course</t>
  </si>
  <si>
    <t>Biosolids are removed by Heard Farms for further processing.</t>
  </si>
  <si>
    <t>3296</t>
  </si>
  <si>
    <t>393</t>
  </si>
  <si>
    <t>5.5</t>
  </si>
  <si>
    <t>1600 sq. ft.</t>
  </si>
  <si>
    <t>199.48.39.218</t>
  </si>
  <si>
    <t>R_2wMjwpdEYwWzEFx</t>
  </si>
  <si>
    <t>City of Salem</t>
  </si>
  <si>
    <t>Alicia Blalock</t>
  </si>
  <si>
    <t>Administration Division Manager, Public Works Department</t>
  </si>
  <si>
    <t>ablalock@cityofsalem.net</t>
  </si>
  <si>
    <t>503-588-6211</t>
  </si>
  <si>
    <t>39</t>
  </si>
  <si>
    <t>$25.01</t>
  </si>
  <si>
    <t>39 after bill print date for closed accounts; 47 days for an active account</t>
  </si>
  <si>
    <t>Qualified elderly or disabled low income account holders qualify for $11.80 monthly discount on their wastewater service.</t>
  </si>
  <si>
    <t>adjust franchise fee also</t>
  </si>
  <si>
    <t xml:space="preserve">Average two meter readings after the repair and reset the sewer base (volume). </t>
  </si>
  <si>
    <t>28.4</t>
  </si>
  <si>
    <t>26.9</t>
  </si>
  <si>
    <t>3.7</t>
  </si>
  <si>
    <t>.5 CCF for sewer</t>
  </si>
  <si>
    <t>Backflow,New Account,Shutoff,Tampering,Other (Please Specify)</t>
  </si>
  <si>
    <t>streetlight</t>
  </si>
  <si>
    <t>$10.15 (fixed) + 6 ccf*$2.56 = $25.51</t>
  </si>
  <si>
    <t>winter average water consumption used for 12 months</t>
  </si>
  <si>
    <t>$14.88+6.5*3.49 = $37.56</t>
  </si>
  <si>
    <t>The stormwater credit is only available to non-residential customers and varies from 3 percent to 50 percent. To be eligible, a facility must have been designed and constructed to city standards. Flow control facilities are designed to reduce runoff. Treatment facilities remove pollutants. Stormwater credits are based on the type of facility installed, amount of water flowing through the facility, and the impact the facility has on stormwater quality.</t>
  </si>
  <si>
    <t>$10.63 (base) +$5.76 (1 EDU)= $16.39</t>
  </si>
  <si>
    <t>165,265</t>
  </si>
  <si>
    <t>32,235</t>
  </si>
  <si>
    <t>39,547</t>
  </si>
  <si>
    <t>7,757</t>
  </si>
  <si>
    <t>2,959</t>
  </si>
  <si>
    <t>322</t>
  </si>
  <si>
    <t>2,997</t>
  </si>
  <si>
    <t>2,515</t>
  </si>
  <si>
    <t>4,012,878 ccf (total annual residential consumption) / 39,547 accts * 748 gallons = 75,900 gallons per year (inside city residential accounts)</t>
  </si>
  <si>
    <t>762</t>
  </si>
  <si>
    <t>18</t>
  </si>
  <si>
    <t>28</t>
  </si>
  <si>
    <t>12.8</t>
  </si>
  <si>
    <t>some pipes from 1887</t>
  </si>
  <si>
    <t>2004 treatment plan; 2009 distribution</t>
  </si>
  <si>
    <t>147 mgd at Geren Island, 3.3 mgd from wells = 150.3 mgd</t>
  </si>
  <si>
    <t>72 mgd</t>
  </si>
  <si>
    <t>26.3 mgd</t>
  </si>
  <si>
    <t>86%</t>
  </si>
  <si>
    <t>48.5 mgd</t>
  </si>
  <si>
    <t>92.2 mg Franzen and 46.47 in town reservoirs</t>
  </si>
  <si>
    <t>750 mg</t>
  </si>
  <si>
    <t>We are adding ozone treatment.</t>
  </si>
  <si>
    <t>73,640</t>
  </si>
  <si>
    <t>39,796</t>
  </si>
  <si>
    <t>19,012</t>
  </si>
  <si>
    <t>2,953</t>
  </si>
  <si>
    <t>836</t>
  </si>
  <si>
    <t>2,117</t>
  </si>
  <si>
    <t>1,191</t>
  </si>
  <si>
    <t>6 ccf</t>
  </si>
  <si>
    <t>811.4 miles</t>
  </si>
  <si>
    <t>32 mgd</t>
  </si>
  <si>
    <t>155 mgd</t>
  </si>
  <si>
    <t>13,113 mg</t>
  </si>
  <si>
    <t>109.07 mgd</t>
  </si>
  <si>
    <t>31.92 mgd</t>
  </si>
  <si>
    <t>At the Willow Lake Water Pollution Control Facility, the rated capacity is 155 mgd.  The River Road Wet Weather Treatment Facility has a rated capacity of 50 mgd.  The plant has an average flow of 45 mgd but peaks at 138 mgd at Willow Lake and 50 mgd at River Road during wet weather.</t>
  </si>
  <si>
    <t>Maximum capacity is dependent on an increase in the conveyance capacity of the collection system.</t>
  </si>
  <si>
    <t>Dependent on the collection system.</t>
  </si>
  <si>
    <t>Less than 1 percent</t>
  </si>
  <si>
    <t>Used in plant only for irrigation, flushing water, and seal water.</t>
  </si>
  <si>
    <t>Beneficial reuse on farmland.</t>
  </si>
  <si>
    <t>40111</t>
  </si>
  <si>
    <t>2,523</t>
  </si>
  <si>
    <t>1,874</t>
  </si>
  <si>
    <t>472.04 miles</t>
  </si>
  <si>
    <t>132.68 miles</t>
  </si>
  <si>
    <t>3,000</t>
  </si>
  <si>
    <t>108.174.184.106</t>
  </si>
  <si>
    <t>R_28Yf9W8rY4KPgbS</t>
  </si>
  <si>
    <t>City of Roseburg</t>
  </si>
  <si>
    <t>Ron Harker</t>
  </si>
  <si>
    <t>rharker@cityofroseburg.org</t>
  </si>
  <si>
    <t>541-492-6710</t>
  </si>
  <si>
    <t>20.00</t>
  </si>
  <si>
    <t>1 billing cycle (if leek overlaps two billing cycles then 2)</t>
  </si>
  <si>
    <t>upon vacancy, accounts are automatically reverted to the landlord who becomes responsible</t>
  </si>
  <si>
    <t>5.5%</t>
  </si>
  <si>
    <t>Unknown,Other (Please Specify)</t>
  </si>
  <si>
    <t>per water rate study</t>
  </si>
  <si>
    <t>Flat rate &amp; uniform consumption rate</t>
  </si>
  <si>
    <t>$28.06</t>
  </si>
  <si>
    <t>3.4%</t>
  </si>
  <si>
    <t xml:space="preserve">Based upon a formula that incorporates impervious water surface area and onsite stormwater management improvements.  Public Works determines amount. </t>
  </si>
  <si>
    <t>$8.32</t>
  </si>
  <si>
    <t>24,820</t>
  </si>
  <si>
    <t>8,068</t>
  </si>
  <si>
    <t>7,249</t>
  </si>
  <si>
    <t>2,373</t>
  </si>
  <si>
    <t>1,347</t>
  </si>
  <si>
    <t>111</t>
  </si>
  <si>
    <t>113</t>
  </si>
  <si>
    <t>7,628</t>
  </si>
  <si>
    <t>201</t>
  </si>
  <si>
    <t>21</t>
  </si>
  <si>
    <t>4.4</t>
  </si>
  <si>
    <t>20 MGD</t>
  </si>
  <si>
    <t>12 MGD</t>
  </si>
  <si>
    <t>4.52 MG</t>
  </si>
  <si>
    <t>8.39MGD</t>
  </si>
  <si>
    <t>10.7 MG</t>
  </si>
  <si>
    <t>2045</t>
  </si>
  <si>
    <t>101</t>
  </si>
  <si>
    <t>3,000 FT2</t>
  </si>
  <si>
    <t>216.115.11.34</t>
  </si>
  <si>
    <t>R_1ezO1Vmm1iFDvHy</t>
  </si>
  <si>
    <t>Creswell</t>
  </si>
  <si>
    <t>Jim Piper</t>
  </si>
  <si>
    <t>jpiper@creswell-or.us</t>
  </si>
  <si>
    <t>541-895-2531</t>
  </si>
  <si>
    <t>Average of last 12 months of usage and credit difference.</t>
  </si>
  <si>
    <t>Charge the base rate to the property owner until next tenant opens an account</t>
  </si>
  <si>
    <t>7/1/19</t>
  </si>
  <si>
    <t>$50.17</t>
  </si>
  <si>
    <t>$54.12</t>
  </si>
  <si>
    <t>1859</t>
  </si>
  <si>
    <t>176</t>
  </si>
  <si>
    <t>1734</t>
  </si>
  <si>
    <t>125</t>
  </si>
  <si>
    <t>5,500</t>
  </si>
  <si>
    <t>1990</t>
  </si>
  <si>
    <t>5 CFS</t>
  </si>
  <si>
    <t>3.2 MGD</t>
  </si>
  <si>
    <t>0.68 MGD</t>
  </si>
  <si>
    <t>0.53 MGD</t>
  </si>
  <si>
    <t>1251 GPM</t>
  </si>
  <si>
    <t>4.2</t>
  </si>
  <si>
    <t>2037</t>
  </si>
  <si>
    <t>75%</t>
  </si>
  <si>
    <t>1892</t>
  </si>
  <si>
    <t>1781</t>
  </si>
  <si>
    <t>3,000 gallons</t>
  </si>
  <si>
    <t>23 miles</t>
  </si>
  <si>
    <t>Primary</t>
  </si>
  <si>
    <t>1962</t>
  </si>
  <si>
    <t>1.3 MGD</t>
  </si>
  <si>
    <t>5 MGD</t>
  </si>
  <si>
    <t>250.89 MGD</t>
  </si>
  <si>
    <t>2.48 MGD</t>
  </si>
  <si>
    <t>2036</t>
  </si>
  <si>
    <t>12.4%</t>
  </si>
  <si>
    <t>City owned grass fields are used to apply reuse.</t>
  </si>
  <si>
    <t>Plant can provide more capacity.  However, due to not being able to meet DEQ load limits for the receiving stream, there is no more capacity in the system.</t>
  </si>
  <si>
    <t>216.134.175.114</t>
  </si>
  <si>
    <t>R_1EioQPAoIqtXVGk</t>
  </si>
  <si>
    <t>City of Molalla</t>
  </si>
  <si>
    <t>Gerald Fisher</t>
  </si>
  <si>
    <t>gfisher@cityofmolalla.com</t>
  </si>
  <si>
    <t>5038296855</t>
  </si>
  <si>
    <t>15.00</t>
  </si>
  <si>
    <t>Case by case basis</t>
  </si>
  <si>
    <t>10.5</t>
  </si>
  <si>
    <t>base rate if connected to system</t>
  </si>
  <si>
    <t>2.86</t>
  </si>
  <si>
    <t>Base fee + use fee per 100 CF</t>
  </si>
  <si>
    <t>$34.02</t>
  </si>
  <si>
    <t>6.09</t>
  </si>
  <si>
    <t>Base fee plus winter ave use fee</t>
  </si>
  <si>
    <t>$67.26</t>
  </si>
  <si>
    <t>3.50</t>
  </si>
  <si>
    <t>A reduction in the amount of calculated impervious surface for commercial and industrial properties may be granted by the Public Works Director based on the use of infiltration facilities meeting the requirements of the Public Works Standards and approved and monitored by the Oregon Department of Environmental Quality.</t>
  </si>
  <si>
    <t>$3.87</t>
  </si>
  <si>
    <t>74.123.167.136</t>
  </si>
  <si>
    <t>R_2WU4FUiZf728wm2</t>
  </si>
  <si>
    <t>Halsey</t>
  </si>
  <si>
    <t>Hilary Norton</t>
  </si>
  <si>
    <t>hilary@cityofhalsey.com</t>
  </si>
  <si>
    <t>541-369-2522</t>
  </si>
  <si>
    <t>$5 per service ($5 for water, $5 for sewer)</t>
  </si>
  <si>
    <t xml:space="preserve">We only do a leak adjustment after the leak has been repaired.  Then we will do it only for that month. </t>
  </si>
  <si>
    <t>We have a calculation tool.  Wastewater is billed based on Water consumption, so adjusting one, adjusts the other.  We calculate the average monthly consumption for the prior 12 months.  Then we give credit for 1/2 of the consumption/billing for the month being adjusted.  The owner still pays the other 1/2 of the amount over the average.  We do this for both water and wastewater.</t>
  </si>
  <si>
    <t>Backflow,Shutoff</t>
  </si>
  <si>
    <t>R_12a4PN4DCer4XzO</t>
  </si>
  <si>
    <t>Jayme</t>
  </si>
  <si>
    <t>Wantowski</t>
  </si>
  <si>
    <t>Utility Clerk</t>
  </si>
  <si>
    <t>503-668-7499</t>
  </si>
  <si>
    <t>1 Month</t>
  </si>
  <si>
    <t xml:space="preserve">Emailed a copy of the City's leak adjustment policy </t>
  </si>
  <si>
    <t>Continue to bill base fee</t>
  </si>
  <si>
    <t>4.0</t>
  </si>
  <si>
    <t>State/ Federal Mandate,Treatment Costs,Capital Improvement</t>
  </si>
  <si>
    <t xml:space="preserve">Flat Rate Plus Consumption </t>
  </si>
  <si>
    <t>$27.92</t>
  </si>
  <si>
    <t>%98</t>
  </si>
  <si>
    <t>$57.64</t>
  </si>
  <si>
    <t>8.3</t>
  </si>
  <si>
    <t>10490</t>
  </si>
  <si>
    <t>249</t>
  </si>
  <si>
    <t>10990</t>
  </si>
  <si>
    <t>3519</t>
  </si>
  <si>
    <t>88</t>
  </si>
  <si>
    <t>257</t>
  </si>
  <si>
    <t>33000</t>
  </si>
  <si>
    <t>68.3</t>
  </si>
  <si>
    <t>7 and 5</t>
  </si>
  <si>
    <t>5.9 MGD</t>
  </si>
  <si>
    <t>3.1 MGD</t>
  </si>
  <si>
    <t>0.95</t>
  </si>
  <si>
    <t>93%</t>
  </si>
  <si>
    <t>2.3MGD</t>
  </si>
  <si>
    <t>4.75</t>
  </si>
  <si>
    <t>12%</t>
  </si>
  <si>
    <t>87%</t>
  </si>
  <si>
    <t>10463</t>
  </si>
  <si>
    <t>3370</t>
  </si>
  <si>
    <t>209</t>
  </si>
  <si>
    <t>45.6</t>
  </si>
  <si>
    <t xml:space="preserve">6 Stations 12 Pumps </t>
  </si>
  <si>
    <t>1971</t>
  </si>
  <si>
    <t>1.25</t>
  </si>
  <si>
    <t>1.85</t>
  </si>
  <si>
    <t>550</t>
  </si>
  <si>
    <t>2.96</t>
  </si>
  <si>
    <t>2025</t>
  </si>
  <si>
    <t>38.7</t>
  </si>
  <si>
    <t>2750</t>
  </si>
  <si>
    <t>R_eaPmmYClyGQaABH</t>
  </si>
  <si>
    <t>209.216.165.224</t>
  </si>
  <si>
    <t>R_3NEWQJ7ndF3a4SD</t>
  </si>
  <si>
    <t>City of Hood River</t>
  </si>
  <si>
    <t>Will Norris</t>
  </si>
  <si>
    <t>w.norris@cityofhoodriver.gov</t>
  </si>
  <si>
    <t>541-387-5214</t>
  </si>
  <si>
    <t>Households with less than 60% of the area median income (AMI) are eligible for 30% off sewer charges and 40% off water charges.</t>
  </si>
  <si>
    <t>Charge full base rate</t>
  </si>
  <si>
    <t>7/1/2019</t>
  </si>
  <si>
    <t>40.25</t>
  </si>
  <si>
    <t>60.72</t>
  </si>
  <si>
    <t>7/1/2015</t>
  </si>
  <si>
    <t>9.54</t>
  </si>
  <si>
    <t>7990</t>
  </si>
  <si>
    <t>350</t>
  </si>
  <si>
    <t>25000</t>
  </si>
  <si>
    <t>98</t>
  </si>
  <si>
    <t>Regional farmlands</t>
  </si>
  <si>
    <t>76.14.224.245</t>
  </si>
  <si>
    <t>R_1IT5fnQfBdAm5oT</t>
  </si>
  <si>
    <t>Aumsville</t>
  </si>
  <si>
    <t>Joshua Hoyer</t>
  </si>
  <si>
    <t>Finance Officer</t>
  </si>
  <si>
    <t>jhoyer@aumsville.us</t>
  </si>
  <si>
    <t>5037492030</t>
  </si>
  <si>
    <t>Late Fee,Disconnect Water Service,Lien on Property,Other (Please Specify)</t>
  </si>
  <si>
    <t>Currently transitioning from liens to Collections</t>
  </si>
  <si>
    <t>3.00</t>
  </si>
  <si>
    <t>Around 14, varies slightly depending on the month.</t>
  </si>
  <si>
    <t>We offer a discounted water/sewer rate for seniors who are 65+ years old, retired and head of household.</t>
  </si>
  <si>
    <t>Only leaks related to broken pipe or pipe connection, not neglect or improper installation.</t>
  </si>
  <si>
    <t>9.7</t>
  </si>
  <si>
    <t>17.3</t>
  </si>
  <si>
    <t>Regular monthly rate is billed if owner wants service left on.</t>
  </si>
  <si>
    <t>Base rate plus consumption (not tiered)</t>
  </si>
  <si>
    <t>42.16  (Our base rate provides for the first 7,000 gallons)</t>
  </si>
  <si>
    <t>48.28</t>
  </si>
  <si>
    <t>3975</t>
  </si>
  <si>
    <t>1196</t>
  </si>
  <si>
    <t>47</t>
  </si>
  <si>
    <t>84000</t>
  </si>
  <si>
    <t>1982</t>
  </si>
  <si>
    <t>1535 gpm</t>
  </si>
  <si>
    <t>1.1</t>
  </si>
  <si>
    <t>.33</t>
  </si>
  <si>
    <t>.293 MG</t>
  </si>
  <si>
    <t>554,000</t>
  </si>
  <si>
    <t>27.32</t>
  </si>
  <si>
    <t>2011</t>
  </si>
  <si>
    <t>City-owned farmland currently leased for agricultural use.</t>
  </si>
  <si>
    <t>50.237.14.226</t>
  </si>
  <si>
    <t>R_1NxZzURyvL56o5J</t>
  </si>
  <si>
    <t>Newberg</t>
  </si>
  <si>
    <t>Robin Sue Nance</t>
  </si>
  <si>
    <t>Acct Clerk</t>
  </si>
  <si>
    <t>robin.nance@newbergoregon.gov</t>
  </si>
  <si>
    <t>503-537-1205</t>
  </si>
  <si>
    <t>about 9 days</t>
  </si>
  <si>
    <t>about 17 days</t>
  </si>
  <si>
    <t>$25.00 Monthly Military credit for veterans and active duty
$25.00 Monthly credit for customers who qualify for financial assistance</t>
  </si>
  <si>
    <t xml:space="preserve">365 </t>
  </si>
  <si>
    <t>we only adjust the 2 highest billings</t>
  </si>
  <si>
    <t>We adjust wastewater based on the last three years during the same time periods.</t>
  </si>
  <si>
    <t>75.148.51.233</t>
  </si>
  <si>
    <t>R_3HhsCKKtv27EVqp</t>
  </si>
  <si>
    <t>City of Philomath</t>
  </si>
  <si>
    <t>Joan Swanson</t>
  </si>
  <si>
    <t>Joan.Swanson@philomathoregon.gov</t>
  </si>
  <si>
    <t>541-929-3001</t>
  </si>
  <si>
    <t>$5 base fee reduction for those that meet HUD very low income levels.</t>
  </si>
  <si>
    <t>100% credit for leaks in the ground or under the house.  No adjustment for running toilets.</t>
  </si>
  <si>
    <t>Streets &amp; Streetlights,Other (Please Specify)</t>
  </si>
  <si>
    <t>54.70</t>
  </si>
  <si>
    <t>61.75</t>
  </si>
  <si>
    <t>4710</t>
  </si>
  <si>
    <t>1395</t>
  </si>
  <si>
    <t>133</t>
  </si>
  <si>
    <t xml:space="preserve">58380 </t>
  </si>
  <si>
    <t>23.98</t>
  </si>
  <si>
    <t>1885</t>
  </si>
  <si>
    <t>6 cfs</t>
  </si>
  <si>
    <t>1.5 million per day</t>
  </si>
  <si>
    <t>.42 million per day</t>
  </si>
  <si>
    <t>.40 million per day</t>
  </si>
  <si>
    <t>1 million gallons</t>
  </si>
  <si>
    <t>1.25 million</t>
  </si>
  <si>
    <t>1355</t>
  </si>
  <si>
    <t>131</t>
  </si>
  <si>
    <t>39245 gallons</t>
  </si>
  <si>
    <t>21.9</t>
  </si>
  <si>
    <t>1985</t>
  </si>
  <si>
    <t>300</t>
  </si>
  <si>
    <t xml:space="preserve">4 </t>
  </si>
  <si>
    <t>2035</t>
  </si>
  <si>
    <t>farmland</t>
  </si>
  <si>
    <t>75.148.52.229</t>
  </si>
  <si>
    <t>R_32VlkOFFHjKRcla</t>
  </si>
  <si>
    <t>Dundee</t>
  </si>
  <si>
    <t>Rob Daykin</t>
  </si>
  <si>
    <t>rob.daykin@dundeecity.org</t>
  </si>
  <si>
    <t>503.538.3922</t>
  </si>
  <si>
    <t>$2.00</t>
  </si>
  <si>
    <t>Payment is due the 25th of the Month, late fee applied at the end of the month.</t>
  </si>
  <si>
    <t>About 3 weeks</t>
  </si>
  <si>
    <t>60 days after final bill</t>
  </si>
  <si>
    <t>Low income senior or disabled person households - 50% discount on base fixed charges</t>
  </si>
  <si>
    <t>2 billing months</t>
  </si>
  <si>
    <t>leak not due to customer negligence and repaired in timely manner</t>
  </si>
  <si>
    <t>Since wastewater charges have a volume fee based on water consumption, a water leak that does not contribute water to the wastewater system (such as an external water service line), and if the leak is detected and repaired in a timely manner, customer is eligible for an adjustment to the wastewater volume charges for a maximum of two billing cycles based on the difference of what was billed and the prior 3-year average for the same billing period.</t>
  </si>
  <si>
    <t>19.6</t>
  </si>
  <si>
    <t>51.8</t>
  </si>
  <si>
    <t>21.6</t>
  </si>
  <si>
    <t>If less than 20 cf and no occupancy up to 15 days - no charge</t>
  </si>
  <si>
    <t>Increased volume rates for outside city customer to discourage summer irrigation</t>
  </si>
  <si>
    <t>$25.32</t>
  </si>
  <si>
    <t>1.44</t>
  </si>
  <si>
    <t>$81.34</t>
  </si>
  <si>
    <t>9.0</t>
  </si>
  <si>
    <t>$6.00</t>
  </si>
  <si>
    <t>3,230</t>
  </si>
  <si>
    <t>3,430</t>
  </si>
  <si>
    <t>1055</t>
  </si>
  <si>
    <t>56</t>
  </si>
  <si>
    <t xml:space="preserve">72,500 </t>
  </si>
  <si>
    <t>22.2</t>
  </si>
  <si>
    <t>0 to 3</t>
  </si>
  <si>
    <t>1.3 mgd</t>
  </si>
  <si>
    <t>0.35</t>
  </si>
  <si>
    <t>0.31</t>
  </si>
  <si>
    <t>n/a - all well water sources - no treatment</t>
  </si>
  <si>
    <t>9 wells, 3 reservoirs/pressure zones, no treatment plant</t>
  </si>
  <si>
    <t>3320</t>
  </si>
  <si>
    <t>3420</t>
  </si>
  <si>
    <t>Class B - private farm fields</t>
  </si>
  <si>
    <t>WWTP is an activated sludge system with MBR technology and produces Class A water</t>
  </si>
  <si>
    <t>9.5</t>
  </si>
  <si>
    <t>6.0</t>
  </si>
  <si>
    <t>Currently updating the 2006 Storm Water Drainage System Plan</t>
  </si>
  <si>
    <t>68.185.14.14</t>
  </si>
  <si>
    <t>R_3jTIp2M4C9Ke6Qy</t>
  </si>
  <si>
    <t>City of Falls City</t>
  </si>
  <si>
    <t>JoHanna Birr</t>
  </si>
  <si>
    <t>jbirr@fallscityoregon.gov</t>
  </si>
  <si>
    <t>503.787.3631</t>
  </si>
  <si>
    <t>Low balance, payment plan and disputed bill.</t>
  </si>
  <si>
    <t>average 12 months times 1.5 including month of leak.</t>
  </si>
  <si>
    <t>lien immediately unpaid services at shut offf base rate.</t>
  </si>
  <si>
    <t>capital improvement fee</t>
  </si>
  <si>
    <t>448</t>
  </si>
  <si>
    <t>403</t>
  </si>
  <si>
    <t>29</t>
  </si>
  <si>
    <t>46.00</t>
  </si>
  <si>
    <t>Primary,Secondary,Advanced Treatment/ Tertiary,Other (Please Specify)</t>
  </si>
  <si>
    <t>Ultra violet</t>
  </si>
  <si>
    <t>1984</t>
  </si>
  <si>
    <t>39,000</t>
  </si>
  <si>
    <t>26,250</t>
  </si>
  <si>
    <t>10,58255</t>
  </si>
  <si>
    <t>.017</t>
  </si>
  <si>
    <t>.016</t>
  </si>
  <si>
    <t>55%</t>
  </si>
  <si>
    <t>2033</t>
  </si>
  <si>
    <t>70.103.136.39</t>
  </si>
  <si>
    <t>R_eEB7WH0G3uExBdL</t>
  </si>
  <si>
    <t>Westfir</t>
  </si>
  <si>
    <t>Nicole Tritten</t>
  </si>
  <si>
    <t>westfircity@gmail.com</t>
  </si>
  <si>
    <t>541-782-3983</t>
  </si>
  <si>
    <t>Fee for reconnection</t>
  </si>
  <si>
    <t>10% of account balance</t>
  </si>
  <si>
    <t>account maintenance fee of $25</t>
  </si>
  <si>
    <t>4.1%</t>
  </si>
  <si>
    <t>Flat rate up to 7,000 gallons, then $5 per 1,000 gallons</t>
  </si>
  <si>
    <t>Base rate only, based on 7,000 gallons: $50</t>
  </si>
  <si>
    <t>Treatment Costs,Other (Please Specify)</t>
  </si>
  <si>
    <t>Base rate, Oct - May add'l flat fee above 7,000 gallons usaged and above 12,000 gallons usage</t>
  </si>
  <si>
    <t>Base rate only, based on 7,000 gallons: $53</t>
  </si>
  <si>
    <t>135</t>
  </si>
  <si>
    <t>33,498</t>
  </si>
  <si>
    <t>.0568</t>
  </si>
  <si>
    <t>.0250</t>
  </si>
  <si>
    <t>22,944</t>
  </si>
  <si>
    <t>200 gallons per minute</t>
  </si>
  <si>
    <t>.250</t>
  </si>
  <si>
    <t>130</t>
  </si>
  <si>
    <t>73,000 gallons</t>
  </si>
  <si>
    <t>1958</t>
  </si>
  <si>
    <t>.0030</t>
  </si>
  <si>
    <t>1.241</t>
  </si>
  <si>
    <t>.0124</t>
  </si>
  <si>
    <t>.0095</t>
  </si>
  <si>
    <t>10%</t>
  </si>
  <si>
    <t>97.90.103.46</t>
  </si>
  <si>
    <t>R_10GCxcZZhO6z2wq</t>
  </si>
  <si>
    <t>Union</t>
  </si>
  <si>
    <t>Doug Wiggins</t>
  </si>
  <si>
    <t>dougwiggins@cityofunion.com</t>
  </si>
  <si>
    <t>541-562-5197</t>
  </si>
  <si>
    <t>50.00</t>
  </si>
  <si>
    <t>up to 45 Days adjusted back from time of repair</t>
  </si>
  <si>
    <t>If Meter remains</t>
  </si>
  <si>
    <t>Water Projects Fee</t>
  </si>
  <si>
    <t>Fire,Other (Please Specify)</t>
  </si>
  <si>
    <t>22.79 + 6 Water Project Fee</t>
  </si>
  <si>
    <t>53.30</t>
  </si>
  <si>
    <t>2300</t>
  </si>
  <si>
    <t>895</t>
  </si>
  <si>
    <t>149,972,910</t>
  </si>
  <si>
    <t>1600 FT</t>
  </si>
  <si>
    <t>890</t>
  </si>
  <si>
    <t>Golf Course</t>
  </si>
  <si>
    <t>Farm ground</t>
  </si>
  <si>
    <t>209.237.70.8</t>
  </si>
  <si>
    <t>R_1IF7uT0jjR68MPr</t>
  </si>
  <si>
    <t>City of Helix</t>
  </si>
  <si>
    <t>Carrie Bennett</t>
  </si>
  <si>
    <t>cityofhelix@gmail.com</t>
  </si>
  <si>
    <t>541-457-2521</t>
  </si>
  <si>
    <t>Backflow</t>
  </si>
  <si>
    <t>182</t>
  </si>
  <si>
    <t>69</t>
  </si>
  <si>
    <t>6,800,000</t>
  </si>
  <si>
    <t>1991</t>
  </si>
  <si>
    <t>250000</t>
  </si>
  <si>
    <t>208.100.175.117</t>
  </si>
  <si>
    <t>R_1riQVgponraoThC</t>
  </si>
  <si>
    <t>Culver</t>
  </si>
  <si>
    <t>Donna L McCormack</t>
  </si>
  <si>
    <t>City Recorder/Manager</t>
  </si>
  <si>
    <t>cityhall@cityofculver.net</t>
  </si>
  <si>
    <t>541-546-6494</t>
  </si>
  <si>
    <t>Late Fee,Lien on Property</t>
  </si>
  <si>
    <t xml:space="preserve">$20 per month </t>
  </si>
  <si>
    <t>If the home is vacant, we still charge sewer but will give a 50% credit.</t>
  </si>
  <si>
    <t>We only have sewer - no domestic water is provided by the city.</t>
  </si>
  <si>
    <t>neverq</t>
  </si>
  <si>
    <t>Will provide a credit if notified home is vacant.</t>
  </si>
  <si>
    <t xml:space="preserve">.03 </t>
  </si>
  <si>
    <t>$37.00 / month</t>
  </si>
  <si>
    <t>1480</t>
  </si>
  <si>
    <t>465</t>
  </si>
  <si>
    <t>$444.00</t>
  </si>
  <si>
    <t>1973</t>
  </si>
  <si>
    <t>.05 per mo.</t>
  </si>
  <si>
    <t>On city owned farm land.</t>
  </si>
  <si>
    <t>R_21H7tprbt8mHp9v</t>
  </si>
  <si>
    <t>207.55.226.242</t>
  </si>
  <si>
    <t>R_3rOoAlioouNTD8j</t>
  </si>
  <si>
    <t>City of Talent</t>
  </si>
  <si>
    <t>Leslea Heiken</t>
  </si>
  <si>
    <t>Assistant Finance Director</t>
  </si>
  <si>
    <t>lheiken@cityoftalent.org</t>
  </si>
  <si>
    <t>541-535-1566</t>
  </si>
  <si>
    <t>Flat $10.00</t>
  </si>
  <si>
    <t>Next business day</t>
  </si>
  <si>
    <t xml:space="preserve">60 days </t>
  </si>
  <si>
    <t>After account is disconnected</t>
  </si>
  <si>
    <t>One month of consumption is adjusted</t>
  </si>
  <si>
    <t>If the owner still wants water on at the property, they are billed or close account with no charge until opened by the next occupant</t>
  </si>
  <si>
    <t>Streets &amp; Streetlights,Parks &amp; Recreation,Police,Library</t>
  </si>
  <si>
    <t>15.4</t>
  </si>
  <si>
    <t>Water Rate Study</t>
  </si>
  <si>
    <t>$42.69- $29.77 for water &amp; $12.92 for monthly surcharges</t>
  </si>
  <si>
    <t>2027</t>
  </si>
  <si>
    <t>1756</t>
  </si>
  <si>
    <t>91</t>
  </si>
  <si>
    <t>69025</t>
  </si>
  <si>
    <t>4.8</t>
  </si>
  <si>
    <t>Pre-1960 I do not know the actual date but have documentation dating back to 1960</t>
  </si>
  <si>
    <t>2000 (TAP line connecting Talent to MWC)</t>
  </si>
  <si>
    <t>1338 GPM summer and 495 GPM winter</t>
  </si>
  <si>
    <t>We do not own a water plant. Our main pumping station can produce approximately 3000 GPM or 4MGD this volume is shared with City of Ashland</t>
  </si>
  <si>
    <t>.79</t>
  </si>
  <si>
    <t>We do not treat our water, we buy wholesale from Medford Water Commission</t>
  </si>
  <si>
    <t>We buy our water wholesale from MWC therefore do not produce our own water. The 2019 Water Master Plan projects that Talent has sufficient pumping facility until 2040+</t>
  </si>
  <si>
    <t>R_3n2uqAxLAbvvvN7</t>
  </si>
  <si>
    <t>A disconnection notice is issued after 60 days past due. Residents then have 7 calendar days to pay the account balance in full or water will be shut off.</t>
  </si>
  <si>
    <t>I have not faced this issue since I have worked here and as far as I know there is no documentation specifically stating how far back the city would go to make an adjustment. Having said that, it should be fairly obvious to calculate the resident's normal consumption against the unusual consumption during a leak, then compensate accordingly.</t>
  </si>
  <si>
    <t>Charge the normal flat rate as usual.</t>
  </si>
  <si>
    <t>20+ years - exact date unknown at this time</t>
  </si>
  <si>
    <t>unknown at this time</t>
  </si>
  <si>
    <t>$26.00</t>
  </si>
  <si>
    <t>144</t>
  </si>
  <si>
    <t>142</t>
  </si>
  <si>
    <t>3 &amp; 1 auxillary</t>
  </si>
  <si>
    <t>1988</t>
  </si>
  <si>
    <t>67.59.69.227</t>
  </si>
  <si>
    <t>R_1kHQa2PyhUssypC</t>
  </si>
  <si>
    <t>Redmond</t>
  </si>
  <si>
    <t>Bill Duerden</t>
  </si>
  <si>
    <t>bill.duerden@ci.redmond.or.us</t>
  </si>
  <si>
    <t>541-504-2001</t>
  </si>
  <si>
    <t>$5 Late Fee + 1.5% of Past Due balance</t>
  </si>
  <si>
    <t>5 to 10</t>
  </si>
  <si>
    <t>Income based utility assistance program.</t>
  </si>
  <si>
    <t>No adjustments made for leaks.</t>
  </si>
  <si>
    <t>8.5</t>
  </si>
  <si>
    <t>More than 10 years ago.</t>
  </si>
  <si>
    <t>Wastewater penalties.</t>
  </si>
  <si>
    <t>Flat based on meter size plus a uniform rate.</t>
  </si>
  <si>
    <t>$27.72</t>
  </si>
  <si>
    <t>Flat for residential, based on WMA for non-residential.</t>
  </si>
  <si>
    <t>$31.63</t>
  </si>
  <si>
    <t>$8.18</t>
  </si>
  <si>
    <t>30,000</t>
  </si>
  <si>
    <t>9,860</t>
  </si>
  <si>
    <t>1,162</t>
  </si>
  <si>
    <t>318</t>
  </si>
  <si>
    <t>151,775</t>
  </si>
  <si>
    <t>177</t>
  </si>
  <si>
    <t>7 well pumps, 6 pump stations with 15 pumps</t>
  </si>
  <si>
    <t>1926</t>
  </si>
  <si>
    <t>13,640 gpm, 13.5 MG storage</t>
  </si>
  <si>
    <t>19.7</t>
  </si>
  <si>
    <t>6.5</t>
  </si>
  <si>
    <t>96%</t>
  </si>
  <si>
    <t>14.8 MGD</t>
  </si>
  <si>
    <t>13.5</t>
  </si>
  <si>
    <t>2022</t>
  </si>
  <si>
    <t>9538</t>
  </si>
  <si>
    <t>833</t>
  </si>
  <si>
    <t>323</t>
  </si>
  <si>
    <t>79.5 CCF</t>
  </si>
  <si>
    <t>140</t>
  </si>
  <si>
    <t>Primary,Secondary,Nitrogen Removal,Phosphorous Removal</t>
  </si>
  <si>
    <t>1976</t>
  </si>
  <si>
    <t>2.99</t>
  </si>
  <si>
    <t>697</t>
  </si>
  <si>
    <t>City-owned hay fields.</t>
  </si>
  <si>
    <t>City and Privately owned fields.</t>
  </si>
  <si>
    <t>Less than 1%</t>
  </si>
  <si>
    <t>10019</t>
  </si>
  <si>
    <t>484</t>
  </si>
  <si>
    <t>206.192.241.202</t>
  </si>
  <si>
    <t>R_3HjI3FVQPevIEK4</t>
  </si>
  <si>
    <t>City of Florence</t>
  </si>
  <si>
    <t>Anne Baker</t>
  </si>
  <si>
    <t>Administrative Services Director</t>
  </si>
  <si>
    <t>anne.baker@ci.florence.or.us</t>
  </si>
  <si>
    <t>5419973436</t>
  </si>
  <si>
    <t>55</t>
  </si>
  <si>
    <t>To when the leak was detected</t>
  </si>
  <si>
    <t>Customer receives credit for one-half of overage
Shutoff policy and Rate Schedule is at ci.florence.or.us/administrative-services/understanding-your-utility-bill</t>
  </si>
  <si>
    <t>7.93</t>
  </si>
  <si>
    <t>Re-connection</t>
  </si>
  <si>
    <t>$33.79</t>
  </si>
  <si>
    <t>Commercial/Industrial on consumption</t>
  </si>
  <si>
    <t>$54.66</t>
  </si>
  <si>
    <t>&amp;lt;6,500 SF Lot - $5.68  6,500 - 9,000 SF Lot - $6.83</t>
  </si>
  <si>
    <t>8,708</t>
  </si>
  <si>
    <t>10,500</t>
  </si>
  <si>
    <t>3,819</t>
  </si>
  <si>
    <t>467</t>
  </si>
  <si>
    <t>186</t>
  </si>
  <si>
    <t>188,663,531</t>
  </si>
  <si>
    <t>66</t>
  </si>
  <si>
    <t>Production wells are located in City limits</t>
  </si>
  <si>
    <t>1968</t>
  </si>
  <si>
    <t>3 mgd</t>
  </si>
  <si>
    <t>1.126 mg</t>
  </si>
  <si>
    <t>1.87 mg</t>
  </si>
  <si>
    <t>Not in current forecast.  However, depending on growth, 2050.</t>
  </si>
  <si>
    <t>City completed conversion to radio read in 2018</t>
  </si>
  <si>
    <t>8,795</t>
  </si>
  <si>
    <t>3,859</t>
  </si>
  <si>
    <t>471</t>
  </si>
  <si>
    <t>29 (Muni)</t>
  </si>
  <si>
    <t>288.38</t>
  </si>
  <si>
    <t>1.03</t>
  </si>
  <si>
    <t>.964</t>
  </si>
  <si>
    <t>Reclaimed water used for process &amp; irrigation at WTP</t>
  </si>
  <si>
    <t>The City has a biosolids composting program where we take the biosolids &amp; mix with mulched yard debris and use a covered aerated static pile process to produce a Class A biosolids product.  We compost 15% of the biosolids at the WWTP.</t>
  </si>
  <si>
    <t>6,500</t>
  </si>
  <si>
    <t>216.115.2.146</t>
  </si>
  <si>
    <t>R_27NyS4LJn3QiOE5</t>
  </si>
  <si>
    <t>City of Eagle Point</t>
  </si>
  <si>
    <t>Melissa Owens</t>
  </si>
  <si>
    <t>melissa@cityofeaglepoint.org</t>
  </si>
  <si>
    <t>5418264212104</t>
  </si>
  <si>
    <t>It is flat fee of $5.00</t>
  </si>
  <si>
    <t>15 day</t>
  </si>
  <si>
    <t>45-48</t>
  </si>
  <si>
    <t>68.185.2.46</t>
  </si>
  <si>
    <t>R_RxfTvRcVjUwoUgx</t>
  </si>
  <si>
    <t>Brookings</t>
  </si>
  <si>
    <t>Anella Ehlers</t>
  </si>
  <si>
    <t>Deputy Finance Director</t>
  </si>
  <si>
    <t>lehlers@brookings.or.us</t>
  </si>
  <si>
    <t>5414691126</t>
  </si>
  <si>
    <t>$15 Past due, $35 disconnect</t>
  </si>
  <si>
    <t>2nd Thursday of following month</t>
  </si>
  <si>
    <t>Up to 3 months</t>
  </si>
  <si>
    <t>One lifetime leak adjustment of 50% above average</t>
  </si>
  <si>
    <t>Only Commercial is metered , one lifetime leak adjustment of 50% above average</t>
  </si>
  <si>
    <t>19.47</t>
  </si>
  <si>
    <t>42.26</t>
  </si>
  <si>
    <t>28.00</t>
  </si>
  <si>
    <t>2017-18</t>
  </si>
  <si>
    <t>3.0</t>
  </si>
  <si>
    <t>61.86</t>
  </si>
  <si>
    <t>R_30kvmHwK0GCMvs8</t>
  </si>
  <si>
    <t>Talent</t>
  </si>
  <si>
    <t>Sandra Spelliscy</t>
  </si>
  <si>
    <t>city manager</t>
  </si>
  <si>
    <t>sspelliscy@cityoftalent.org</t>
  </si>
  <si>
    <t>5415351566</t>
  </si>
  <si>
    <t>75.150.38.137</t>
  </si>
  <si>
    <t>R_OqgFpTDd4TUQZsB</t>
  </si>
  <si>
    <t>Lafayette</t>
  </si>
  <si>
    <t>Jessica Glass</t>
  </si>
  <si>
    <t>Administrative Assistant</t>
  </si>
  <si>
    <t>jessicag@ci.lafayette.or.us</t>
  </si>
  <si>
    <t>503-864-2451</t>
  </si>
  <si>
    <t>Bills are due on the 20th of every month and the late fees are applied on the 21st.</t>
  </si>
  <si>
    <t>16-20 days</t>
  </si>
  <si>
    <t>Residential customers can apply for a low income utility assistance program through the Housing Authority of Yamhill County. In order to be accepted they must meet the income limits based on household size. If the applicant meets the criteria and the funds are available for the program the city will lower the customer's water bill by $7.50 each month.</t>
  </si>
  <si>
    <t>Up to 90 days</t>
  </si>
  <si>
    <t>24%</t>
  </si>
  <si>
    <t>43%</t>
  </si>
  <si>
    <t>2000 (estimated)</t>
  </si>
  <si>
    <t>2005 (estimated)</t>
  </si>
  <si>
    <t>Backflow,Other (Please Specify)</t>
  </si>
  <si>
    <t>Late fees, non payment shut off reconnect fee</t>
  </si>
  <si>
    <t>$57.92</t>
  </si>
  <si>
    <t>1.75%</t>
  </si>
  <si>
    <t>Flate rate based on number of people who live in the home</t>
  </si>
  <si>
    <t>N/A wastewater is a flat rate charge based off of the number of people in the home</t>
  </si>
  <si>
    <t>4100</t>
  </si>
  <si>
    <t>1415</t>
  </si>
  <si>
    <t>63,000</t>
  </si>
  <si>
    <t>18.3</t>
  </si>
  <si>
    <t>multiple sources in city, 2 miles out &amp; 4 miles out</t>
  </si>
  <si>
    <t>1900</t>
  </si>
  <si>
    <t>In 2020, capacity will serve growth for 20+ years</t>
  </si>
  <si>
    <t>7,000 population</t>
  </si>
  <si>
    <t>0.27</t>
  </si>
  <si>
    <t>In 2020, production will exeed demand for 20+ years.</t>
  </si>
  <si>
    <t>We operate a joint system with another city. In 2020 we will be purchasing water from McMinnville Water &amp; Light.</t>
  </si>
  <si>
    <t>63,000 gallons/year/residential account</t>
  </si>
  <si>
    <t>12.3</t>
  </si>
  <si>
    <t>1.885</t>
  </si>
  <si>
    <t>172</t>
  </si>
  <si>
    <t>0.670</t>
  </si>
  <si>
    <t>0.273</t>
  </si>
  <si>
    <t>Private Farms</t>
  </si>
  <si>
    <t>Uknown</t>
  </si>
  <si>
    <t>The city does not have a master plan for stormwater facilities</t>
  </si>
  <si>
    <t>Thank you!</t>
  </si>
  <si>
    <t>R_yIJ3wX54oq2ZW6d</t>
  </si>
  <si>
    <t>City of Hillsboro</t>
  </si>
  <si>
    <t>Andrew Bartlett</t>
  </si>
  <si>
    <t>Andrew.Bartlett@Hillsboro-Oregon.gov</t>
  </si>
  <si>
    <t>503-681-5204</t>
  </si>
  <si>
    <t>8 days</t>
  </si>
  <si>
    <t>22 days</t>
  </si>
  <si>
    <t>triggered when changes to account occur, i.e. owner/renters moving</t>
  </si>
  <si>
    <t>The City of Hillsboro has a discount and waiver program for its Transportation Utility Fee. There are 5 types and the most used is the hardship waiver, which was the TUF for 1 year. The City also has an emergency assistance program for water, sewer, and surface water management which aids with a portion of the bill. Customers must qualify with Salvation Army</t>
  </si>
  <si>
    <t>It depends but anywhere from 1 to 3 bills</t>
  </si>
  <si>
    <t>Waste water use average is calculated annually. The average is based on the customers water use between November and April. If a water leak occurs during this time frame we will adjust the sewer average when it is calculated July of the following year.</t>
  </si>
  <si>
    <t>3.6</t>
  </si>
  <si>
    <t>Currently underway</t>
  </si>
  <si>
    <t>$31.42, 16.58 base, 14.84 use</t>
  </si>
  <si>
    <t>other agency sets rate</t>
  </si>
  <si>
    <t>$47.35</t>
  </si>
  <si>
    <t>5.56</t>
  </si>
  <si>
    <t>10.57</t>
  </si>
  <si>
    <t>85,000</t>
  </si>
  <si>
    <t>1,800</t>
  </si>
  <si>
    <t>22,841</t>
  </si>
  <si>
    <t>603</t>
  </si>
  <si>
    <t>1,101</t>
  </si>
  <si>
    <t>1,246</t>
  </si>
  <si>
    <t>2,086,325,340</t>
  </si>
  <si>
    <t>307</t>
  </si>
  <si>
    <t>3 pump stations, 0 lifts</t>
  </si>
  <si>
    <t>2 zones</t>
  </si>
  <si>
    <t>141 cfs of river flow, 57 city share</t>
  </si>
  <si>
    <t>JWC: 85, Hillsboro Share 41.75</t>
  </si>
  <si>
    <t>19.3</t>
  </si>
  <si>
    <t>26.34 mgd</t>
  </si>
  <si>
    <t>3,300</t>
  </si>
  <si>
    <t>31.9</t>
  </si>
  <si>
    <t>101,920</t>
  </si>
  <si>
    <t>no data</t>
  </si>
  <si>
    <t>22,646</t>
  </si>
  <si>
    <t>881</t>
  </si>
  <si>
    <t>1,813</t>
  </si>
  <si>
    <t>175 gallon per day</t>
  </si>
  <si>
    <t>273</t>
  </si>
  <si>
    <t>CWS</t>
  </si>
  <si>
    <t>Other Agency - CWS</t>
  </si>
  <si>
    <t>21,083</t>
  </si>
  <si>
    <t>1,1032</t>
  </si>
  <si>
    <t>285</t>
  </si>
  <si>
    <t>2,640</t>
  </si>
  <si>
    <t>R_2YgHL9s0f4Zb3ha</t>
  </si>
  <si>
    <t>5418952531</t>
  </si>
  <si>
    <t>$15</t>
  </si>
  <si>
    <t>One time per calendar year</t>
  </si>
  <si>
    <t>Take an average of last 12 months usage as a base and credit amount over the base.</t>
  </si>
  <si>
    <t>$54.11</t>
  </si>
  <si>
    <t>216.228.198.130</t>
  </si>
  <si>
    <t>R_1N3Qr0nUZ80ZAsQ</t>
  </si>
  <si>
    <t>City of La Grande</t>
  </si>
  <si>
    <t>Heather Rajkovich</t>
  </si>
  <si>
    <t>Senior Accountant</t>
  </si>
  <si>
    <t>hrajkovich@cityoflagrande.org</t>
  </si>
  <si>
    <t>541-962-1316</t>
  </si>
  <si>
    <t>We assess $5.00 late fees and $41.00 delinquent fees.</t>
  </si>
  <si>
    <t>1 day past due for the late fee and 30 days past due for the delinquent fee</t>
  </si>
  <si>
    <t>35 days</t>
  </si>
  <si>
    <t>We have offer a low-income assistance program.  In order to be eligible the customer must have a yearly household income less than the federal poverty level which is evaluated on an annual basis, have water and/or sewer service provided by the City of La Grande within the City limits, and be a single family residence.  
If eligible, there is a 20% discount off the water and/or sewer portion of the utility bill.</t>
  </si>
  <si>
    <t>Treatment Costs</t>
  </si>
  <si>
    <t>$39.21</t>
  </si>
  <si>
    <t>Labor Costs</t>
  </si>
  <si>
    <t>$4.00</t>
  </si>
  <si>
    <t>50.126.95.42</t>
  </si>
  <si>
    <t>R_eDp1R5wDeS4g1P3</t>
  </si>
  <si>
    <t>City of Wilsonville</t>
  </si>
  <si>
    <t>Cricket Jones</t>
  </si>
  <si>
    <t>Accountant</t>
  </si>
  <si>
    <t>jones@ci.wilsonville.or.us</t>
  </si>
  <si>
    <t>(503) 570-1515</t>
  </si>
  <si>
    <t>Delinquent accounts bear interest of 9% per annum with a minimum of $5.00 per month</t>
  </si>
  <si>
    <t>at least 12 days</t>
  </si>
  <si>
    <t>at the earliest would be 20 days</t>
  </si>
  <si>
    <t>Over $10 past due get notice &amp; over $20 get late fee &amp; over $35 to be sent to collections</t>
  </si>
  <si>
    <t>We only send closed accounts to collections</t>
  </si>
  <si>
    <t>City will do a one time waive of late fee upon a customer request</t>
  </si>
  <si>
    <t>For qualifying leaks we credit 1/2 the excess usage for 2 months</t>
  </si>
  <si>
    <t>For non-residential accounts where the sewer is based on water use, since they have a separate irrigation meter, we will credit the sewer charges when there was a qualifying water leak.</t>
  </si>
  <si>
    <t>10.8</t>
  </si>
  <si>
    <t>Vacant homes the base fees are billed to the owner. If the responsible party is unknown we bill it to Current Resident.</t>
  </si>
  <si>
    <t>Water, Sewer, streetlights, stormwater, road maintenance, and fire if applicable. Occasional fees include disconnect/restore fee, NSF fee, After hours service call, or tampering with the meter fee.</t>
  </si>
  <si>
    <t>Streets &amp; Streetlights,Fire,Surface Water Management</t>
  </si>
  <si>
    <t>2.25</t>
  </si>
  <si>
    <t>based on cost of service</t>
  </si>
  <si>
    <t>$34.21</t>
  </si>
  <si>
    <t>Based on cost of service</t>
  </si>
  <si>
    <t>Residential based on wither average all year. Non-residential based on monthly water usage.</t>
  </si>
  <si>
    <t>$55.24</t>
  </si>
  <si>
    <t>$10.60</t>
  </si>
  <si>
    <t>23740</t>
  </si>
  <si>
    <t>6060</t>
  </si>
  <si>
    <t>724</t>
  </si>
  <si>
    <t>189</t>
  </si>
  <si>
    <t>571,239,372 annual use residential &amp; multifamily</t>
  </si>
  <si>
    <t>121</t>
  </si>
  <si>
    <t>3 Zones   A,B,C</t>
  </si>
  <si>
    <t>1970's</t>
  </si>
  <si>
    <t xml:space="preserve">2002 </t>
  </si>
  <si>
    <t>exceeds our treatment capacity</t>
  </si>
  <si>
    <t>5,334,250</t>
  </si>
  <si>
    <t>about half or 2MGD</t>
  </si>
  <si>
    <t>11.6 MG 7/30/18</t>
  </si>
  <si>
    <t>7.6 MG</t>
  </si>
  <si>
    <t>Clear Well</t>
  </si>
  <si>
    <t>2.7 MG</t>
  </si>
  <si>
    <t>Beyond build out for City Pop, 52K. 2030 is max year for prediction and we are still well withing production capacity.</t>
  </si>
  <si>
    <t>Estimates of un-metered water</t>
  </si>
  <si>
    <t>23,740</t>
  </si>
  <si>
    <t>6015</t>
  </si>
  <si>
    <t>60 ccf</t>
  </si>
  <si>
    <t>Secondary,Advanced Treatment/ Tertiary,Other (Please Specify)</t>
  </si>
  <si>
    <t>Cooling Towers</t>
  </si>
  <si>
    <t>4.72</t>
  </si>
  <si>
    <t>1,024,560</t>
  </si>
  <si>
    <t>4.10</t>
  </si>
  <si>
    <t>2.884</t>
  </si>
  <si>
    <t>50-60</t>
  </si>
  <si>
    <t>Unknown. Based on growth</t>
  </si>
  <si>
    <t>approx. 17%</t>
  </si>
  <si>
    <t>Only within the Waste Water Treatment Plant fence line.</t>
  </si>
  <si>
    <t>Local farmers/ wheat fields in Eastern Oregon</t>
  </si>
  <si>
    <t>Currently 100% due to dryer problems</t>
  </si>
  <si>
    <t>Once dryer is restored to service, landfill will no longer be necessary.</t>
  </si>
  <si>
    <t>5820</t>
  </si>
  <si>
    <t>416</t>
  </si>
  <si>
    <t>286,124 sqft or .01 sq miles</t>
  </si>
  <si>
    <t>206.192.237.234</t>
  </si>
  <si>
    <t>R_DcUOiX42san3hBf</t>
  </si>
  <si>
    <t>City of Toledo</t>
  </si>
  <si>
    <t>Judy Richter</t>
  </si>
  <si>
    <t>judy.richter@cityoftoledo.org</t>
  </si>
  <si>
    <t>541-635-2065</t>
  </si>
  <si>
    <t>Disconnect Water Service,Lien on Property</t>
  </si>
  <si>
    <t>15.6</t>
  </si>
  <si>
    <t>currently being done</t>
  </si>
  <si>
    <t>64.55</t>
  </si>
  <si>
    <t>81.06</t>
  </si>
  <si>
    <t>3600</t>
  </si>
  <si>
    <t>1234</t>
  </si>
  <si>
    <t>107</t>
  </si>
  <si>
    <t>35.4</t>
  </si>
  <si>
    <t>6.4</t>
  </si>
  <si>
    <t>13.0 MGD</t>
  </si>
  <si>
    <t>711,878</t>
  </si>
  <si>
    <t>1.5 MGD</t>
  </si>
  <si>
    <t>3.85 MGD</t>
  </si>
  <si>
    <t>81.5 MGD</t>
  </si>
  <si>
    <t xml:space="preserve">not expected to </t>
  </si>
  <si>
    <t>Billing &amp; Plant metering</t>
  </si>
  <si>
    <t>21.50</t>
  </si>
  <si>
    <t>1953</t>
  </si>
  <si>
    <t>.73</t>
  </si>
  <si>
    <t>244</t>
  </si>
  <si>
    <t>2.147</t>
  </si>
  <si>
    <t>.966</t>
  </si>
  <si>
    <t>Private farm land</t>
  </si>
  <si>
    <t>207.55.52.159</t>
  </si>
  <si>
    <t>R_1Lu0d0IRLJjFpCM</t>
  </si>
  <si>
    <t>City of Sublimity</t>
  </si>
  <si>
    <t>Katie</t>
  </si>
  <si>
    <t>katie.scott@cityofsublimity.org</t>
  </si>
  <si>
    <t>5037695475</t>
  </si>
  <si>
    <t>30-31</t>
  </si>
  <si>
    <t xml:space="preserve">1.00 discount for water use under a certain number of gallons </t>
  </si>
  <si>
    <t>Property owner may fill out a waiver for water/sewer services. Must still pay base fees. Property owner is responsible for all bills.</t>
  </si>
  <si>
    <t>33.3</t>
  </si>
  <si>
    <t>26.50</t>
  </si>
  <si>
    <t>5.0</t>
  </si>
  <si>
    <t>62.92</t>
  </si>
  <si>
    <t>2681.00</t>
  </si>
  <si>
    <t>2681</t>
  </si>
  <si>
    <t>47.40.116.54</t>
  </si>
  <si>
    <t>R_1F5kU4NCUwpNgv6</t>
  </si>
  <si>
    <t>Lakeview</t>
  </si>
  <si>
    <t>Tawna</t>
  </si>
  <si>
    <t>finance director</t>
  </si>
  <si>
    <t>financedirector@townoflakeview.org</t>
  </si>
  <si>
    <t>5410-9470-2744</t>
  </si>
  <si>
    <t>65</t>
  </si>
  <si>
    <t>just a base fee</t>
  </si>
  <si>
    <t>108.174.176.10</t>
  </si>
  <si>
    <t>R_2zHFR23ojkpKjd6</t>
  </si>
  <si>
    <t>CITY OF OAKLAND</t>
  </si>
  <si>
    <t>TERRI LONG</t>
  </si>
  <si>
    <t>CITY RECORDER</t>
  </si>
  <si>
    <t>cityrecorder@oaklandoregon.org</t>
  </si>
  <si>
    <t>541-459-4531</t>
  </si>
  <si>
    <t>5.00 for water 5.00 for sewer</t>
  </si>
  <si>
    <t>25 days</t>
  </si>
  <si>
    <t>charge full rates for vacant property</t>
  </si>
  <si>
    <t>water usage $1.65 per 750 gallons</t>
  </si>
  <si>
    <t>flat rate plus water usage</t>
  </si>
  <si>
    <t>82.18</t>
  </si>
  <si>
    <t>66.39</t>
  </si>
  <si>
    <t>955</t>
  </si>
  <si>
    <t>412</t>
  </si>
  <si>
    <t>49</t>
  </si>
  <si>
    <t>45000</t>
  </si>
  <si>
    <t>2.5 cfs</t>
  </si>
  <si>
    <t xml:space="preserve">.720  </t>
  </si>
  <si>
    <t>.126</t>
  </si>
  <si>
    <t>250 gpm</t>
  </si>
  <si>
    <t>1,000,000</t>
  </si>
  <si>
    <t>950</t>
  </si>
  <si>
    <t>357</t>
  </si>
  <si>
    <t>unknown too much I&amp;I</t>
  </si>
  <si>
    <t>.270</t>
  </si>
  <si>
    <t>.350</t>
  </si>
  <si>
    <t>1.728</t>
  </si>
  <si>
    <t>.504</t>
  </si>
  <si>
    <t>96.79.105.1</t>
  </si>
  <si>
    <t>R_2zSDbJ0zdgO3otO</t>
  </si>
  <si>
    <t>Rainier</t>
  </si>
  <si>
    <t>Sue Lawrence</t>
  </si>
  <si>
    <t>slawrence@cityofrainier.com</t>
  </si>
  <si>
    <t>503-396-1736</t>
  </si>
  <si>
    <t>208.71.202.193</t>
  </si>
  <si>
    <t>R_1gdXGEZzAHnNfAX</t>
  </si>
  <si>
    <t>Forest Grove</t>
  </si>
  <si>
    <t>Gregory Robertson, P.E., AICP</t>
  </si>
  <si>
    <t>Director of Public Works</t>
  </si>
  <si>
    <t>grobertson@forestgrove-or.gov</t>
  </si>
  <si>
    <t>503-992-3225</t>
  </si>
  <si>
    <t>It depends and can vary. Shutoff usually occurs after serving notice.</t>
  </si>
  <si>
    <t>It depends though on the nature of the leak.</t>
  </si>
  <si>
    <t>Streets &amp; Streetlights,Surface Water Management</t>
  </si>
  <si>
    <t>Clean Water Services increase</t>
  </si>
  <si>
    <t>Stormwater fees are included in wastewater rates</t>
  </si>
  <si>
    <t>Any reduction or credit is determined by Clean Water Services and is dependent on the proposed improvements.</t>
  </si>
  <si>
    <t>98.125.176.158</t>
  </si>
  <si>
    <t>R_29hKkp346utgmd8</t>
  </si>
  <si>
    <t>Heppner</t>
  </si>
  <si>
    <t>Kraig A Cutsforth</t>
  </si>
  <si>
    <t>heppner@centurytel.net</t>
  </si>
  <si>
    <t>541-676-6918</t>
  </si>
  <si>
    <t>one. But it is 25 +/- days from the billing date.</t>
  </si>
  <si>
    <t>40 days</t>
  </si>
  <si>
    <t>We have a utility committee they can appeal to.</t>
  </si>
  <si>
    <t>$41.31</t>
  </si>
  <si>
    <t>$33.82</t>
  </si>
  <si>
    <t>1200</t>
  </si>
  <si>
    <t>100  Guess</t>
  </si>
  <si>
    <t>0-15 miles</t>
  </si>
  <si>
    <t>I am sorry I do not know the flow numbers as my PW person is off today.</t>
  </si>
  <si>
    <t>1994</t>
  </si>
  <si>
    <t>.127</t>
  </si>
  <si>
    <t>.185</t>
  </si>
  <si>
    <t>.155</t>
  </si>
  <si>
    <t>golf course and a circle in the future to achieve 100 percent out of stream.</t>
  </si>
  <si>
    <t>private range land</t>
  </si>
  <si>
    <t>104.152.255.142</t>
  </si>
  <si>
    <t>R_1nZ3i9KTmwqv3C0</t>
  </si>
  <si>
    <t>City of Brownsville</t>
  </si>
  <si>
    <t>S. Scott McDowell</t>
  </si>
  <si>
    <t>admin@ci.brownsville.or.us</t>
  </si>
  <si>
    <t>541-466-5880</t>
  </si>
  <si>
    <t>$7.50</t>
  </si>
  <si>
    <t>Meters accurately record and track the day a leak begins and ends.</t>
  </si>
  <si>
    <t>NEVER</t>
  </si>
  <si>
    <t>All accounts are billed monthly regardless if the property is occupied or not.</t>
  </si>
  <si>
    <t>Debt Service</t>
  </si>
  <si>
    <t>See the rates I had to e-mail.</t>
  </si>
  <si>
    <t>Look at the rate sheets. It doesn't work like that. It would be the base rate plus the additional rate based on usage.</t>
  </si>
  <si>
    <t>See the sheet. It's a flat rate.</t>
  </si>
  <si>
    <t>1800</t>
  </si>
  <si>
    <t>90,000,000</t>
  </si>
  <si>
    <t>11.5</t>
  </si>
  <si>
    <t>43</t>
  </si>
  <si>
    <t>7+</t>
  </si>
  <si>
    <t>Multiple Water Rights...</t>
  </si>
  <si>
    <t>246,000</t>
  </si>
  <si>
    <t>350,000</t>
  </si>
  <si>
    <t>At a loss...</t>
  </si>
  <si>
    <t>720</t>
  </si>
  <si>
    <t>See rate sheet...</t>
  </si>
  <si>
    <t>10.75</t>
  </si>
  <si>
    <t>43 Total</t>
  </si>
  <si>
    <t>60%</t>
  </si>
  <si>
    <t>Private property</t>
  </si>
  <si>
    <t>R_Zz7kuvmmmsAYWJP</t>
  </si>
  <si>
    <t>Kyle Carpenter</t>
  </si>
  <si>
    <t>kcarpenter@cityoflagrande.org</t>
  </si>
  <si>
    <t>541-962-1325</t>
  </si>
  <si>
    <t xml:space="preserve">Financial assistance to provide relief on water and sewer bills is available to citizens and families who meets the guidelines set by the Annual Federal Poverty Guidelines. 
 </t>
  </si>
  <si>
    <t>120 days for sewer</t>
  </si>
  <si>
    <t>Limited to four (4) months and only on Commercial Accounts.  There are no adjustments available for flat rate sewer accounts.</t>
  </si>
  <si>
    <t>29.01</t>
  </si>
  <si>
    <t>41.95</t>
  </si>
  <si>
    <t>14.2</t>
  </si>
  <si>
    <t>8.00</t>
  </si>
  <si>
    <t>13,340</t>
  </si>
  <si>
    <t>3875</t>
  </si>
  <si>
    <t>575</t>
  </si>
  <si>
    <t>422,000,000</t>
  </si>
  <si>
    <t>73.1</t>
  </si>
  <si>
    <t>1932</t>
  </si>
  <si>
    <t>6,900 gpm</t>
  </si>
  <si>
    <t>2.03</t>
  </si>
  <si>
    <t>6.284</t>
  </si>
  <si>
    <t>3,440,000</t>
  </si>
  <si>
    <t>13340</t>
  </si>
  <si>
    <t>59.1</t>
  </si>
  <si>
    <t>1963</t>
  </si>
  <si>
    <t>673</t>
  </si>
  <si>
    <t>5.519</t>
  </si>
  <si>
    <t>1.781</t>
  </si>
  <si>
    <t>Wetlands at Tule Lake</t>
  </si>
  <si>
    <t>29.7</t>
  </si>
  <si>
    <t>R_3Vu3ZZLi2pbCdu9</t>
  </si>
  <si>
    <t>City of Sheridan</t>
  </si>
  <si>
    <t>Francis D. Sheridan</t>
  </si>
  <si>
    <t>fsheridan@cityofsheridanor.com</t>
  </si>
  <si>
    <t>503-843-2347</t>
  </si>
  <si>
    <t>Late Fee,Late Fee and Interest,Disconnect Water Service,Lien on Property,Other (Please Specify)</t>
  </si>
  <si>
    <t>Disconnect Fee</t>
  </si>
  <si>
    <t>$2.00 or 0.015% per month whichever is greater</t>
  </si>
  <si>
    <t>0.015% per month</t>
  </si>
  <si>
    <t>3 consecutive billing cycles</t>
  </si>
  <si>
    <t>2.82%</t>
  </si>
  <si>
    <t>$48.53</t>
  </si>
  <si>
    <t>2.87%</t>
  </si>
  <si>
    <t>$40.17 per month</t>
  </si>
  <si>
    <t>16.66%</t>
  </si>
  <si>
    <t>flat rate</t>
  </si>
  <si>
    <t>$3.50</t>
  </si>
  <si>
    <t>6100</t>
  </si>
  <si>
    <t>1380</t>
  </si>
  <si>
    <t>76</t>
  </si>
  <si>
    <t>62,323 gallons</t>
  </si>
  <si>
    <t>26.75 miles</t>
  </si>
  <si>
    <t>7 pumps</t>
  </si>
  <si>
    <t>One is 9 miles; the second is 1 mile</t>
  </si>
  <si>
    <t>1946</t>
  </si>
  <si>
    <t>River 1.3 MGD; Springs 2.47 MGD</t>
  </si>
  <si>
    <t>1.22 MGD</t>
  </si>
  <si>
    <t>.680 MG</t>
  </si>
  <si>
    <t>.570 MG</t>
  </si>
  <si>
    <t>.950 MG</t>
  </si>
  <si>
    <t>4.08 MG</t>
  </si>
  <si>
    <t>Open Reservoir</t>
  </si>
  <si>
    <t>60 MG</t>
  </si>
  <si>
    <t>13%</t>
  </si>
  <si>
    <t>1392</t>
  </si>
  <si>
    <t>77</t>
  </si>
  <si>
    <t>44</t>
  </si>
  <si>
    <t>14.5 miles</t>
  </si>
  <si>
    <t>7 pumps; 3 lifts</t>
  </si>
  <si>
    <t>1 plant</t>
  </si>
  <si>
    <t>1956</t>
  </si>
  <si>
    <t>1.4 MGD</t>
  </si>
  <si>
    <t>1.93 MGD</t>
  </si>
  <si>
    <t>50.209.36.57</t>
  </si>
  <si>
    <t>R_3oQTnS67lVbrv4d</t>
  </si>
  <si>
    <t>City of Wood Village</t>
  </si>
  <si>
    <t>Seth Reeser</t>
  </si>
  <si>
    <t>sethr@woodvillageor.gov</t>
  </si>
  <si>
    <t>5034896858</t>
  </si>
  <si>
    <t>Economic hardship (1 utility bill can be waived annually). Senior discount of 25% on water and sewer flat rates.</t>
  </si>
  <si>
    <t>Set consumption to last years average of the same month plus one month prior and after.</t>
  </si>
  <si>
    <t>Services are on or off, flat rate charged even if no usage</t>
  </si>
  <si>
    <t>3.9%</t>
  </si>
  <si>
    <t>flat and uniform</t>
  </si>
  <si>
    <t>$30.31</t>
  </si>
  <si>
    <t>$54.96</t>
  </si>
  <si>
    <t>varies because street and stormwater are a combined charge</t>
  </si>
  <si>
    <t>3920</t>
  </si>
  <si>
    <t>64986.24</t>
  </si>
  <si>
    <t>3 pressure zones</t>
  </si>
  <si>
    <t>2 wells within limits, 1 within 0.1 miles</t>
  </si>
  <si>
    <t>1.43</t>
  </si>
  <si>
    <t>2034</t>
  </si>
  <si>
    <t>67 gallons per capita per day</t>
  </si>
  <si>
    <t>13.75</t>
  </si>
  <si>
    <t>Provided by City of Gresham</t>
  </si>
  <si>
    <t>159.2</t>
  </si>
  <si>
    <t>.770</t>
  </si>
  <si>
    <t>.761</t>
  </si>
  <si>
    <t>2026-2035</t>
  </si>
  <si>
    <t>654</t>
  </si>
  <si>
    <t>129</t>
  </si>
  <si>
    <t>97.90.75.58</t>
  </si>
  <si>
    <t>R_3gUG7hIs5KFPcul</t>
  </si>
  <si>
    <t>Manzanita</t>
  </si>
  <si>
    <t>Ashley Myers</t>
  </si>
  <si>
    <t>Court and Utility Clerk</t>
  </si>
  <si>
    <t>amyers@ci.manzanita.or.us</t>
  </si>
  <si>
    <t>503-368-5343</t>
  </si>
  <si>
    <t>Quarterly</t>
  </si>
  <si>
    <t>20.0</t>
  </si>
  <si>
    <t>water leak credits</t>
  </si>
  <si>
    <t>one quarter</t>
  </si>
  <si>
    <t>656</t>
  </si>
  <si>
    <t>3300</t>
  </si>
  <si>
    <t>1313</t>
  </si>
  <si>
    <t>339</t>
  </si>
  <si>
    <t>1,080,000</t>
  </si>
  <si>
    <t>0.5 mgd</t>
  </si>
  <si>
    <t>0.60 mg</t>
  </si>
  <si>
    <t>2.43 mg</t>
  </si>
  <si>
    <t>R_1jx4kCLL7DkoExA</t>
  </si>
  <si>
    <t>68.185.2.246</t>
  </si>
  <si>
    <t>R_1nTH11ZDqA3sguB</t>
  </si>
  <si>
    <t>Cannon Beach</t>
  </si>
  <si>
    <t>Karen La Bonte</t>
  </si>
  <si>
    <t>labonte@ci.cannon-beach.or.us</t>
  </si>
  <si>
    <t>$50</t>
  </si>
  <si>
    <t>R_1MMx3Ow2NCdRJRK</t>
  </si>
  <si>
    <t xml:space="preserve">Wood Village </t>
  </si>
  <si>
    <t>Hardship scholarship available annually, waives 1 months bill</t>
  </si>
  <si>
    <t>2.4</t>
  </si>
  <si>
    <t>Flat + usage</t>
  </si>
  <si>
    <t>29.19</t>
  </si>
  <si>
    <t>54.96</t>
  </si>
  <si>
    <t>614</t>
  </si>
  <si>
    <t>150000000</t>
  </si>
  <si>
    <t>R_2D2oSfocmdYcL3K</t>
  </si>
  <si>
    <t>Office Assistant</t>
  </si>
  <si>
    <t>After 5:00 PM Due Date</t>
  </si>
  <si>
    <t>1 Month and 25 days</t>
  </si>
  <si>
    <t>Offer a leak adjustment form so bill can be adjusted based on when leak was discovered/time customer fixed leak</t>
  </si>
  <si>
    <t>$46.73-In City, $67.20 Outside City</t>
  </si>
  <si>
    <t xml:space="preserve">Commercial/Residential Metered Rate </t>
  </si>
  <si>
    <t>16 Million Gallon</t>
  </si>
  <si>
    <t>1.11 - Average Daily Demand</t>
  </si>
  <si>
    <t>Raw Water Downstream</t>
  </si>
  <si>
    <t>The projected demands for the next 20 years will be used to evaluate the hydraulic capacity of the system and identify improvements and the actual timing of those improvements should be based primarily on when the system reaches certain demand thresholds versus specific predetermined timelines.</t>
  </si>
  <si>
    <t>The City’s water supply comes from the Lewis and Clark River and its tributaries located in the
Youngs Bay watershed.the City has 27 cubic feet per second (cfs) of water
rights from the Lewis and Clark River and Camp C Creek. Four surface water intakes are located
southeast of the City and range in elevation from 340 feet to 375 feet, including a 17 million gallon
(MG) raw water impoundment with an overflow of 347 feet. Raw water is delivered to the Water
Treatment Plant (WTP) through 18- to 24-inch gravity pipelines. The WTP has an existing capacity
of 6 million gallons per day (mgd) through nine continuous microfiltration units. The WTP has
backup power to supply the system for just over two days. The treated water is stored in a 3.5 MG reservoir that is then distributed to the system</t>
  </si>
  <si>
    <t>1819</t>
  </si>
  <si>
    <t>38</t>
  </si>
  <si>
    <t>790</t>
  </si>
  <si>
    <t>2023</t>
  </si>
  <si>
    <t>194</t>
  </si>
  <si>
    <t>I do not have the total number of piped system and the total miles of open channels, ditches and swells. We maintain both Warrenton/Hammond areas.</t>
  </si>
  <si>
    <t>R_3lQdanb2Dy7gvND</t>
  </si>
  <si>
    <t>Fairview</t>
  </si>
  <si>
    <t>Nolan Young</t>
  </si>
  <si>
    <t>yyoungn@ci.fairview.or.us</t>
  </si>
  <si>
    <t>503-674-6221</t>
  </si>
  <si>
    <t>-Waiver of Penalty Fee once every 24 monthswith excellent payment history
- Sewer Discount if home owner is away from home with no water usage.</t>
  </si>
  <si>
    <t>Billing cycle with largest discrepancy</t>
  </si>
  <si>
    <t>Units of water determined due to leak multiplied by wastewater rate.</t>
  </si>
  <si>
    <t>Chare normal rate</t>
  </si>
  <si>
    <t>January 1, 2016</t>
  </si>
  <si>
    <t>Base plus usage</t>
  </si>
  <si>
    <t>$32.47</t>
  </si>
  <si>
    <t>$34.59</t>
  </si>
  <si>
    <t>July 1, 2018</t>
  </si>
  <si>
    <t>Only for commercial, including apartment complexes and Industrial.  The rate for this class is based on impervious surface and the credit is based on that calculation.</t>
  </si>
  <si>
    <t>$10.36</t>
  </si>
  <si>
    <t>7687</t>
  </si>
  <si>
    <t>7867</t>
  </si>
  <si>
    <t>1541</t>
  </si>
  <si>
    <t>183</t>
  </si>
  <si>
    <t>N?A</t>
  </si>
  <si>
    <t>23.29</t>
  </si>
  <si>
    <t>N/A (In City Wells)</t>
  </si>
  <si>
    <t>3.4mg/day</t>
  </si>
  <si>
    <t>651,826 gallons/day</t>
  </si>
  <si>
    <t>2,000 gpm</t>
  </si>
  <si>
    <t>6.2 M/G (3 tanks)</t>
  </si>
  <si>
    <t>8975</t>
  </si>
  <si>
    <t>352</t>
  </si>
  <si>
    <t>9155</t>
  </si>
  <si>
    <t>1738</t>
  </si>
  <si>
    <t>153</t>
  </si>
  <si>
    <t>26.94</t>
  </si>
  <si>
    <t>0 (Collection only)</t>
  </si>
  <si>
    <t>We pay Gresham for plant capcity</t>
  </si>
  <si>
    <t>N/a</t>
  </si>
  <si>
    <t>We contract with Gresham for Treatment.  We are paying for a bond to create capacity in the Gresham System.</t>
  </si>
  <si>
    <t>1745</t>
  </si>
  <si>
    <t>79</t>
  </si>
  <si>
    <t>14.33</t>
  </si>
  <si>
    <t>65.155.78.90</t>
  </si>
  <si>
    <t>R_21GMGsmGenSgYcB</t>
  </si>
  <si>
    <t>City of Sweet Home</t>
  </si>
  <si>
    <t>Cindi Robeck</t>
  </si>
  <si>
    <t>Accounting Supervisor</t>
  </si>
  <si>
    <t>crobeck@sweethomeor.gov</t>
  </si>
  <si>
    <t>541-818-8040</t>
  </si>
  <si>
    <t>1 1/2%</t>
  </si>
  <si>
    <t>2nd Wednesday of each month for bill due previous month (15th)</t>
  </si>
  <si>
    <t>2 months billing</t>
  </si>
  <si>
    <t>Use a 12 month average, and adjust the wastewater to the 12 month average.</t>
  </si>
  <si>
    <t>7/18/2019</t>
  </si>
  <si>
    <t>The amount deceased for low consumption users and increased for larger use customers</t>
  </si>
  <si>
    <t>$54.07</t>
  </si>
  <si>
    <t>11/18/17</t>
  </si>
  <si>
    <t>37% commodity</t>
  </si>
  <si>
    <t>State/ Federal Mandate,Other (Please Specify)</t>
  </si>
  <si>
    <t>Was going to go in the red, not allowed by State law</t>
  </si>
  <si>
    <t>$76.90</t>
  </si>
  <si>
    <t>11/07/2007</t>
  </si>
  <si>
    <t>Established Rate</t>
  </si>
  <si>
    <t>9,225</t>
  </si>
  <si>
    <t>3071</t>
  </si>
  <si>
    <t>600 cubic feet</t>
  </si>
  <si>
    <t>In City Limits</t>
  </si>
  <si>
    <t>5.5 CFS</t>
  </si>
  <si>
    <t>6 MGD</t>
  </si>
  <si>
    <t>1.25 MGD</t>
  </si>
  <si>
    <t>2.2 MGD</t>
  </si>
  <si>
    <t>Closed</t>
  </si>
  <si>
    <t>Covered Urban Reservoirs</t>
  </si>
  <si>
    <t>Covered Urban Reservoir</t>
  </si>
  <si>
    <t>Closted</t>
  </si>
  <si>
    <t>Strawberry Hiis Reservioir 130,000, 10th Avenue 2,000,000, 49th Avenue 2,000,000 gallons</t>
  </si>
  <si>
    <t>.048</t>
  </si>
  <si>
    <t>.952</t>
  </si>
  <si>
    <t>3380</t>
  </si>
  <si>
    <t>115</t>
  </si>
  <si>
    <t>Outside Facility Zero</t>
  </si>
  <si>
    <t>zero</t>
  </si>
  <si>
    <t>Secondary,Advanced Treatment/ Tertiary</t>
  </si>
  <si>
    <t>1947</t>
  </si>
  <si>
    <t>1993</t>
  </si>
  <si>
    <t>1.38</t>
  </si>
  <si>
    <t>476.365</t>
  </si>
  <si>
    <t>4.215</t>
  </si>
  <si>
    <t>1.649</t>
  </si>
  <si>
    <t>We are beyond capacity according to DEQ</t>
  </si>
  <si>
    <t>22.5</t>
  </si>
  <si>
    <t>19.5</t>
  </si>
  <si>
    <t>3200 SF</t>
  </si>
  <si>
    <t>98.125.76.204</t>
  </si>
  <si>
    <t>R_SGyqtdWUYOfERFL</t>
  </si>
  <si>
    <t>Monument</t>
  </si>
  <si>
    <t>Dorothy Jordan</t>
  </si>
  <si>
    <t>cityofmonument@centurytel.net</t>
  </si>
  <si>
    <t>541-934-2025</t>
  </si>
  <si>
    <t>Min $5.00 or 6% of total late</t>
  </si>
  <si>
    <t>7 days</t>
  </si>
  <si>
    <t>35.00</t>
  </si>
  <si>
    <t>49.95</t>
  </si>
  <si>
    <t>73</t>
  </si>
  <si>
    <t>100,000 gal</t>
  </si>
  <si>
    <t>R_2Yy3p3TKwbx7iT0</t>
  </si>
  <si>
    <t>$2.00 or 0.015 whichever is greater</t>
  </si>
  <si>
    <t>0.015</t>
  </si>
  <si>
    <t>$40.17</t>
  </si>
  <si>
    <t>16.67</t>
  </si>
  <si>
    <t>62,323</t>
  </si>
  <si>
    <t>26.75</t>
  </si>
  <si>
    <t>One is nine miles; the second is one mile.</t>
  </si>
  <si>
    <t>River = 1.3 MGD; Springs = 2.47 MGD</t>
  </si>
  <si>
    <t>0.680 MGD</t>
  </si>
  <si>
    <t>0.95 MG</t>
  </si>
  <si>
    <t>$482.04 per year based on flat rate of $40.17 per month</t>
  </si>
  <si>
    <t>14.5</t>
  </si>
  <si>
    <t>1.40 MGD</t>
  </si>
  <si>
    <t>260 MG</t>
  </si>
  <si>
    <t>4.2 MGD</t>
  </si>
  <si>
    <t>0.62 MGD</t>
  </si>
  <si>
    <t>2032</t>
  </si>
  <si>
    <t>Private Farmland</t>
  </si>
  <si>
    <t>None at this time.</t>
  </si>
  <si>
    <t>2,000 square feet of impervious surface</t>
  </si>
  <si>
    <t>159.189.217.97</t>
  </si>
  <si>
    <t>R_1iarAupE6degvpi</t>
  </si>
  <si>
    <t xml:space="preserve">Philomath </t>
  </si>
  <si>
    <t>Chas Jones</t>
  </si>
  <si>
    <t>City Councilor</t>
  </si>
  <si>
    <t>Chas.Jones@PhilomathOregon.gov</t>
  </si>
  <si>
    <t>8154564173</t>
  </si>
  <si>
    <t>208.71.204.65</t>
  </si>
  <si>
    <t>R_2QGy2lYF1HS33Vk</t>
  </si>
  <si>
    <t>City of Lake Oswego</t>
  </si>
  <si>
    <t>Kari Duncan</t>
  </si>
  <si>
    <t>Water Supply and Treatment Manager</t>
  </si>
  <si>
    <t>kduncan@ci.oswego.or.us</t>
  </si>
  <si>
    <t>503-635-0393</t>
  </si>
  <si>
    <t>$5 base fee, plus 2.5% of total if over $200</t>
  </si>
  <si>
    <t>any amount</t>
  </si>
  <si>
    <t xml:space="preserve">Income based billing assistance 50% of total bill. Based on income at State of Oregon poverty level. </t>
  </si>
  <si>
    <t>one year from time of leak</t>
  </si>
  <si>
    <t>$47.13  water only (not wastewater, storm, etc...)</t>
  </si>
  <si>
    <t>$71.92</t>
  </si>
  <si>
    <t>$16.49</t>
  </si>
  <si>
    <t>36453</t>
  </si>
  <si>
    <t>1,408,000</t>
  </si>
  <si>
    <t>38 MGD</t>
  </si>
  <si>
    <t>11.34</t>
  </si>
  <si>
    <t>6.02</t>
  </si>
  <si>
    <t>23.1</t>
  </si>
  <si>
    <t>I need to go back and add in more information!  Can I save this information and then come back and work on it more???  Please contact me at kduncan@ci.oswego.or.us 503-635-0393</t>
  </si>
  <si>
    <t>R_1IboyMY1MEvs5gC</t>
  </si>
  <si>
    <t>R_bdvOLwbyPzOcvIt</t>
  </si>
  <si>
    <t>Marni Johnston</t>
  </si>
  <si>
    <t>johnston@ci.cannon-beach.or.us</t>
  </si>
  <si>
    <t>503-436-8059</t>
  </si>
  <si>
    <t>10.00 late fee</t>
  </si>
  <si>
    <t>$150 shut off fee</t>
  </si>
  <si>
    <t>Committee Decides</t>
  </si>
  <si>
    <t>R_Orj9jUBow7CatEd</t>
  </si>
  <si>
    <t>R_yr2AXtaGr3aQreN</t>
  </si>
  <si>
    <t>Utility Billing</t>
  </si>
  <si>
    <t>541-396-2115 Ext.205</t>
  </si>
  <si>
    <t>We do our late fees on the 5th of the following month from the 15th due date.</t>
  </si>
  <si>
    <t>21.00</t>
  </si>
  <si>
    <t>Depends on the circumstances, but the city has made exceptions to this before.</t>
  </si>
  <si>
    <t>We adjust half the additional water consumption billing back down to their winter average and we adjust the additional wastewater consumption billing back down their winter average. We provide 2 leak adjustments in a calendar year.</t>
  </si>
  <si>
    <t>198.100.139.36</t>
  </si>
  <si>
    <t>R_3nq02AiMvBAO3ln</t>
  </si>
  <si>
    <t>Oakland</t>
  </si>
  <si>
    <t>Kent Rochester</t>
  </si>
  <si>
    <t>rochestercouncilor2@gmail.com</t>
  </si>
  <si>
    <t>5415806132</t>
  </si>
  <si>
    <t>R_1KfESvgtWy8jQiB</t>
  </si>
  <si>
    <t>208.187.105.70</t>
  </si>
  <si>
    <t>R_3JDvOqgeekd0QgT</t>
  </si>
  <si>
    <t>Gresham</t>
  </si>
  <si>
    <t>Blake Petersen</t>
  </si>
  <si>
    <t>blake.petersen@greshamoregon.gov</t>
  </si>
  <si>
    <t>5036182524</t>
  </si>
  <si>
    <t>Late Fee,Disconnect Water Service,Collections,Lien on Property,Other (Please Specify)</t>
  </si>
  <si>
    <t>Add to tax</t>
  </si>
  <si>
    <t>several methods depending on service type</t>
  </si>
  <si>
    <t>customer assistance is provided to those who qualify based on income</t>
  </si>
  <si>
    <t>calculate the impact that the leak had on the winter water average and adjust appropriately</t>
  </si>
  <si>
    <t>3.3</t>
  </si>
  <si>
    <t>1992</t>
  </si>
  <si>
    <t>Interim billing to property owner except in cases of abandoned properties</t>
  </si>
  <si>
    <t>Parks &amp; Recreation,Police,Fire</t>
  </si>
  <si>
    <t>5.24</t>
  </si>
  <si>
    <t>36.24</t>
  </si>
  <si>
    <t>4.16</t>
  </si>
  <si>
    <t>Flat + consumption charge</t>
  </si>
  <si>
    <t>33.48</t>
  </si>
  <si>
    <t>7.07</t>
  </si>
  <si>
    <t>Discounts apply depending on mitigation</t>
  </si>
  <si>
    <t>199.204.33.70</t>
  </si>
  <si>
    <t>R_3pgQPpPl8TRoMKD</t>
  </si>
  <si>
    <t>Bonanza</t>
  </si>
  <si>
    <t>Alejandra</t>
  </si>
  <si>
    <t>Town Recorder</t>
  </si>
  <si>
    <t>bonanza97623@gmail.com</t>
  </si>
  <si>
    <t>541-545-6566</t>
  </si>
  <si>
    <t>Late Fee,Late Fee and Interest</t>
  </si>
  <si>
    <t>7.00</t>
  </si>
  <si>
    <t>R_OB7XlGe7QcwIuCl</t>
  </si>
  <si>
    <t>192.65.141.36</t>
  </si>
  <si>
    <t>R_3GlCT3JkaExzneI</t>
  </si>
  <si>
    <t>City of Sherwood</t>
  </si>
  <si>
    <t>Sarah Smith</t>
  </si>
  <si>
    <t>Lead Billing Tech</t>
  </si>
  <si>
    <t>smithsa@sherwoodoregon.gov</t>
  </si>
  <si>
    <t>5039252325</t>
  </si>
  <si>
    <t>Cash,Check,Credit/Debit,e-check</t>
  </si>
  <si>
    <t>$10.57 Door hanger fee (basically indicating this is an intent to shut off.    $63.42  to restore service due to non payment.  After hours restore is an additional $105.70 to the $63.42.  We do not have any interest rates applied.</t>
  </si>
  <si>
    <t>14 days then a Door Hanger is placed at the door and charged $10.57</t>
  </si>
  <si>
    <t>20 -22 days</t>
  </si>
  <si>
    <t>Anything over $24.99</t>
  </si>
  <si>
    <t>Any FINAL account over 30 days past due</t>
  </si>
  <si>
    <t>Low Income Assistance
Hardship Assistance
Rebates on Low Flow Leak Toilet
Leak Adjustments</t>
  </si>
  <si>
    <t>30 days or up to 2 billing cycles as long as leak is repaired within 10 days of discovery.</t>
  </si>
  <si>
    <t>2019 annually</t>
  </si>
  <si>
    <t>We continue charging Street &amp; SWM if we have information to bill.  Sometimes the bank owns and we don't get into billing for that.</t>
  </si>
  <si>
    <t>Franchise Fees</t>
  </si>
  <si>
    <t>Streets &amp; Streetlights,Surface Water Management,Other (Please Specify)</t>
  </si>
  <si>
    <t>State/ Federal Mandate,Treatment Costs,Labor Costs,Capital Improvement</t>
  </si>
  <si>
    <t>$21.10 Base rate + $.58 per 100 gal = $50.10</t>
  </si>
  <si>
    <t>Winter average calculated from December 1st through April 30th.</t>
  </si>
  <si>
    <t>Base charges + CWS = $31.87 + Consumption City &amp; CWS = $13.84.  TOTAL: $45.71</t>
  </si>
  <si>
    <t>State/ Federal Mandate,Labor Costs,Capital Improvement</t>
  </si>
  <si>
    <t>Based on impervious area. 2640 sq ft = 1 ESU</t>
  </si>
  <si>
    <t>Full credit if stormwater disposed onsite.  No partial credit.</t>
  </si>
  <si>
    <t>$16.42</t>
  </si>
  <si>
    <t>19679</t>
  </si>
  <si>
    <t>5549</t>
  </si>
  <si>
    <t>217</t>
  </si>
  <si>
    <t>Mutli family: 49. Irrigation: 142.  Fireline: 97.</t>
  </si>
  <si>
    <t>72,200 Annual.   6016 monthly.</t>
  </si>
  <si>
    <t>82.5 miles</t>
  </si>
  <si>
    <t>9 Pumps.  2 pump stations.</t>
  </si>
  <si>
    <t>4 pressure zones.</t>
  </si>
  <si>
    <t>6 miles.</t>
  </si>
  <si>
    <t>5 MGD surface.  3.3 MGD Groundwater.</t>
  </si>
  <si>
    <t>15 MGD</t>
  </si>
  <si>
    <t>1.96 MGD</t>
  </si>
  <si>
    <t>1.905 MGD</t>
  </si>
  <si>
    <t>9 MG</t>
  </si>
  <si>
    <t>Ownership in Willamette River Water Treatment Plant.  5 MG ownership.</t>
  </si>
  <si>
    <t>19.679</t>
  </si>
  <si>
    <t>5291</t>
  </si>
  <si>
    <t>219</t>
  </si>
  <si>
    <t>49 (multifamily)</t>
  </si>
  <si>
    <t>6020 monthly.  72240 annually.</t>
  </si>
  <si>
    <t>60 miles</t>
  </si>
  <si>
    <t xml:space="preserve">0 </t>
  </si>
  <si>
    <t>Treatment by CWS.</t>
  </si>
  <si>
    <t>By Regional - CWS</t>
  </si>
  <si>
    <t>Treatment plan operated by Clean Water Services.  Unable to answer questions 73-77.  As to question #78, CWS administers an industrial waster water pre-treatment program.</t>
  </si>
  <si>
    <t>5407</t>
  </si>
  <si>
    <t>49 (Multifamily)</t>
  </si>
  <si>
    <t>64</t>
  </si>
  <si>
    <t>Information not tracked in Asset mgmt systems.</t>
  </si>
  <si>
    <t>2640 sqft</t>
  </si>
  <si>
    <t>Thank you!!!</t>
  </si>
  <si>
    <t>74.120.152.117</t>
  </si>
  <si>
    <t>R_3OrmaiTJxHlMQA7</t>
  </si>
  <si>
    <t>Portland</t>
  </si>
  <si>
    <t>Elliot Lisac</t>
  </si>
  <si>
    <t>Financial Analyst III</t>
  </si>
  <si>
    <t>elliot.lisac@portlandoregon.gov</t>
  </si>
  <si>
    <t>503-823-7158</t>
  </si>
  <si>
    <t>1% assessed monthly.</t>
  </si>
  <si>
    <t>A 1% carrying charge is applied 7 days past the due date. The late fee notice is issused 14 days after the due date.</t>
  </si>
  <si>
    <t>$155 (all fees through Shutoff Authorization)</t>
  </si>
  <si>
    <t>1.0%</t>
  </si>
  <si>
    <t>A Shutoff Authorization issued 35 days after the due date.</t>
  </si>
  <si>
    <t>Anything greater than $25</t>
  </si>
  <si>
    <t>Only applicable for Final Bills, not active services. Approximately 60 days.</t>
  </si>
  <si>
    <t>The Water Bureau offers extensive waivers and two tiers of discounts. All detail can be found at https://www.portlandoregon.gov/water/69504</t>
  </si>
  <si>
    <t>Full leak policy available at https://www.portlandoregon.gov/water/article/337899</t>
  </si>
  <si>
    <t>For ongoing underground leaks, a sewer volume adjustment for a period not to exceed one year may be applied to an account if the ratepayer or water user provides documentation, or account notes verify, that a reasonable effort was made to locate the leak. A retroactive sewer volume leak adjustment request for more than one year must be made in writing.</t>
  </si>
  <si>
    <t>16%</t>
  </si>
  <si>
    <t>Stormwater included in Wastewater</t>
  </si>
  <si>
    <t>2013 (Conservation Structure Rate Study)</t>
  </si>
  <si>
    <t>Owners are billed until a property is transferred. In the event of foreclosure, the bank owning the property will be billed.</t>
  </si>
  <si>
    <t>7.4</t>
  </si>
  <si>
    <t>Fixed base charge plus a uniform commodity rate for usage</t>
  </si>
  <si>
    <t>$50.99</t>
  </si>
  <si>
    <t>5.06%</t>
  </si>
  <si>
    <t>$74.66</t>
  </si>
  <si>
    <t>The current discount may be up to $10.94 per month.
See program description at https://www.portlandoregon.gov/bes/article/390568</t>
  </si>
  <si>
    <t>$29.66</t>
  </si>
  <si>
    <t>City</t>
  </si>
  <si>
    <t>Brownsville</t>
  </si>
  <si>
    <t>Canyonville</t>
  </si>
  <si>
    <t>Corvallis</t>
  </si>
  <si>
    <t>Cottage Grove</t>
  </si>
  <si>
    <t>Eagle Point</t>
  </si>
  <si>
    <t>Falls City</t>
  </si>
  <si>
    <t>Florence</t>
  </si>
  <si>
    <t>Halfway</t>
  </si>
  <si>
    <t>Helix</t>
  </si>
  <si>
    <t>Hillsboro</t>
  </si>
  <si>
    <t>Hood River</t>
  </si>
  <si>
    <t>Irrigon</t>
  </si>
  <si>
    <t>La Grande</t>
  </si>
  <si>
    <t>Lake Oswego</t>
  </si>
  <si>
    <t>Milton-Freewater</t>
  </si>
  <si>
    <t>Molalla</t>
  </si>
  <si>
    <t>North Plains</t>
  </si>
  <si>
    <t>Oakridge</t>
  </si>
  <si>
    <t>Philomath</t>
  </si>
  <si>
    <t>Roseburg</t>
  </si>
  <si>
    <t>Salem</t>
  </si>
  <si>
    <t>Sandy</t>
  </si>
  <si>
    <t>Sheridan</t>
  </si>
  <si>
    <t>Sherwood</t>
  </si>
  <si>
    <t>Siletz</t>
  </si>
  <si>
    <t>Spray</t>
  </si>
  <si>
    <t>St. Helens</t>
  </si>
  <si>
    <t>Sublimity</t>
  </si>
  <si>
    <t>Sweet Home</t>
  </si>
  <si>
    <t>Tangent</t>
  </si>
  <si>
    <t>Toledo</t>
  </si>
  <si>
    <t>Warrenton</t>
  </si>
  <si>
    <t>Wilsonville</t>
  </si>
  <si>
    <t>Winston</t>
  </si>
  <si>
    <t>Wood Village</t>
  </si>
  <si>
    <t>Yoncalla</t>
  </si>
  <si>
    <t>Yachats</t>
  </si>
  <si>
    <t>Drain</t>
  </si>
  <si>
    <t>Gates</t>
  </si>
  <si>
    <t>Ione</t>
  </si>
  <si>
    <t>Vale</t>
  </si>
  <si>
    <t>Population</t>
  </si>
  <si>
    <t>QCODE</t>
  </si>
  <si>
    <t>Region</t>
  </si>
  <si>
    <t>North Powder</t>
  </si>
  <si>
    <t>MEAN</t>
  </si>
  <si>
    <t>MEDIAN</t>
  </si>
  <si>
    <t>MODE</t>
  </si>
  <si>
    <t>#</t>
  </si>
  <si>
    <t>%</t>
  </si>
  <si>
    <t>Quintile</t>
  </si>
  <si>
    <t>1st Quintile</t>
  </si>
  <si>
    <t>2nd Quintile</t>
  </si>
  <si>
    <t>3rd Quintile</t>
  </si>
  <si>
    <t>4th Quintile</t>
  </si>
  <si>
    <t>5th Quintile</t>
  </si>
  <si>
    <t>TOTAL</t>
  </si>
  <si>
    <t>N. Coast</t>
  </si>
  <si>
    <t>Metro</t>
  </si>
  <si>
    <t>N. Willamette</t>
  </si>
  <si>
    <t>S. Willamette</t>
  </si>
  <si>
    <t>C. Coast</t>
  </si>
  <si>
    <t>S. Coast</t>
  </si>
  <si>
    <t>S. Oregon</t>
  </si>
  <si>
    <t>Gorge</t>
  </si>
  <si>
    <t>C. Oregon</t>
  </si>
  <si>
    <t>SC Oregon</t>
  </si>
  <si>
    <t>NE Oregon</t>
  </si>
  <si>
    <t>E. Oregon</t>
  </si>
  <si>
    <t>Respondent Cities</t>
  </si>
  <si>
    <t>Non-respondent Cities</t>
  </si>
  <si>
    <t>Annual</t>
  </si>
  <si>
    <t>Stormwater</t>
  </si>
  <si>
    <t>For water services, what dollar amount would you bill them, including the base rate?</t>
  </si>
  <si>
    <t>Zones and Levels</t>
  </si>
  <si>
    <t>Total Miles of Pipe</t>
  </si>
  <si>
    <t>City Infrastructure Averages</t>
  </si>
  <si>
    <t>Total Miles of Sewer Lines</t>
  </si>
  <si>
    <t>Drinking Water Pumps and Lift Stations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</si>
</sst>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6" formatCode="&quot;$&quot;#,##0_);[Red]\(&quot;$&quot;#,##0\)"/>
    <numFmt numFmtId="8" formatCode="&quot;$&quot;#,##0.00_);[Red]\(&quot;$&quot;#,##0.00\)"/>
    <numFmt numFmtId="44" formatCode="_(&quot;$&quot;* #,##0.00_);_(&quot;$&quot;* \(#,##0.00\);_(&quot;$&quot;* &quot;-&quot;??_);_(@_)"/>
    <numFmt numFmtId="43" formatCode="_(* #,##0.00_);_(* \(#,##0.00\);_(* &quot;-&quot;??_);_(@_)"/>
    <numFmt numFmtId="164" formatCode="0.0%"/>
    <numFmt numFmtId="165" formatCode="0.0"/>
    <numFmt numFmtId="166" formatCode="_(&quot;$&quot;* #,##0_);_(&quot;$&quot;* \(#,##0\);_(&quot;$&quot;* &quot;-&quot;??_);_(@_)"/>
    <numFmt numFmtId="167" formatCode="_(* #,##0.0_);_(* \(#,##0.0\);_(* &quot;-&quot;??_);_(@_)"/>
    <numFmt numFmtId="168" formatCode="_(* #,##0_);_(* \(#,##0\);_(* &quot;-&quot;??_);_(@_)"/>
  </numFmts>
  <fonts count="9" x14ac:knownFonts="1">
    <font>
      <sz val="11"/>
      <color indexed="8"/>
      <name val="Calibri"/>
      <family val="2"/>
      <scheme val="minor"/>
    </font>
    <font>
      <sz val="11"/>
      <color indexed="8"/>
      <name val="Calibri"/>
      <family val="2"/>
      <scheme val="minor"/>
    </font>
    <font>
      <sz val="8"/>
      <color indexed="8"/>
      <name val="Calibri"/>
      <family val="2"/>
      <scheme val="minor"/>
    </font>
    <font>
      <sz val="8"/>
      <name val="Calibri"/>
      <family val="2"/>
      <scheme val="minor"/>
    </font>
    <font>
      <sz val="8"/>
      <color theme="1"/>
      <name val="Calibri"/>
      <family val="2"/>
      <scheme val="minor"/>
    </font>
    <font>
      <b/>
      <sz val="8"/>
      <color theme="1"/>
      <name val="Calibri"/>
      <family val="2"/>
      <scheme val="minor"/>
    </font>
    <font>
      <b/>
      <sz val="11"/>
      <color theme="1"/>
      <name val="Calibri"/>
      <family val="2"/>
      <scheme val="minor"/>
    </font>
    <font>
      <sz val="10"/>
      <color theme="1"/>
      <name val="Calibri"/>
      <family val="2"/>
      <scheme val="minor"/>
    </font>
    <font>
      <b/>
      <sz val="10"/>
      <color theme="1"/>
      <name val="Calibri"/>
      <family val="2"/>
      <scheme val="minor"/>
    </font>
  </fonts>
  <fills count="13">
    <fill>
      <patternFill patternType="none"/>
    </fill>
    <fill>
      <patternFill patternType="gray125"/>
    </fill>
    <fill>
      <patternFill patternType="solid">
        <fgColor indexed="22"/>
      </patternFill>
    </fill>
    <fill>
      <patternFill patternType="solid">
        <fgColor theme="5"/>
        <bgColor indexed="64"/>
      </patternFill>
    </fill>
    <fill>
      <patternFill patternType="solid">
        <fgColor theme="6"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8"/>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4"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cellStyleXfs>
  <cellXfs count="176">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2" fillId="2" borderId="0" xfId="0" applyFont="1" applyFill="1" applyAlignment="1"/>
    <xf numFmtId="0" fontId="2" fillId="0" borderId="0" xfId="0" applyFont="1" applyAlignment="1"/>
    <xf numFmtId="49" fontId="2" fillId="0" borderId="0" xfId="0" applyNumberFormat="1" applyFont="1" applyAlignment="1"/>
    <xf numFmtId="0" fontId="2" fillId="3" borderId="0" xfId="0" applyFont="1" applyFill="1" applyAlignment="1"/>
    <xf numFmtId="49" fontId="2" fillId="0" borderId="0" xfId="0" applyNumberFormat="1" applyFont="1" applyFill="1" applyAlignment="1"/>
    <xf numFmtId="8" fontId="2" fillId="0" borderId="0" xfId="0" applyNumberFormat="1" applyFont="1" applyFill="1" applyAlignment="1"/>
    <xf numFmtId="0" fontId="2" fillId="0" borderId="0" xfId="0" applyNumberFormat="1" applyFont="1" applyFill="1" applyAlignment="1"/>
    <xf numFmtId="0" fontId="2" fillId="0" borderId="0" xfId="0" applyFont="1" applyFill="1" applyAlignment="1"/>
    <xf numFmtId="9" fontId="2" fillId="0" borderId="0" xfId="0" applyNumberFormat="1" applyFont="1" applyFill="1" applyAlignment="1"/>
    <xf numFmtId="3" fontId="2" fillId="0" borderId="0" xfId="0" applyNumberFormat="1" applyFont="1" applyFill="1" applyAlignment="1"/>
    <xf numFmtId="6" fontId="2" fillId="0" borderId="0" xfId="0" applyNumberFormat="1" applyFont="1" applyFill="1" applyAlignment="1"/>
    <xf numFmtId="6" fontId="2" fillId="0" borderId="0" xfId="1" applyNumberFormat="1" applyFont="1" applyFill="1" applyAlignment="1"/>
    <xf numFmtId="10" fontId="2" fillId="0" borderId="0" xfId="0" applyNumberFormat="1" applyFont="1" applyFill="1" applyAlignment="1"/>
    <xf numFmtId="14" fontId="2" fillId="0" borderId="0" xfId="0" applyNumberFormat="1" applyFont="1" applyFill="1" applyAlignment="1"/>
    <xf numFmtId="4" fontId="2" fillId="0" borderId="0" xfId="0" applyNumberFormat="1" applyFont="1" applyFill="1" applyAlignment="1"/>
    <xf numFmtId="164" fontId="2" fillId="0" borderId="0" xfId="2" applyNumberFormat="1" applyFont="1" applyFill="1" applyAlignment="1"/>
    <xf numFmtId="0" fontId="2" fillId="2" borderId="0" xfId="0" applyNumberFormat="1" applyFont="1" applyFill="1" applyAlignment="1"/>
    <xf numFmtId="0" fontId="2" fillId="0" borderId="0" xfId="0" applyNumberFormat="1" applyFont="1" applyAlignment="1"/>
    <xf numFmtId="0" fontId="3" fillId="3" borderId="0" xfId="0" applyNumberFormat="1" applyFont="1" applyFill="1" applyAlignment="1"/>
    <xf numFmtId="165" fontId="3" fillId="3" borderId="0" xfId="0" applyNumberFormat="1" applyFont="1" applyFill="1" applyAlignment="1"/>
    <xf numFmtId="10" fontId="2" fillId="0" borderId="0" xfId="2" applyNumberFormat="1" applyFont="1" applyFill="1" applyAlignment="1"/>
    <xf numFmtId="0" fontId="2" fillId="3" borderId="0" xfId="0" applyNumberFormat="1" applyFont="1" applyFill="1" applyAlignment="1"/>
    <xf numFmtId="0" fontId="4" fillId="4" borderId="1" xfId="0" applyFont="1" applyFill="1" applyBorder="1"/>
    <xf numFmtId="0" fontId="4" fillId="4" borderId="2" xfId="0" applyFont="1" applyFill="1" applyBorder="1"/>
    <xf numFmtId="0" fontId="4" fillId="4" borderId="3" xfId="0" applyFont="1" applyFill="1" applyBorder="1"/>
    <xf numFmtId="0" fontId="4" fillId="5" borderId="4" xfId="0" applyFont="1" applyFill="1" applyBorder="1"/>
    <xf numFmtId="0" fontId="4" fillId="5" borderId="0" xfId="0" applyFont="1" applyFill="1"/>
    <xf numFmtId="0" fontId="4" fillId="5" borderId="5" xfId="0" applyFont="1" applyFill="1" applyBorder="1"/>
    <xf numFmtId="0" fontId="5" fillId="6" borderId="4" xfId="0" applyFont="1" applyFill="1" applyBorder="1"/>
    <xf numFmtId="0" fontId="5" fillId="6" borderId="0" xfId="0" applyFont="1" applyFill="1" applyAlignment="1">
      <alignment horizontal="center"/>
    </xf>
    <xf numFmtId="0" fontId="5" fillId="6" borderId="5" xfId="0" applyFont="1" applyFill="1" applyBorder="1" applyAlignment="1">
      <alignment horizontal="center"/>
    </xf>
    <xf numFmtId="0" fontId="4" fillId="0" borderId="4" xfId="0" applyFont="1" applyBorder="1"/>
    <xf numFmtId="0" fontId="4" fillId="0" borderId="0" xfId="0" applyFont="1"/>
    <xf numFmtId="164" fontId="4" fillId="0" borderId="0" xfId="2" applyNumberFormat="1" applyFont="1"/>
    <xf numFmtId="164" fontId="4" fillId="0" borderId="5" xfId="2" applyNumberFormat="1" applyFont="1" applyBorder="1"/>
    <xf numFmtId="0" fontId="4" fillId="7" borderId="4" xfId="0" applyFont="1" applyFill="1" applyBorder="1"/>
    <xf numFmtId="0" fontId="4" fillId="8" borderId="0" xfId="0" applyFont="1" applyFill="1"/>
    <xf numFmtId="164" fontId="4" fillId="8" borderId="0" xfId="2" applyNumberFormat="1" applyFont="1" applyFill="1"/>
    <xf numFmtId="164" fontId="4" fillId="8" borderId="5" xfId="2" applyNumberFormat="1" applyFont="1" applyFill="1" applyBorder="1"/>
    <xf numFmtId="0" fontId="4" fillId="9" borderId="4" xfId="0" applyFont="1" applyFill="1" applyBorder="1"/>
    <xf numFmtId="0" fontId="4" fillId="9" borderId="0" xfId="0" applyFont="1" applyFill="1"/>
    <xf numFmtId="164" fontId="4" fillId="9" borderId="0" xfId="2" applyNumberFormat="1" applyFont="1" applyFill="1"/>
    <xf numFmtId="164" fontId="4" fillId="9" borderId="5" xfId="2" applyNumberFormat="1" applyFont="1" applyFill="1" applyBorder="1"/>
    <xf numFmtId="0" fontId="5" fillId="6" borderId="6" xfId="0" applyFont="1" applyFill="1" applyBorder="1"/>
    <xf numFmtId="0" fontId="5" fillId="6" borderId="7" xfId="0" applyFont="1" applyFill="1" applyBorder="1" applyAlignment="1">
      <alignment horizontal="center"/>
    </xf>
    <xf numFmtId="0" fontId="5" fillId="6" borderId="8" xfId="0" applyFont="1" applyFill="1" applyBorder="1" applyAlignment="1">
      <alignment horizontal="center"/>
    </xf>
    <xf numFmtId="0" fontId="4" fillId="9" borderId="9" xfId="0" applyFont="1" applyFill="1" applyBorder="1"/>
    <xf numFmtId="0" fontId="4" fillId="9" borderId="10" xfId="0" applyFont="1" applyFill="1" applyBorder="1"/>
    <xf numFmtId="164" fontId="4" fillId="9" borderId="10" xfId="2" applyNumberFormat="1" applyFont="1" applyFill="1" applyBorder="1"/>
    <xf numFmtId="164" fontId="4" fillId="9" borderId="11" xfId="2" applyNumberFormat="1" applyFont="1" applyFill="1" applyBorder="1"/>
    <xf numFmtId="9" fontId="2" fillId="2" borderId="0" xfId="2" applyFont="1" applyFill="1" applyAlignment="1"/>
    <xf numFmtId="9" fontId="2" fillId="0" borderId="0" xfId="2" applyFont="1" applyFill="1" applyAlignment="1"/>
    <xf numFmtId="0" fontId="5" fillId="6" borderId="5" xfId="1" applyNumberFormat="1" applyFont="1" applyFill="1" applyBorder="1" applyAlignment="1">
      <alignment horizontal="center"/>
    </xf>
    <xf numFmtId="0" fontId="4" fillId="10" borderId="4" xfId="0" applyFont="1" applyFill="1" applyBorder="1"/>
    <xf numFmtId="164" fontId="4" fillId="10" borderId="5" xfId="2" applyNumberFormat="1" applyFont="1" applyFill="1" applyBorder="1"/>
    <xf numFmtId="164" fontId="4" fillId="7" borderId="5" xfId="2" applyNumberFormat="1" applyFont="1" applyFill="1" applyBorder="1"/>
    <xf numFmtId="164" fontId="5" fillId="6" borderId="8" xfId="2" applyNumberFormat="1" applyFont="1" applyFill="1" applyBorder="1" applyAlignment="1">
      <alignment horizontal="center"/>
    </xf>
    <xf numFmtId="0" fontId="4" fillId="4" borderId="8" xfId="0" applyFont="1" applyFill="1" applyBorder="1" applyAlignment="1"/>
    <xf numFmtId="9" fontId="4" fillId="4" borderId="6" xfId="0" applyNumberFormat="1" applyFont="1" applyFill="1" applyBorder="1" applyAlignment="1"/>
    <xf numFmtId="0" fontId="4" fillId="0" borderId="0" xfId="0" applyFont="1" applyFill="1" applyBorder="1" applyAlignment="1"/>
    <xf numFmtId="0" fontId="4" fillId="0" borderId="0" xfId="0" applyFont="1" applyFill="1" applyBorder="1"/>
    <xf numFmtId="0" fontId="5" fillId="0" borderId="0" xfId="1" applyNumberFormat="1" applyFont="1" applyFill="1" applyBorder="1" applyAlignment="1">
      <alignment horizontal="center"/>
    </xf>
    <xf numFmtId="166" fontId="4" fillId="0" borderId="0" xfId="1" applyNumberFormat="1" applyFont="1" applyFill="1" applyBorder="1"/>
    <xf numFmtId="164" fontId="4" fillId="0" borderId="0" xfId="2" applyNumberFormat="1" applyFont="1" applyFill="1" applyBorder="1"/>
    <xf numFmtId="166" fontId="5" fillId="0" borderId="0" xfId="1" applyNumberFormat="1" applyFont="1" applyFill="1" applyBorder="1" applyAlignment="1">
      <alignment horizontal="center"/>
    </xf>
    <xf numFmtId="164" fontId="5" fillId="0" borderId="0" xfId="2" applyNumberFormat="1" applyFont="1" applyFill="1" applyBorder="1" applyAlignment="1">
      <alignment horizontal="center"/>
    </xf>
    <xf numFmtId="0" fontId="2" fillId="0" borderId="0" xfId="0" applyNumberFormat="1" applyFont="1" applyFill="1" applyBorder="1" applyAlignment="1"/>
    <xf numFmtId="164" fontId="2" fillId="0" borderId="0" xfId="0" applyNumberFormat="1" applyFont="1" applyFill="1" applyAlignment="1"/>
    <xf numFmtId="165" fontId="4" fillId="10" borderId="5" xfId="2" applyNumberFormat="1" applyFont="1" applyFill="1" applyBorder="1"/>
    <xf numFmtId="165" fontId="4" fillId="7" borderId="5" xfId="2" applyNumberFormat="1" applyFont="1" applyFill="1" applyBorder="1"/>
    <xf numFmtId="165" fontId="4" fillId="9" borderId="5" xfId="2" applyNumberFormat="1" applyFont="1" applyFill="1" applyBorder="1"/>
    <xf numFmtId="165" fontId="5" fillId="6" borderId="8" xfId="2" applyNumberFormat="1" applyFont="1" applyFill="1" applyBorder="1" applyAlignment="1">
      <alignment horizontal="center"/>
    </xf>
    <xf numFmtId="165" fontId="4" fillId="9" borderId="11" xfId="2" applyNumberFormat="1" applyFont="1" applyFill="1" applyBorder="1"/>
    <xf numFmtId="44" fontId="2" fillId="0" borderId="0" xfId="1" applyFont="1" applyFill="1" applyAlignment="1"/>
    <xf numFmtId="44" fontId="4" fillId="10" borderId="5" xfId="1" applyFont="1" applyFill="1" applyBorder="1"/>
    <xf numFmtId="44" fontId="4" fillId="7" borderId="5" xfId="1" applyFont="1" applyFill="1" applyBorder="1"/>
    <xf numFmtId="44" fontId="4" fillId="9" borderId="5" xfId="1" applyFont="1" applyFill="1" applyBorder="1"/>
    <xf numFmtId="44" fontId="5" fillId="6" borderId="8" xfId="1" applyFont="1" applyFill="1" applyBorder="1" applyAlignment="1">
      <alignment horizontal="center"/>
    </xf>
    <xf numFmtId="44" fontId="4" fillId="9" borderId="11" xfId="1" applyFont="1" applyFill="1" applyBorder="1"/>
    <xf numFmtId="44" fontId="4" fillId="10" borderId="5" xfId="1" applyNumberFormat="1" applyFont="1" applyFill="1" applyBorder="1"/>
    <xf numFmtId="44" fontId="4" fillId="7" borderId="5" xfId="1" applyNumberFormat="1" applyFont="1" applyFill="1" applyBorder="1"/>
    <xf numFmtId="44" fontId="4" fillId="9" borderId="5" xfId="1" applyNumberFormat="1" applyFont="1" applyFill="1" applyBorder="1"/>
    <xf numFmtId="44" fontId="5" fillId="6" borderId="8" xfId="1" applyNumberFormat="1" applyFont="1" applyFill="1" applyBorder="1" applyAlignment="1">
      <alignment horizontal="center"/>
    </xf>
    <xf numFmtId="44" fontId="4" fillId="9" borderId="11" xfId="1" applyNumberFormat="1" applyFont="1" applyFill="1" applyBorder="1"/>
    <xf numFmtId="0" fontId="3" fillId="11" borderId="0" xfId="0" applyNumberFormat="1" applyFont="1" applyFill="1" applyAlignment="1"/>
    <xf numFmtId="2" fontId="5" fillId="6" borderId="5" xfId="1" applyNumberFormat="1" applyFont="1" applyFill="1" applyBorder="1" applyAlignment="1">
      <alignment horizontal="center"/>
    </xf>
    <xf numFmtId="165" fontId="5" fillId="6" borderId="5" xfId="1" applyNumberFormat="1" applyFont="1" applyFill="1" applyBorder="1" applyAlignment="1">
      <alignment horizontal="center"/>
    </xf>
    <xf numFmtId="165" fontId="4" fillId="10" borderId="5" xfId="1" applyNumberFormat="1" applyFont="1" applyFill="1" applyBorder="1"/>
    <xf numFmtId="165" fontId="4" fillId="7" borderId="5" xfId="1" applyNumberFormat="1" applyFont="1" applyFill="1" applyBorder="1"/>
    <xf numFmtId="165" fontId="4" fillId="9" borderId="5" xfId="1" applyNumberFormat="1" applyFont="1" applyFill="1" applyBorder="1"/>
    <xf numFmtId="165" fontId="5" fillId="6" borderId="8" xfId="1" applyNumberFormat="1" applyFont="1" applyFill="1" applyBorder="1" applyAlignment="1">
      <alignment horizontal="center"/>
    </xf>
    <xf numFmtId="165" fontId="4" fillId="9" borderId="11" xfId="1" applyNumberFormat="1" applyFont="1" applyFill="1" applyBorder="1"/>
    <xf numFmtId="1" fontId="5" fillId="6" borderId="5" xfId="1" applyNumberFormat="1" applyFont="1" applyFill="1" applyBorder="1" applyAlignment="1">
      <alignment horizontal="center"/>
    </xf>
    <xf numFmtId="1" fontId="4" fillId="10" borderId="5" xfId="1" applyNumberFormat="1" applyFont="1" applyFill="1" applyBorder="1"/>
    <xf numFmtId="1" fontId="4" fillId="7" borderId="5" xfId="1" applyNumberFormat="1" applyFont="1" applyFill="1" applyBorder="1"/>
    <xf numFmtId="1" fontId="4" fillId="9" borderId="5" xfId="1" applyNumberFormat="1" applyFont="1" applyFill="1" applyBorder="1"/>
    <xf numFmtId="1" fontId="5" fillId="6" borderId="8" xfId="1" applyNumberFormat="1" applyFont="1" applyFill="1" applyBorder="1" applyAlignment="1">
      <alignment horizontal="center"/>
    </xf>
    <xf numFmtId="1" fontId="4" fillId="9" borderId="11" xfId="1" applyNumberFormat="1" applyFont="1" applyFill="1" applyBorder="1"/>
    <xf numFmtId="164" fontId="3" fillId="3" borderId="0" xfId="2" applyNumberFormat="1" applyFont="1" applyFill="1" applyAlignment="1"/>
    <xf numFmtId="2" fontId="4" fillId="4" borderId="6" xfId="0" applyNumberFormat="1" applyFont="1" applyFill="1" applyBorder="1" applyAlignment="1"/>
    <xf numFmtId="2" fontId="4" fillId="4" borderId="8" xfId="0" applyNumberFormat="1" applyFont="1" applyFill="1" applyBorder="1" applyAlignment="1"/>
    <xf numFmtId="2" fontId="4" fillId="5" borderId="4" xfId="0" applyNumberFormat="1" applyFont="1" applyFill="1" applyBorder="1"/>
    <xf numFmtId="2" fontId="4" fillId="5" borderId="5" xfId="0" applyNumberFormat="1" applyFont="1" applyFill="1" applyBorder="1"/>
    <xf numFmtId="2" fontId="5" fillId="6" borderId="4" xfId="0" applyNumberFormat="1" applyFont="1" applyFill="1" applyBorder="1"/>
    <xf numFmtId="2" fontId="4" fillId="10" borderId="4" xfId="0" applyNumberFormat="1" applyFont="1" applyFill="1" applyBorder="1"/>
    <xf numFmtId="2" fontId="4" fillId="7" borderId="4" xfId="0" applyNumberFormat="1" applyFont="1" applyFill="1" applyBorder="1"/>
    <xf numFmtId="2" fontId="4" fillId="9" borderId="4" xfId="0" applyNumberFormat="1" applyFont="1" applyFill="1" applyBorder="1"/>
    <xf numFmtId="2" fontId="5" fillId="6" borderId="6" xfId="0" applyNumberFormat="1" applyFont="1" applyFill="1" applyBorder="1"/>
    <xf numFmtId="2" fontId="4" fillId="9" borderId="9" xfId="0" applyNumberFormat="1" applyFont="1" applyFill="1" applyBorder="1"/>
    <xf numFmtId="167" fontId="4" fillId="10" borderId="5" xfId="3" applyNumberFormat="1" applyFont="1" applyFill="1" applyBorder="1"/>
    <xf numFmtId="167" fontId="4" fillId="7" borderId="5" xfId="3" applyNumberFormat="1" applyFont="1" applyFill="1" applyBorder="1"/>
    <xf numFmtId="167" fontId="4" fillId="9" borderId="5" xfId="3" applyNumberFormat="1" applyFont="1" applyFill="1" applyBorder="1"/>
    <xf numFmtId="167" fontId="5" fillId="6" borderId="8" xfId="3" applyNumberFormat="1" applyFont="1" applyFill="1" applyBorder="1" applyAlignment="1">
      <alignment horizontal="center"/>
    </xf>
    <xf numFmtId="167" fontId="4" fillId="9" borderId="11" xfId="3" applyNumberFormat="1" applyFont="1" applyFill="1" applyBorder="1"/>
    <xf numFmtId="168" fontId="4" fillId="10" borderId="5" xfId="3" applyNumberFormat="1" applyFont="1" applyFill="1" applyBorder="1"/>
    <xf numFmtId="168" fontId="4" fillId="7" borderId="5" xfId="3" applyNumberFormat="1" applyFont="1" applyFill="1" applyBorder="1"/>
    <xf numFmtId="168" fontId="4" fillId="9" borderId="5" xfId="3" applyNumberFormat="1" applyFont="1" applyFill="1" applyBorder="1"/>
    <xf numFmtId="168" fontId="5" fillId="6" borderId="8" xfId="3" applyNumberFormat="1" applyFont="1" applyFill="1" applyBorder="1" applyAlignment="1">
      <alignment horizontal="center"/>
    </xf>
    <xf numFmtId="168" fontId="4" fillId="9" borderId="11" xfId="3" applyNumberFormat="1" applyFont="1" applyFill="1" applyBorder="1"/>
    <xf numFmtId="168" fontId="2" fillId="0" borderId="0" xfId="3" applyNumberFormat="1" applyFont="1" applyFill="1" applyAlignment="1"/>
    <xf numFmtId="168" fontId="3" fillId="3" borderId="0" xfId="3" applyNumberFormat="1" applyFont="1" applyFill="1" applyAlignment="1"/>
    <xf numFmtId="167" fontId="5" fillId="6" borderId="5" xfId="1" applyNumberFormat="1" applyFont="1" applyFill="1" applyBorder="1" applyAlignment="1">
      <alignment horizontal="center"/>
    </xf>
    <xf numFmtId="1" fontId="4" fillId="10" borderId="5" xfId="3" applyNumberFormat="1" applyFont="1" applyFill="1" applyBorder="1"/>
    <xf numFmtId="1" fontId="4" fillId="7" borderId="5" xfId="3" applyNumberFormat="1" applyFont="1" applyFill="1" applyBorder="1"/>
    <xf numFmtId="1" fontId="4" fillId="9" borderId="5" xfId="3" applyNumberFormat="1" applyFont="1" applyFill="1" applyBorder="1"/>
    <xf numFmtId="1" fontId="5" fillId="6" borderId="8" xfId="3" applyNumberFormat="1" applyFont="1" applyFill="1" applyBorder="1" applyAlignment="1">
      <alignment horizontal="center"/>
    </xf>
    <xf numFmtId="1" fontId="4" fillId="9" borderId="11" xfId="3" applyNumberFormat="1" applyFont="1" applyFill="1" applyBorder="1"/>
    <xf numFmtId="164" fontId="5" fillId="6" borderId="5" xfId="2" applyNumberFormat="1" applyFont="1" applyFill="1" applyBorder="1" applyAlignment="1">
      <alignment horizontal="center"/>
    </xf>
    <xf numFmtId="168" fontId="2" fillId="0" borderId="0" xfId="3" applyNumberFormat="1" applyFont="1" applyAlignment="1"/>
    <xf numFmtId="3" fontId="2" fillId="0" borderId="0" xfId="0" applyNumberFormat="1" applyFont="1" applyAlignment="1"/>
    <xf numFmtId="168" fontId="2" fillId="0" borderId="0" xfId="0" applyNumberFormat="1" applyFont="1" applyAlignment="1"/>
    <xf numFmtId="44" fontId="4" fillId="7" borderId="5" xfId="1" applyNumberFormat="1" applyFont="1" applyFill="1" applyBorder="1" applyAlignment="1">
      <alignment horizontal="center"/>
    </xf>
    <xf numFmtId="44" fontId="4" fillId="10" borderId="5" xfId="1" applyNumberFormat="1" applyFont="1" applyFill="1" applyBorder="1" applyAlignment="1">
      <alignment horizontal="center"/>
    </xf>
    <xf numFmtId="9" fontId="2" fillId="0" borderId="0" xfId="2" applyNumberFormat="1" applyFont="1" applyAlignment="1"/>
    <xf numFmtId="164" fontId="4" fillId="7" borderId="5" xfId="2" applyNumberFormat="1" applyFont="1" applyFill="1" applyBorder="1" applyAlignment="1">
      <alignment horizontal="center"/>
    </xf>
    <xf numFmtId="44" fontId="4" fillId="7" borderId="5" xfId="1" applyFont="1" applyFill="1" applyBorder="1" applyAlignment="1">
      <alignment horizontal="center"/>
    </xf>
    <xf numFmtId="0" fontId="2" fillId="12" borderId="0" xfId="0" applyNumberFormat="1" applyFont="1" applyFill="1" applyAlignment="1"/>
    <xf numFmtId="2" fontId="3" fillId="3" borderId="0" xfId="0" applyNumberFormat="1" applyFont="1" applyFill="1" applyAlignment="1"/>
    <xf numFmtId="44" fontId="3" fillId="3" borderId="0" xfId="1" applyFont="1" applyFill="1" applyAlignment="1"/>
    <xf numFmtId="164" fontId="2" fillId="0" borderId="0" xfId="2" applyNumberFormat="1" applyFont="1" applyAlignment="1"/>
    <xf numFmtId="2" fontId="7" fillId="5" borderId="4" xfId="0" applyNumberFormat="1" applyFont="1" applyFill="1" applyBorder="1"/>
    <xf numFmtId="2" fontId="7" fillId="5" borderId="12" xfId="0" applyNumberFormat="1" applyFont="1" applyFill="1" applyBorder="1"/>
    <xf numFmtId="2" fontId="7" fillId="5" borderId="5" xfId="0" applyNumberFormat="1" applyFont="1" applyFill="1" applyBorder="1"/>
    <xf numFmtId="2" fontId="8" fillId="6" borderId="4" xfId="0" applyNumberFormat="1" applyFont="1" applyFill="1" applyBorder="1"/>
    <xf numFmtId="2" fontId="8" fillId="6" borderId="13" xfId="1" applyNumberFormat="1" applyFont="1" applyFill="1" applyBorder="1" applyAlignment="1">
      <alignment horizontal="center"/>
    </xf>
    <xf numFmtId="2" fontId="8" fillId="6" borderId="5" xfId="1" applyNumberFormat="1" applyFont="1" applyFill="1" applyBorder="1" applyAlignment="1">
      <alignment horizontal="center"/>
    </xf>
    <xf numFmtId="2" fontId="7" fillId="10" borderId="4" xfId="0" applyNumberFormat="1" applyFont="1" applyFill="1" applyBorder="1"/>
    <xf numFmtId="167" fontId="7" fillId="10" borderId="13" xfId="3" applyNumberFormat="1" applyFont="1" applyFill="1" applyBorder="1"/>
    <xf numFmtId="167" fontId="7" fillId="10" borderId="5" xfId="3" applyNumberFormat="1" applyFont="1" applyFill="1" applyBorder="1"/>
    <xf numFmtId="2" fontId="7" fillId="7" borderId="4" xfId="0" applyNumberFormat="1" applyFont="1" applyFill="1" applyBorder="1"/>
    <xf numFmtId="167" fontId="7" fillId="7" borderId="13" xfId="3" applyNumberFormat="1" applyFont="1" applyFill="1" applyBorder="1"/>
    <xf numFmtId="167" fontId="7" fillId="7" borderId="5" xfId="3" applyNumberFormat="1" applyFont="1" applyFill="1" applyBorder="1"/>
    <xf numFmtId="2" fontId="7" fillId="9" borderId="4" xfId="0" applyNumberFormat="1" applyFont="1" applyFill="1" applyBorder="1"/>
    <xf numFmtId="167" fontId="7" fillId="9" borderId="13" xfId="3" applyNumberFormat="1" applyFont="1" applyFill="1" applyBorder="1"/>
    <xf numFmtId="167" fontId="7" fillId="9" borderId="5" xfId="3" applyNumberFormat="1" applyFont="1" applyFill="1" applyBorder="1"/>
    <xf numFmtId="2" fontId="8" fillId="6" borderId="6" xfId="0" applyNumberFormat="1" applyFont="1" applyFill="1" applyBorder="1"/>
    <xf numFmtId="167" fontId="8" fillId="6" borderId="12" xfId="3" applyNumberFormat="1" applyFont="1" applyFill="1" applyBorder="1" applyAlignment="1">
      <alignment horizontal="center"/>
    </xf>
    <xf numFmtId="167" fontId="8" fillId="6" borderId="8" xfId="3" applyNumberFormat="1" applyFont="1" applyFill="1" applyBorder="1" applyAlignment="1">
      <alignment horizontal="center"/>
    </xf>
    <xf numFmtId="2" fontId="7" fillId="9" borderId="9" xfId="0" applyNumberFormat="1" applyFont="1" applyFill="1" applyBorder="1"/>
    <xf numFmtId="167" fontId="7" fillId="9" borderId="14" xfId="3" applyNumberFormat="1" applyFont="1" applyFill="1" applyBorder="1"/>
    <xf numFmtId="167" fontId="7" fillId="9" borderId="11" xfId="3" applyNumberFormat="1" applyFont="1" applyFill="1" applyBorder="1"/>
    <xf numFmtId="165" fontId="4" fillId="10" borderId="5" xfId="3" applyNumberFormat="1" applyFont="1" applyFill="1" applyBorder="1" applyAlignment="1">
      <alignment horizontal="left" indent="1"/>
    </xf>
    <xf numFmtId="165" fontId="4" fillId="7" borderId="5" xfId="3" applyNumberFormat="1" applyFont="1" applyFill="1" applyBorder="1" applyAlignment="1">
      <alignment horizontal="left" indent="1"/>
    </xf>
    <xf numFmtId="165" fontId="4" fillId="9" borderId="5" xfId="3" applyNumberFormat="1" applyFont="1" applyFill="1" applyBorder="1" applyAlignment="1">
      <alignment horizontal="left" indent="1"/>
    </xf>
    <xf numFmtId="165" fontId="4" fillId="10" borderId="5" xfId="3" applyNumberFormat="1" applyFont="1" applyFill="1" applyBorder="1"/>
    <xf numFmtId="165" fontId="4" fillId="7" borderId="5" xfId="3" applyNumberFormat="1" applyFont="1" applyFill="1" applyBorder="1"/>
    <xf numFmtId="165" fontId="4" fillId="9" borderId="5" xfId="3" applyNumberFormat="1" applyFont="1" applyFill="1" applyBorder="1"/>
    <xf numFmtId="165" fontId="5" fillId="6" borderId="8" xfId="3" applyNumberFormat="1" applyFont="1" applyFill="1" applyBorder="1" applyAlignment="1">
      <alignment horizontal="center"/>
    </xf>
    <xf numFmtId="165" fontId="4" fillId="9" borderId="11" xfId="3" applyNumberFormat="1" applyFont="1" applyFill="1" applyBorder="1"/>
    <xf numFmtId="2" fontId="6" fillId="4" borderId="1" xfId="0" applyNumberFormat="1" applyFont="1" applyFill="1" applyBorder="1" applyAlignment="1">
      <alignment horizontal="center"/>
    </xf>
    <xf numFmtId="2" fontId="6" fillId="4" borderId="2" xfId="0" applyNumberFormat="1" applyFont="1" applyFill="1" applyBorder="1" applyAlignment="1">
      <alignment horizontal="center"/>
    </xf>
    <xf numFmtId="2" fontId="6" fillId="4" borderId="3" xfId="0" applyNumberFormat="1" applyFont="1" applyFill="1" applyBorder="1" applyAlignment="1">
      <alignment horizontal="center"/>
    </xf>
  </cellXfs>
  <cellStyles count="4">
    <cellStyle name="Comma" xfId="3" builtinId="3"/>
    <cellStyle name="Currency" xfId="1" builtinId="4"/>
    <cellStyle name="Normal" xfId="0" builtinId="0"/>
    <cellStyle name="Percent" xfId="2" builtinId="5"/>
  </cellStyles>
  <dxfs count="854">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6805555555555555"/>
          <c:y val="0.11342592592592593"/>
          <c:w val="0.46388888888888891"/>
          <c:h val="0.77314814814814814"/>
        </c:manualLayout>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AB32-4984-8819-737D3B34C89A}"/>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AB32-4984-8819-737D3B34C89A}"/>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AB32-4984-8819-737D3B34C89A}"/>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AB32-4984-8819-737D3B34C89A}"/>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Analysis!$A$253:$A$254</c:f>
              <c:strCache>
                <c:ptCount val="2"/>
                <c:pt idx="0">
                  <c:v>Respondent Cities</c:v>
                </c:pt>
                <c:pt idx="1">
                  <c:v>Non-respondent Cities</c:v>
                </c:pt>
              </c:strCache>
            </c:strRef>
          </c:cat>
          <c:val>
            <c:numRef>
              <c:f>Analysis!$B$253:$B$254</c:f>
              <c:numCache>
                <c:formatCode>_(* #,##0_);_(* \(#,##0\);_(* "-"??_);_(@_)</c:formatCode>
                <c:ptCount val="2"/>
                <c:pt idx="0">
                  <c:v>1643720</c:v>
                </c:pt>
                <c:pt idx="1">
                  <c:v>1236157</c:v>
                </c:pt>
              </c:numCache>
            </c:numRef>
          </c:val>
          <c:extLst>
            <c:ext xmlns:c16="http://schemas.microsoft.com/office/drawing/2014/chart" uri="{C3380CC4-5D6E-409C-BE32-E72D297353CC}">
              <c16:uniqueId val="{00000000-AB32-4984-8819-737D3B34C89A}"/>
            </c:ext>
          </c:extLst>
        </c:ser>
        <c:dLbls>
          <c:dLblPos val="outEnd"/>
          <c:showLegendKey val="0"/>
          <c:showVal val="0"/>
          <c:showCatName val="1"/>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8D4B-40E8-A46B-EE74E569901B}"/>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8D4B-40E8-A46B-EE74E569901B}"/>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8D4B-40E8-A46B-EE74E569901B}"/>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8D4B-40E8-A46B-EE74E569901B}"/>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(Analysis!$FD$321,Analysis!$FF$321)</c:f>
              <c:strCache>
                <c:ptCount val="2"/>
                <c:pt idx="0">
                  <c:v>Yes</c:v>
                </c:pt>
                <c:pt idx="1">
                  <c:v>No</c:v>
                </c:pt>
              </c:strCache>
            </c:strRef>
          </c:cat>
          <c:val>
            <c:numRef>
              <c:f>(Analysis!$FD$327,Analysis!$FF$327)</c:f>
              <c:numCache>
                <c:formatCode>General</c:formatCode>
                <c:ptCount val="2"/>
                <c:pt idx="0">
                  <c:v>17</c:v>
                </c:pt>
                <c:pt idx="1">
                  <c:v>37</c:v>
                </c:pt>
              </c:numCache>
            </c:numRef>
          </c:val>
          <c:extLst>
            <c:ext xmlns:c16="http://schemas.microsoft.com/office/drawing/2014/chart" uri="{C3380CC4-5D6E-409C-BE32-E72D297353CC}">
              <c16:uniqueId val="{00000000-8D4B-40E8-A46B-EE74E569901B}"/>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19E4-42FE-8A69-B33D6C61DEB5}"/>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19E4-42FE-8A69-B33D6C61DEB5}"/>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19E4-42FE-8A69-B33D6C61DEB5}"/>
              </c:ext>
            </c:extLst>
          </c:dPt>
          <c:dPt>
            <c:idx val="3"/>
            <c:bubble3D val="0"/>
            <c:spPr>
              <a:solidFill>
                <a:schemeClr val="accent6">
                  <a:lumMod val="60000"/>
                </a:schemeClr>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4-19E4-42FE-8A69-B33D6C61DEB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19E4-42FE-8A69-B33D6C61DEB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19E4-42FE-8A69-B33D6C61DEB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19E4-42FE-8A69-B33D6C61DEB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lumMod val="60000"/>
                        </a:schemeClr>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4-19E4-42FE-8A69-B33D6C61DEB5}"/>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(Analysis!$F$249,Analysis!$H$249,Analysis!$J$249,Analysis!$L$249)</c:f>
              <c:strCache>
                <c:ptCount val="4"/>
                <c:pt idx="0">
                  <c:v>Monthly</c:v>
                </c:pt>
                <c:pt idx="1">
                  <c:v>Bi-Monthly</c:v>
                </c:pt>
                <c:pt idx="2">
                  <c:v>Quarterly</c:v>
                </c:pt>
                <c:pt idx="3">
                  <c:v>Annual</c:v>
                </c:pt>
              </c:strCache>
            </c:strRef>
          </c:cat>
          <c:val>
            <c:numRef>
              <c:f>(Analysis!$F$255,Analysis!$H$255,Analysis!$J$255,Analysis!$L$255)</c:f>
              <c:numCache>
                <c:formatCode>General</c:formatCode>
                <c:ptCount val="4"/>
                <c:pt idx="0">
                  <c:v>99</c:v>
                </c:pt>
                <c:pt idx="1">
                  <c:v>4</c:v>
                </c:pt>
                <c:pt idx="2">
                  <c:v>2</c:v>
                </c:pt>
                <c:pt idx="3">
                  <c:v>1</c:v>
                </c:pt>
              </c:numCache>
            </c:numRef>
          </c:val>
          <c:extLst>
            <c:ext xmlns:c16="http://schemas.microsoft.com/office/drawing/2014/chart" uri="{C3380CC4-5D6E-409C-BE32-E72D297353CC}">
              <c16:uniqueId val="{00000000-19E4-42FE-8A69-B33D6C61DEB5}"/>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6829-4BA0-A68F-5BB137F9B1E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6829-4BA0-A68F-5BB137F9B1E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6829-4BA0-A68F-5BB137F9B1E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6829-4BA0-A68F-5BB137F9B1E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(Analysis!$T$249,Analysis!$V$249)</c:f>
              <c:strCache>
                <c:ptCount val="2"/>
                <c:pt idx="0">
                  <c:v>Yes</c:v>
                </c:pt>
                <c:pt idx="1">
                  <c:v>No</c:v>
                </c:pt>
              </c:strCache>
            </c:strRef>
          </c:cat>
          <c:val>
            <c:numRef>
              <c:f>(Analysis!$T$255,Analysis!$V$255)</c:f>
              <c:numCache>
                <c:formatCode>General</c:formatCode>
                <c:ptCount val="2"/>
                <c:pt idx="0">
                  <c:v>41</c:v>
                </c:pt>
                <c:pt idx="1">
                  <c:v>64</c:v>
                </c:pt>
              </c:numCache>
            </c:numRef>
          </c:val>
          <c:extLst>
            <c:ext xmlns:c16="http://schemas.microsoft.com/office/drawing/2014/chart" uri="{C3380CC4-5D6E-409C-BE32-E72D297353CC}">
              <c16:uniqueId val="{00000000-6829-4BA0-A68F-5BB137F9B1E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6"/>
            </a:solidFill>
            <a:ln>
              <a:noFill/>
            </a:ln>
            <a:effectLst/>
          </c:spPr>
          <c:invertIfNegative val="0"/>
          <c:cat>
            <c:strRef>
              <c:f>Analysis!$AP$278:$AP$280</c:f>
              <c:strCache>
                <c:ptCount val="3"/>
                <c:pt idx="0">
                  <c:v>Water</c:v>
                </c:pt>
                <c:pt idx="1">
                  <c:v>Wastewater</c:v>
                </c:pt>
                <c:pt idx="2">
                  <c:v>Stormwater</c:v>
                </c:pt>
              </c:strCache>
            </c:strRef>
          </c:cat>
          <c:val>
            <c:numRef>
              <c:f>Analysis!$AQ$278:$AQ$280</c:f>
              <c:numCache>
                <c:formatCode>General</c:formatCode>
                <c:ptCount val="3"/>
                <c:pt idx="0">
                  <c:v>38</c:v>
                </c:pt>
                <c:pt idx="1">
                  <c:v>35</c:v>
                </c:pt>
                <c:pt idx="2">
                  <c:v>22</c:v>
                </c:pt>
              </c:numCache>
            </c:numRef>
          </c:val>
          <c:extLst>
            <c:ext xmlns:c16="http://schemas.microsoft.com/office/drawing/2014/chart" uri="{C3380CC4-5D6E-409C-BE32-E72D297353CC}">
              <c16:uniqueId val="{00000000-5BA4-4466-A4FB-B57B95AA4A9B}"/>
            </c:ext>
          </c:extLst>
        </c:ser>
        <c:dLbls>
          <c:showLegendKey val="0"/>
          <c:showVal val="0"/>
          <c:showCatName val="0"/>
          <c:showSerName val="0"/>
          <c:showPercent val="0"/>
          <c:showBubbleSize val="0"/>
        </c:dLbls>
        <c:gapWidth val="219"/>
        <c:overlap val="-27"/>
        <c:axId val="645983232"/>
        <c:axId val="645977656"/>
      </c:barChart>
      <c:catAx>
        <c:axId val="645983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77656"/>
        <c:crosses val="autoZero"/>
        <c:auto val="1"/>
        <c:lblAlgn val="ctr"/>
        <c:lblOffset val="100"/>
        <c:noMultiLvlLbl val="0"/>
      </c:catAx>
      <c:valAx>
        <c:axId val="64597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59832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5D0-4B87-9160-BC8AF7510A04}"/>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5D0-4B87-9160-BC8AF7510A0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5D0-4B87-9160-BC8AF7510A0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5D0-4B87-9160-BC8AF7510A0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(Analysis!$AQ$249,Analysis!$AS$249)</c:f>
              <c:strCache>
                <c:ptCount val="2"/>
                <c:pt idx="0">
                  <c:v>Yes</c:v>
                </c:pt>
                <c:pt idx="1">
                  <c:v>No</c:v>
                </c:pt>
              </c:strCache>
            </c:strRef>
          </c:cat>
          <c:val>
            <c:numRef>
              <c:f>(Analysis!$AQ$255,Analysis!$AS$255)</c:f>
              <c:numCache>
                <c:formatCode>General</c:formatCode>
                <c:ptCount val="2"/>
                <c:pt idx="0">
                  <c:v>19</c:v>
                </c:pt>
                <c:pt idx="1">
                  <c:v>78</c:v>
                </c:pt>
              </c:numCache>
            </c:numRef>
          </c:val>
          <c:extLst>
            <c:ext xmlns:c16="http://schemas.microsoft.com/office/drawing/2014/chart" uri="{C3380CC4-5D6E-409C-BE32-E72D297353CC}">
              <c16:uniqueId val="{00000000-E5D0-4B87-9160-BC8AF7510A0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ABC-4D7D-A519-2BEE9A99F073}"/>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ABC-4D7D-A519-2BEE9A99F073}"/>
              </c:ext>
            </c:extLst>
          </c:dPt>
          <c:dPt>
            <c:idx val="2"/>
            <c:bubble3D val="0"/>
            <c:spPr>
              <a:solidFill>
                <a:schemeClr val="accent4"/>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3-EABC-4D7D-A519-2BEE9A99F073}"/>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ABC-4D7D-A519-2BEE9A99F073}"/>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ABC-4D7D-A519-2BEE9A99F073}"/>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4"/>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3-EABC-4D7D-A519-2BEE9A99F073}"/>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(Analysis!$AW$273,Analysis!$AY$273,Analysis!$BA$273)</c:f>
              <c:strCache>
                <c:ptCount val="3"/>
                <c:pt idx="0">
                  <c:v>Yes</c:v>
                </c:pt>
                <c:pt idx="1">
                  <c:v>No</c:v>
                </c:pt>
                <c:pt idx="2">
                  <c:v>Unsure</c:v>
                </c:pt>
              </c:strCache>
            </c:strRef>
          </c:cat>
          <c:val>
            <c:numRef>
              <c:f>(Analysis!$AW$279,Analysis!$AY$279,Analysis!$BA$279)</c:f>
              <c:numCache>
                <c:formatCode>General</c:formatCode>
                <c:ptCount val="3"/>
                <c:pt idx="0">
                  <c:v>38</c:v>
                </c:pt>
                <c:pt idx="1">
                  <c:v>56</c:v>
                </c:pt>
                <c:pt idx="2">
                  <c:v>3</c:v>
                </c:pt>
              </c:numCache>
            </c:numRef>
          </c:val>
          <c:extLst>
            <c:ext xmlns:c16="http://schemas.microsoft.com/office/drawing/2014/chart" uri="{C3380CC4-5D6E-409C-BE32-E72D297353CC}">
              <c16:uniqueId val="{00000000-EABC-4D7D-A519-2BEE9A99F073}"/>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EE4C-467A-BCA7-F94304C1FB78}"/>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EE4C-467A-BCA7-F94304C1FB78}"/>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EE4C-467A-BCA7-F94304C1FB78}"/>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EE4C-467A-BCA7-F94304C1FB78}"/>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(Analysis!$BL$273,Analysis!$BN$273)</c:f>
              <c:strCache>
                <c:ptCount val="2"/>
                <c:pt idx="0">
                  <c:v>Yes</c:v>
                </c:pt>
                <c:pt idx="1">
                  <c:v>No</c:v>
                </c:pt>
              </c:strCache>
            </c:strRef>
          </c:cat>
          <c:val>
            <c:numRef>
              <c:f>(Analysis!$BL$279,Analysis!$BN$279)</c:f>
              <c:numCache>
                <c:formatCode>General</c:formatCode>
                <c:ptCount val="2"/>
                <c:pt idx="0">
                  <c:v>77</c:v>
                </c:pt>
                <c:pt idx="1">
                  <c:v>20</c:v>
                </c:pt>
              </c:numCache>
            </c:numRef>
          </c:val>
          <c:extLst>
            <c:ext xmlns:c16="http://schemas.microsoft.com/office/drawing/2014/chart" uri="{C3380CC4-5D6E-409C-BE32-E72D297353CC}">
              <c16:uniqueId val="{00000000-EE4C-467A-BCA7-F94304C1FB78}"/>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BAFB-4490-B0A3-73AB37D85184}"/>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BAFB-4490-B0A3-73AB37D8518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BAFB-4490-B0A3-73AB37D85184}"/>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BAFB-4490-B0A3-73AB37D8518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(Analysis!$BV$273,Analysis!$BX$273)</c:f>
              <c:strCache>
                <c:ptCount val="2"/>
                <c:pt idx="0">
                  <c:v>Yes</c:v>
                </c:pt>
                <c:pt idx="1">
                  <c:v>No</c:v>
                </c:pt>
              </c:strCache>
            </c:strRef>
          </c:cat>
          <c:val>
            <c:numRef>
              <c:f>(Analysis!$BV$279,Analysis!$BX$279)</c:f>
              <c:numCache>
                <c:formatCode>General</c:formatCode>
                <c:ptCount val="2"/>
                <c:pt idx="0">
                  <c:v>38</c:v>
                </c:pt>
                <c:pt idx="1">
                  <c:v>56</c:v>
                </c:pt>
              </c:numCache>
            </c:numRef>
          </c:val>
          <c:extLst>
            <c:ext xmlns:c16="http://schemas.microsoft.com/office/drawing/2014/chart" uri="{C3380CC4-5D6E-409C-BE32-E72D297353CC}">
              <c16:uniqueId val="{00000000-BAFB-4490-B0A3-73AB37D85184}"/>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6"/>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1-00F9-45A3-B875-624922508DFD}"/>
              </c:ext>
            </c:extLst>
          </c:dPt>
          <c:dPt>
            <c:idx val="1"/>
            <c:bubble3D val="0"/>
            <c:spPr>
              <a:solidFill>
                <a:schemeClr val="accent5"/>
              </a:solidFill>
              <a:ln>
                <a:noFill/>
              </a:ln>
              <a:effectLst>
                <a:outerShdw blurRad="63500" sx="102000" sy="102000" algn="ctr" rotWithShape="0">
                  <a:prstClr val="black">
                    <a:alpha val="20000"/>
                  </a:prstClr>
                </a:outerShdw>
              </a:effectLst>
            </c:spPr>
            <c:extLst>
              <c:ext xmlns:c16="http://schemas.microsoft.com/office/drawing/2014/chart" uri="{C3380CC4-5D6E-409C-BE32-E72D297353CC}">
                <c16:uniqueId val="{00000002-00F9-45A3-B875-624922508DFD}"/>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6"/>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1-00F9-45A3-B875-624922508DFD}"/>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5"/>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02-00F9-45A3-B875-624922508DFD}"/>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(Analysis!$DP$273,Analysis!$DR$273)</c:f>
              <c:strCache>
                <c:ptCount val="2"/>
                <c:pt idx="0">
                  <c:v>Yes</c:v>
                </c:pt>
                <c:pt idx="1">
                  <c:v>No</c:v>
                </c:pt>
              </c:strCache>
            </c:strRef>
          </c:cat>
          <c:val>
            <c:numRef>
              <c:f>(Analysis!$DP$279,Analysis!$DR$279)</c:f>
              <c:numCache>
                <c:formatCode>General</c:formatCode>
                <c:ptCount val="2"/>
                <c:pt idx="0">
                  <c:v>39</c:v>
                </c:pt>
                <c:pt idx="1">
                  <c:v>16</c:v>
                </c:pt>
              </c:numCache>
            </c:numRef>
          </c:val>
          <c:extLst>
            <c:ext xmlns:c16="http://schemas.microsoft.com/office/drawing/2014/chart" uri="{C3380CC4-5D6E-409C-BE32-E72D297353CC}">
              <c16:uniqueId val="{00000000-00F9-45A3-B875-624922508DFD}"/>
            </c:ext>
          </c:extLst>
        </c:ser>
        <c:dLbls>
          <c:dLblPos val="outEnd"/>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xdr:col>
      <xdr:colOff>123825</xdr:colOff>
      <xdr:row>293</xdr:row>
      <xdr:rowOff>47625</xdr:rowOff>
    </xdr:from>
    <xdr:to>
      <xdr:col>8</xdr:col>
      <xdr:colOff>466725</xdr:colOff>
      <xdr:row>312</xdr:row>
      <xdr:rowOff>76200</xdr:rowOff>
    </xdr:to>
    <xdr:graphicFrame macro="">
      <xdr:nvGraphicFramePr>
        <xdr:cNvPr id="2" name="Chart 1">
          <a:extLst>
            <a:ext uri="{FF2B5EF4-FFF2-40B4-BE49-F238E27FC236}">
              <a16:creationId xmlns:a16="http://schemas.microsoft.com/office/drawing/2014/main" id="{A35E5289-C611-4921-B863-ECDD98F3F9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276225</xdr:colOff>
      <xdr:row>247</xdr:row>
      <xdr:rowOff>104775</xdr:rowOff>
    </xdr:from>
    <xdr:to>
      <xdr:col>11</xdr:col>
      <xdr:colOff>38100</xdr:colOff>
      <xdr:row>266</xdr:row>
      <xdr:rowOff>133350</xdr:rowOff>
    </xdr:to>
    <xdr:graphicFrame macro="">
      <xdr:nvGraphicFramePr>
        <xdr:cNvPr id="3" name="Chart 2">
          <a:extLst>
            <a:ext uri="{FF2B5EF4-FFF2-40B4-BE49-F238E27FC236}">
              <a16:creationId xmlns:a16="http://schemas.microsoft.com/office/drawing/2014/main" id="{FF91EB46-9D03-48EF-8220-AEEF888FD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504825</xdr:colOff>
      <xdr:row>248</xdr:row>
      <xdr:rowOff>133350</xdr:rowOff>
    </xdr:from>
    <xdr:to>
      <xdr:col>25</xdr:col>
      <xdr:colOff>180975</xdr:colOff>
      <xdr:row>268</xdr:row>
      <xdr:rowOff>19050</xdr:rowOff>
    </xdr:to>
    <xdr:graphicFrame macro="">
      <xdr:nvGraphicFramePr>
        <xdr:cNvPr id="4" name="Chart 3">
          <a:extLst>
            <a:ext uri="{FF2B5EF4-FFF2-40B4-BE49-F238E27FC236}">
              <a16:creationId xmlns:a16="http://schemas.microsoft.com/office/drawing/2014/main" id="{2796AFF2-A9E1-4E88-973B-C0CEF33CDD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25</xdr:col>
      <xdr:colOff>28575</xdr:colOff>
      <xdr:row>272</xdr:row>
      <xdr:rowOff>76200</xdr:rowOff>
    </xdr:from>
    <xdr:to>
      <xdr:col>32</xdr:col>
      <xdr:colOff>304800</xdr:colOff>
      <xdr:row>291</xdr:row>
      <xdr:rowOff>104775</xdr:rowOff>
    </xdr:to>
    <xdr:graphicFrame macro="">
      <xdr:nvGraphicFramePr>
        <xdr:cNvPr id="5" name="Chart 4">
          <a:extLst>
            <a:ext uri="{FF2B5EF4-FFF2-40B4-BE49-F238E27FC236}">
              <a16:creationId xmlns:a16="http://schemas.microsoft.com/office/drawing/2014/main" id="{113933D7-5223-4257-BBD1-0832D4EB9D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40</xdr:col>
      <xdr:colOff>476250</xdr:colOff>
      <xdr:row>248</xdr:row>
      <xdr:rowOff>0</xdr:rowOff>
    </xdr:from>
    <xdr:to>
      <xdr:col>48</xdr:col>
      <xdr:colOff>161925</xdr:colOff>
      <xdr:row>267</xdr:row>
      <xdr:rowOff>28575</xdr:rowOff>
    </xdr:to>
    <xdr:graphicFrame macro="">
      <xdr:nvGraphicFramePr>
        <xdr:cNvPr id="7" name="Chart 6">
          <a:extLst>
            <a:ext uri="{FF2B5EF4-FFF2-40B4-BE49-F238E27FC236}">
              <a16:creationId xmlns:a16="http://schemas.microsoft.com/office/drawing/2014/main" id="{9A197637-68F8-43FC-B06D-67CF9B535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46</xdr:col>
      <xdr:colOff>1323975</xdr:colOff>
      <xdr:row>272</xdr:row>
      <xdr:rowOff>9525</xdr:rowOff>
    </xdr:from>
    <xdr:to>
      <xdr:col>53</xdr:col>
      <xdr:colOff>561975</xdr:colOff>
      <xdr:row>291</xdr:row>
      <xdr:rowOff>38100</xdr:rowOff>
    </xdr:to>
    <xdr:graphicFrame macro="">
      <xdr:nvGraphicFramePr>
        <xdr:cNvPr id="8" name="Chart 7">
          <a:extLst>
            <a:ext uri="{FF2B5EF4-FFF2-40B4-BE49-F238E27FC236}">
              <a16:creationId xmlns:a16="http://schemas.microsoft.com/office/drawing/2014/main" id="{CF6B9C03-28DC-4BB3-8847-C71549F737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56</xdr:col>
      <xdr:colOff>257175</xdr:colOff>
      <xdr:row>271</xdr:row>
      <xdr:rowOff>95250</xdr:rowOff>
    </xdr:from>
    <xdr:to>
      <xdr:col>61</xdr:col>
      <xdr:colOff>485775</xdr:colOff>
      <xdr:row>290</xdr:row>
      <xdr:rowOff>123825</xdr:rowOff>
    </xdr:to>
    <xdr:graphicFrame macro="">
      <xdr:nvGraphicFramePr>
        <xdr:cNvPr id="9" name="Chart 8">
          <a:extLst>
            <a:ext uri="{FF2B5EF4-FFF2-40B4-BE49-F238E27FC236}">
              <a16:creationId xmlns:a16="http://schemas.microsoft.com/office/drawing/2014/main" id="{DFAD8DC7-B931-4761-9ADE-D41FC3E737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67</xdr:col>
      <xdr:colOff>3171825</xdr:colOff>
      <xdr:row>272</xdr:row>
      <xdr:rowOff>104775</xdr:rowOff>
    </xdr:from>
    <xdr:to>
      <xdr:col>75</xdr:col>
      <xdr:colOff>209550</xdr:colOff>
      <xdr:row>291</xdr:row>
      <xdr:rowOff>133350</xdr:rowOff>
    </xdr:to>
    <xdr:graphicFrame macro="">
      <xdr:nvGraphicFramePr>
        <xdr:cNvPr id="6" name="Chart 5">
          <a:extLst>
            <a:ext uri="{FF2B5EF4-FFF2-40B4-BE49-F238E27FC236}">
              <a16:creationId xmlns:a16="http://schemas.microsoft.com/office/drawing/2014/main" id="{D9C4F6CB-0E21-4085-AA6B-0E77DBFCCBF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117</xdr:col>
      <xdr:colOff>333375</xdr:colOff>
      <xdr:row>271</xdr:row>
      <xdr:rowOff>28575</xdr:rowOff>
    </xdr:from>
    <xdr:to>
      <xdr:col>124</xdr:col>
      <xdr:colOff>609600</xdr:colOff>
      <xdr:row>290</xdr:row>
      <xdr:rowOff>57150</xdr:rowOff>
    </xdr:to>
    <xdr:graphicFrame macro="">
      <xdr:nvGraphicFramePr>
        <xdr:cNvPr id="10" name="Chart 9">
          <a:extLst>
            <a:ext uri="{FF2B5EF4-FFF2-40B4-BE49-F238E27FC236}">
              <a16:creationId xmlns:a16="http://schemas.microsoft.com/office/drawing/2014/main" id="{12F0417C-143E-4A04-9F43-B4D07C8191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157</xdr:col>
      <xdr:colOff>847725</xdr:colOff>
      <xdr:row>319</xdr:row>
      <xdr:rowOff>114300</xdr:rowOff>
    </xdr:from>
    <xdr:to>
      <xdr:col>165</xdr:col>
      <xdr:colOff>228600</xdr:colOff>
      <xdr:row>339</xdr:row>
      <xdr:rowOff>0</xdr:rowOff>
    </xdr:to>
    <xdr:graphicFrame macro="">
      <xdr:nvGraphicFramePr>
        <xdr:cNvPr id="11" name="Chart 10">
          <a:extLst>
            <a:ext uri="{FF2B5EF4-FFF2-40B4-BE49-F238E27FC236}">
              <a16:creationId xmlns:a16="http://schemas.microsoft.com/office/drawing/2014/main" id="{27D3E767-1FD2-4551-8512-B05DBC63A5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J145"/>
  <sheetViews>
    <sheetView topLeftCell="M1" workbookViewId="0">
      <pane ySplit="2" topLeftCell="A56" activePane="bottomLeft" state="frozen"/>
      <selection pane="bottomLeft" activeCell="R80" sqref="R80"/>
    </sheetView>
  </sheetViews>
  <sheetFormatPr defaultRowHeight="15" x14ac:dyDescent="0.25"/>
  <cols>
    <col min="1" max="2" width="15.140625" customWidth="1"/>
    <col min="3" max="3" width="15" customWidth="1"/>
    <col min="4" max="4" width="16.85546875" customWidth="1"/>
    <col min="5" max="5" width="9" customWidth="1"/>
    <col min="6" max="6" width="20.7109375" customWidth="1"/>
    <col min="7" max="7" width="8.7109375" customWidth="1"/>
    <col min="8" max="8" width="15.140625" customWidth="1"/>
    <col min="9" max="9" width="22.5703125" customWidth="1"/>
    <col min="10" max="10" width="20" customWidth="1"/>
    <col min="11" max="11" width="20.140625" customWidth="1"/>
    <col min="12" max="12" width="15.28515625" customWidth="1"/>
    <col min="13" max="13" width="23.5703125" customWidth="1"/>
    <col min="14" max="14" width="17" customWidth="1"/>
    <col min="15" max="15" width="18.5703125" customWidth="1"/>
    <col min="16" max="16" width="19.85546875" customWidth="1"/>
    <col min="17" max="17" width="14.85546875" customWidth="1"/>
    <col min="18" max="18" width="35.85546875" customWidth="1"/>
    <col min="19" max="19" width="36.42578125" customWidth="1"/>
    <col min="20" max="20" width="55.5703125" customWidth="1"/>
    <col min="21" max="21" width="44.140625" customWidth="1"/>
    <col min="22" max="22" width="44.7109375" customWidth="1"/>
    <col min="23" max="23" width="42.140625" customWidth="1"/>
    <col min="24" max="24" width="53.85546875" customWidth="1"/>
    <col min="25" max="25" width="59.42578125" customWidth="1"/>
    <col min="26" max="26" width="31.5703125" customWidth="1"/>
    <col min="27" max="27" width="98.42578125" customWidth="1"/>
    <col min="28" max="28" width="110.140625" customWidth="1"/>
    <col min="29" max="29" width="208.5703125" customWidth="1"/>
    <col min="30" max="30" width="82.5703125" customWidth="1"/>
    <col min="31" max="31" width="200.140625" customWidth="1"/>
    <col min="32" max="33" width="82.5703125" customWidth="1"/>
    <col min="34" max="34" width="205.140625" customWidth="1"/>
    <col min="35" max="35" width="83.140625" customWidth="1"/>
    <col min="36" max="36" width="69" customWidth="1"/>
    <col min="37" max="37" width="77.28515625" customWidth="1"/>
    <col min="38" max="38" width="255" customWidth="1"/>
    <col min="39" max="39" width="81.85546875" customWidth="1"/>
    <col min="40" max="40" width="62" customWidth="1"/>
    <col min="41" max="41" width="84.7109375" customWidth="1"/>
    <col min="42" max="43" width="255" customWidth="1"/>
    <col min="44" max="44" width="108.5703125" customWidth="1"/>
    <col min="45" max="45" width="114" customWidth="1"/>
    <col min="46" max="46" width="113.7109375" customWidth="1"/>
    <col min="47" max="47" width="105.42578125" customWidth="1"/>
    <col min="48" max="48" width="110.85546875" customWidth="1"/>
    <col min="49" max="49" width="110.5703125" customWidth="1"/>
    <col min="50" max="50" width="83.28515625" customWidth="1"/>
    <col min="51" max="51" width="88.7109375" customWidth="1"/>
    <col min="52" max="52" width="88.5703125" customWidth="1"/>
    <col min="53" max="53" width="73.85546875" customWidth="1"/>
    <col min="54" max="54" width="79.28515625" customWidth="1"/>
    <col min="55" max="55" width="79.140625" customWidth="1"/>
    <col min="56" max="56" width="82.85546875" customWidth="1"/>
    <col min="57" max="57" width="88.28515625" customWidth="1"/>
    <col min="58" max="58" width="88.140625" customWidth="1"/>
    <col min="59" max="59" width="68.85546875" customWidth="1"/>
    <col min="60" max="60" width="69" customWidth="1"/>
    <col min="61" max="61" width="121.7109375" customWidth="1"/>
    <col min="62" max="62" width="180.42578125" customWidth="1"/>
    <col min="63" max="63" width="99.28515625" customWidth="1"/>
    <col min="64" max="64" width="180.42578125" customWidth="1"/>
    <col min="65" max="65" width="38" customWidth="1"/>
    <col min="66" max="66" width="78.42578125" customWidth="1"/>
    <col min="67" max="67" width="90.85546875" customWidth="1"/>
    <col min="68" max="68" width="96.28515625" customWidth="1"/>
    <col min="69" max="69" width="96.140625" customWidth="1"/>
    <col min="70" max="70" width="46.28515625" customWidth="1"/>
    <col min="71" max="71" width="117.7109375" customWidth="1"/>
    <col min="72" max="72" width="127" customWidth="1"/>
    <col min="73" max="73" width="138.140625" customWidth="1"/>
    <col min="74" max="74" width="139.85546875" customWidth="1"/>
    <col min="75" max="75" width="81.85546875" customWidth="1"/>
    <col min="76" max="76" width="83.85546875" customWidth="1"/>
    <col min="77" max="77" width="68.42578125" customWidth="1"/>
    <col min="78" max="78" width="80" customWidth="1"/>
    <col min="79" max="79" width="166.5703125" customWidth="1"/>
    <col min="80" max="80" width="43.7109375" customWidth="1"/>
    <col min="81" max="81" width="123.140625" customWidth="1"/>
    <col min="82" max="82" width="119.140625" customWidth="1"/>
    <col min="83" max="83" width="130.28515625" customWidth="1"/>
    <col min="84" max="84" width="132" customWidth="1"/>
    <col min="85" max="85" width="81.85546875" customWidth="1"/>
    <col min="86" max="86" width="89.28515625" customWidth="1"/>
    <col min="87" max="87" width="73.85546875" customWidth="1"/>
    <col min="88" max="88" width="235" customWidth="1"/>
    <col min="89" max="89" width="172" customWidth="1"/>
    <col min="90" max="90" width="43.5703125" customWidth="1"/>
    <col min="91" max="91" width="123" customWidth="1"/>
    <col min="92" max="92" width="122.7109375" customWidth="1"/>
    <col min="93" max="93" width="133.85546875" customWidth="1"/>
    <col min="94" max="94" width="135.5703125" customWidth="1"/>
    <col min="95" max="95" width="77" customWidth="1"/>
    <col min="96" max="96" width="81.85546875" customWidth="1"/>
    <col min="97" max="97" width="89.140625" customWidth="1"/>
    <col min="98" max="98" width="73.7109375" customWidth="1"/>
    <col min="99" max="99" width="85.28515625" customWidth="1"/>
    <col min="100" max="100" width="87.5703125" customWidth="1"/>
    <col min="101" max="101" width="255" customWidth="1"/>
    <col min="102" max="102" width="74.140625" customWidth="1"/>
    <col min="103" max="103" width="44.7109375" customWidth="1"/>
    <col min="104" max="104" width="95.5703125" customWidth="1"/>
    <col min="105" max="105" width="97.140625" customWidth="1"/>
    <col min="106" max="106" width="98.140625" customWidth="1"/>
    <col min="107" max="107" width="99.7109375" customWidth="1"/>
    <col min="108" max="108" width="81.28515625" customWidth="1"/>
    <col min="109" max="109" width="82.85546875" customWidth="1"/>
    <col min="110" max="110" width="82.140625" customWidth="1"/>
    <col min="111" max="111" width="83.7109375" customWidth="1"/>
    <col min="112" max="112" width="76.28515625" customWidth="1"/>
    <col min="113" max="113" width="77.85546875" customWidth="1"/>
    <col min="114" max="114" width="130.5703125" customWidth="1"/>
    <col min="115" max="115" width="123.7109375" customWidth="1"/>
    <col min="116" max="116" width="111" customWidth="1"/>
    <col min="117" max="117" width="118.7109375" customWidth="1"/>
    <col min="118" max="118" width="114.7109375" customWidth="1"/>
    <col min="119" max="119" width="108" customWidth="1"/>
    <col min="120" max="120" width="87.42578125" customWidth="1"/>
    <col min="121" max="121" width="103.42578125" customWidth="1"/>
    <col min="122" max="122" width="136.28515625" customWidth="1"/>
    <col min="123" max="123" width="113.7109375" customWidth="1"/>
    <col min="124" max="124" width="133.42578125" customWidth="1"/>
    <col min="125" max="125" width="128.140625" customWidth="1"/>
    <col min="126" max="126" width="141.42578125" customWidth="1"/>
    <col min="127" max="127" width="144.7109375" customWidth="1"/>
    <col min="128" max="128" width="153.28515625" customWidth="1"/>
    <col min="129" max="129" width="156.5703125" customWidth="1"/>
    <col min="130" max="130" width="142.28515625" customWidth="1"/>
    <col min="131" max="131" width="145.42578125" customWidth="1"/>
    <col min="132" max="132" width="131" customWidth="1"/>
    <col min="133" max="133" width="149.7109375" customWidth="1"/>
    <col min="134" max="134" width="153" customWidth="1"/>
    <col min="135" max="135" width="255" customWidth="1"/>
    <col min="136" max="136" width="72.140625" customWidth="1"/>
    <col min="137" max="137" width="27" customWidth="1"/>
    <col min="138" max="138" width="73.5703125" customWidth="1"/>
    <col min="139" max="139" width="85.140625" customWidth="1"/>
    <col min="140" max="140" width="74.42578125" customWidth="1"/>
    <col min="141" max="141" width="74.7109375" customWidth="1"/>
    <col min="142" max="142" width="81.140625" customWidth="1"/>
    <col min="143" max="143" width="233.140625" customWidth="1"/>
    <col min="144" max="144" width="42.140625" customWidth="1"/>
    <col min="145" max="145" width="95.5703125" customWidth="1"/>
    <col min="146" max="146" width="97.140625" customWidth="1"/>
    <col min="147" max="147" width="98.140625" customWidth="1"/>
    <col min="148" max="148" width="99.7109375" customWidth="1"/>
    <col min="149" max="149" width="81.28515625" customWidth="1"/>
    <col min="150" max="150" width="82.85546875" customWidth="1"/>
    <col min="151" max="151" width="82.140625" customWidth="1"/>
    <col min="152" max="152" width="83.7109375" customWidth="1"/>
    <col min="153" max="153" width="76.28515625" customWidth="1"/>
    <col min="154" max="154" width="77.85546875" customWidth="1"/>
    <col min="155" max="155" width="101.85546875" customWidth="1"/>
    <col min="156" max="156" width="127.28515625" customWidth="1"/>
    <col min="157" max="157" width="114.28515625" customWidth="1"/>
    <col min="158" max="158" width="97.85546875" customWidth="1"/>
    <col min="159" max="159" width="144.42578125" customWidth="1"/>
    <col min="160" max="160" width="100.28515625" customWidth="1"/>
    <col min="161" max="161" width="111.85546875" customWidth="1"/>
    <col min="162" max="162" width="106.140625" customWidth="1"/>
    <col min="163" max="163" width="92.7109375" customWidth="1"/>
    <col min="164" max="164" width="135.42578125" customWidth="1"/>
    <col min="165" max="165" width="140.85546875" customWidth="1"/>
    <col min="166" max="166" width="121.42578125" customWidth="1"/>
    <col min="167" max="167" width="113" customWidth="1"/>
    <col min="168" max="168" width="112.7109375" customWidth="1"/>
    <col min="169" max="169" width="255" customWidth="1"/>
    <col min="170" max="170" width="93.85546875" customWidth="1"/>
    <col min="171" max="171" width="59.42578125" customWidth="1"/>
    <col min="172" max="172" width="70.85546875" customWidth="1"/>
    <col min="173" max="173" width="70.42578125" customWidth="1"/>
    <col min="174" max="174" width="60.5703125" customWidth="1"/>
    <col min="175" max="175" width="115.28515625" customWidth="1"/>
    <col min="176" max="176" width="54.140625" customWidth="1"/>
    <col min="177" max="177" width="81" customWidth="1"/>
    <col min="178" max="178" width="30.5703125" customWidth="1"/>
    <col min="179" max="179" width="45.140625" customWidth="1"/>
    <col min="180" max="180" width="222.140625" customWidth="1"/>
    <col min="181" max="181" width="42" customWidth="1"/>
    <col min="182" max="182" width="78.42578125" customWidth="1"/>
    <col min="183" max="183" width="80.140625" customWidth="1"/>
    <col min="184" max="184" width="79.28515625" customWidth="1"/>
    <col min="185" max="185" width="80.85546875" customWidth="1"/>
    <col min="186" max="186" width="73.5703125" customWidth="1"/>
    <col min="187" max="187" width="75.140625" customWidth="1"/>
    <col min="188" max="188" width="89.140625" customWidth="1"/>
    <col min="189" max="189" width="109.28515625" customWidth="1"/>
    <col min="190" max="190" width="76.28515625" customWidth="1"/>
    <col min="191" max="191" width="140.85546875" customWidth="1"/>
    <col min="192" max="192" width="170.42578125" customWidth="1"/>
  </cols>
  <sheetData>
    <row r="1" spans="1:192" x14ac:dyDescent="0.25">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19</v>
      </c>
      <c r="U1" s="3" t="s">
        <v>20</v>
      </c>
      <c r="V1" s="3" t="s">
        <v>21</v>
      </c>
      <c r="W1" s="3"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c r="BI1" s="3" t="s">
        <v>60</v>
      </c>
      <c r="BJ1" s="3" t="s">
        <v>61</v>
      </c>
      <c r="BK1" s="3" t="s">
        <v>62</v>
      </c>
      <c r="BL1" s="3" t="s">
        <v>63</v>
      </c>
      <c r="BM1" s="3" t="s">
        <v>64</v>
      </c>
      <c r="BN1" s="3" t="s">
        <v>65</v>
      </c>
      <c r="BO1" s="3" t="s">
        <v>66</v>
      </c>
      <c r="BP1" s="3" t="s">
        <v>67</v>
      </c>
      <c r="BQ1" s="3" t="s">
        <v>68</v>
      </c>
      <c r="BR1" s="3" t="s">
        <v>69</v>
      </c>
      <c r="BS1" s="3" t="s">
        <v>70</v>
      </c>
      <c r="BT1" s="3" t="s">
        <v>71</v>
      </c>
      <c r="BU1" s="3" t="s">
        <v>72</v>
      </c>
      <c r="BV1" s="3" t="s">
        <v>73</v>
      </c>
      <c r="BW1" s="3" t="s">
        <v>74</v>
      </c>
      <c r="BX1" s="3" t="s">
        <v>75</v>
      </c>
      <c r="BY1" s="3" t="s">
        <v>76</v>
      </c>
      <c r="BZ1" s="3" t="s">
        <v>77</v>
      </c>
      <c r="CA1" s="3" t="s">
        <v>78</v>
      </c>
      <c r="CB1" s="3" t="s">
        <v>79</v>
      </c>
      <c r="CC1" s="3" t="s">
        <v>80</v>
      </c>
      <c r="CD1" s="3" t="s">
        <v>81</v>
      </c>
      <c r="CE1" s="3" t="s">
        <v>82</v>
      </c>
      <c r="CF1" s="3" t="s">
        <v>83</v>
      </c>
      <c r="CG1" s="3" t="s">
        <v>84</v>
      </c>
      <c r="CH1" s="3" t="s">
        <v>85</v>
      </c>
      <c r="CI1" s="3" t="s">
        <v>86</v>
      </c>
      <c r="CJ1" s="3" t="s">
        <v>87</v>
      </c>
      <c r="CK1" s="3" t="s">
        <v>88</v>
      </c>
      <c r="CL1" s="3" t="s">
        <v>89</v>
      </c>
      <c r="CM1" s="3" t="s">
        <v>90</v>
      </c>
      <c r="CN1" s="3" t="s">
        <v>91</v>
      </c>
      <c r="CO1" s="3" t="s">
        <v>92</v>
      </c>
      <c r="CP1" s="3" t="s">
        <v>93</v>
      </c>
      <c r="CQ1" s="3" t="s">
        <v>94</v>
      </c>
      <c r="CR1" s="3" t="s">
        <v>95</v>
      </c>
      <c r="CS1" s="3" t="s">
        <v>96</v>
      </c>
      <c r="CT1" s="3" t="s">
        <v>97</v>
      </c>
      <c r="CU1" s="3" t="s">
        <v>98</v>
      </c>
      <c r="CV1" s="3" t="s">
        <v>99</v>
      </c>
      <c r="CW1" s="3" t="s">
        <v>100</v>
      </c>
      <c r="CX1" s="3" t="s">
        <v>101</v>
      </c>
      <c r="CY1" s="3" t="s">
        <v>102</v>
      </c>
      <c r="CZ1" s="3" t="s">
        <v>103</v>
      </c>
      <c r="DA1" s="3" t="s">
        <v>104</v>
      </c>
      <c r="DB1" s="3" t="s">
        <v>105</v>
      </c>
      <c r="DC1" s="3" t="s">
        <v>106</v>
      </c>
      <c r="DD1" s="3" t="s">
        <v>107</v>
      </c>
      <c r="DE1" s="3" t="s">
        <v>108</v>
      </c>
      <c r="DF1" s="3" t="s">
        <v>109</v>
      </c>
      <c r="DG1" s="3" t="s">
        <v>110</v>
      </c>
      <c r="DH1" s="3" t="s">
        <v>111</v>
      </c>
      <c r="DI1" s="3" t="s">
        <v>112</v>
      </c>
      <c r="DJ1" s="3" t="s">
        <v>113</v>
      </c>
      <c r="DK1" s="3" t="s">
        <v>114</v>
      </c>
      <c r="DL1" s="3" t="s">
        <v>115</v>
      </c>
      <c r="DM1" s="3" t="s">
        <v>116</v>
      </c>
      <c r="DN1" s="3" t="s">
        <v>117</v>
      </c>
      <c r="DO1" s="3" t="s">
        <v>118</v>
      </c>
      <c r="DP1" s="3" t="s">
        <v>119</v>
      </c>
      <c r="DQ1" s="3" t="s">
        <v>120</v>
      </c>
      <c r="DR1" s="3" t="s">
        <v>121</v>
      </c>
      <c r="DS1" s="3" t="s">
        <v>122</v>
      </c>
      <c r="DT1" s="3" t="s">
        <v>123</v>
      </c>
      <c r="DU1" s="3" t="s">
        <v>124</v>
      </c>
      <c r="DV1" s="3" t="s">
        <v>125</v>
      </c>
      <c r="DW1" s="3" t="s">
        <v>126</v>
      </c>
      <c r="DX1" s="3" t="s">
        <v>127</v>
      </c>
      <c r="DY1" s="3" t="s">
        <v>128</v>
      </c>
      <c r="DZ1" s="3" t="s">
        <v>129</v>
      </c>
      <c r="EA1" s="3" t="s">
        <v>130</v>
      </c>
      <c r="EB1" s="3" t="s">
        <v>131</v>
      </c>
      <c r="EC1" s="3" t="s">
        <v>132</v>
      </c>
      <c r="ED1" s="3" t="s">
        <v>133</v>
      </c>
      <c r="EE1" s="3" t="s">
        <v>134</v>
      </c>
      <c r="EF1" s="3" t="s">
        <v>135</v>
      </c>
      <c r="EG1" s="3" t="s">
        <v>136</v>
      </c>
      <c r="EH1" s="3" t="s">
        <v>137</v>
      </c>
      <c r="EI1" s="3" t="s">
        <v>138</v>
      </c>
      <c r="EJ1" s="3" t="s">
        <v>139</v>
      </c>
      <c r="EK1" s="3" t="s">
        <v>140</v>
      </c>
      <c r="EL1" s="3" t="s">
        <v>141</v>
      </c>
      <c r="EM1" s="3" t="s">
        <v>142</v>
      </c>
      <c r="EN1" s="3" t="s">
        <v>143</v>
      </c>
      <c r="EO1" s="3" t="s">
        <v>144</v>
      </c>
      <c r="EP1" s="3" t="s">
        <v>145</v>
      </c>
      <c r="EQ1" s="3" t="s">
        <v>146</v>
      </c>
      <c r="ER1" s="3" t="s">
        <v>147</v>
      </c>
      <c r="ES1" s="3" t="s">
        <v>148</v>
      </c>
      <c r="ET1" s="3" t="s">
        <v>149</v>
      </c>
      <c r="EU1" s="3" t="s">
        <v>150</v>
      </c>
      <c r="EV1" s="3" t="s">
        <v>151</v>
      </c>
      <c r="EW1" s="3" t="s">
        <v>152</v>
      </c>
      <c r="EX1" s="3" t="s">
        <v>153</v>
      </c>
      <c r="EY1" s="3" t="s">
        <v>154</v>
      </c>
      <c r="EZ1" s="3" t="s">
        <v>155</v>
      </c>
      <c r="FA1" s="3" t="s">
        <v>156</v>
      </c>
      <c r="FB1" s="3" t="s">
        <v>157</v>
      </c>
      <c r="FC1" s="3" t="s">
        <v>158</v>
      </c>
      <c r="FD1" s="3" t="s">
        <v>159</v>
      </c>
      <c r="FE1" s="3" t="s">
        <v>160</v>
      </c>
      <c r="FF1" s="3" t="s">
        <v>161</v>
      </c>
      <c r="FG1" s="3" t="s">
        <v>162</v>
      </c>
      <c r="FH1" s="3" t="s">
        <v>163</v>
      </c>
      <c r="FI1" s="3" t="s">
        <v>164</v>
      </c>
      <c r="FJ1" s="3" t="s">
        <v>165</v>
      </c>
      <c r="FK1" s="3" t="s">
        <v>166</v>
      </c>
      <c r="FL1" s="3" t="s">
        <v>167</v>
      </c>
      <c r="FM1" s="3" t="s">
        <v>168</v>
      </c>
      <c r="FN1" s="3" t="s">
        <v>169</v>
      </c>
      <c r="FO1" s="3" t="s">
        <v>170</v>
      </c>
      <c r="FP1" s="3" t="s">
        <v>171</v>
      </c>
      <c r="FQ1" s="3" t="s">
        <v>172</v>
      </c>
      <c r="FR1" s="3" t="s">
        <v>173</v>
      </c>
      <c r="FS1" s="3" t="s">
        <v>174</v>
      </c>
      <c r="FT1" s="3" t="s">
        <v>175</v>
      </c>
      <c r="FU1" s="3" t="s">
        <v>176</v>
      </c>
      <c r="FV1" s="3" t="s">
        <v>177</v>
      </c>
      <c r="FW1" s="3" t="s">
        <v>178</v>
      </c>
      <c r="FX1" s="3" t="s">
        <v>179</v>
      </c>
      <c r="FY1" s="3" t="s">
        <v>180</v>
      </c>
      <c r="FZ1" s="3" t="s">
        <v>181</v>
      </c>
      <c r="GA1" s="3" t="s">
        <v>182</v>
      </c>
      <c r="GB1" s="3" t="s">
        <v>183</v>
      </c>
      <c r="GC1" s="3" t="s">
        <v>184</v>
      </c>
      <c r="GD1" s="3" t="s">
        <v>185</v>
      </c>
      <c r="GE1" s="3" t="s">
        <v>186</v>
      </c>
      <c r="GF1" s="3" t="s">
        <v>187</v>
      </c>
      <c r="GG1" s="3" t="s">
        <v>188</v>
      </c>
      <c r="GH1" s="3" t="s">
        <v>189</v>
      </c>
      <c r="GI1" s="3" t="s">
        <v>190</v>
      </c>
      <c r="GJ1" s="3" t="s">
        <v>191</v>
      </c>
    </row>
    <row r="2" spans="1:192" x14ac:dyDescent="0.25">
      <c r="A2" s="3" t="s">
        <v>192</v>
      </c>
      <c r="B2" s="3" t="s">
        <v>193</v>
      </c>
      <c r="C2" s="3" t="s">
        <v>194</v>
      </c>
      <c r="D2" s="3" t="s">
        <v>195</v>
      </c>
      <c r="E2" s="3" t="s">
        <v>4</v>
      </c>
      <c r="F2" s="3" t="s">
        <v>5</v>
      </c>
      <c r="G2" s="3" t="s">
        <v>6</v>
      </c>
      <c r="H2" s="3" t="s">
        <v>196</v>
      </c>
      <c r="I2" s="3" t="s">
        <v>197</v>
      </c>
      <c r="J2" s="3" t="s">
        <v>198</v>
      </c>
      <c r="K2" s="3" t="s">
        <v>199</v>
      </c>
      <c r="L2" s="3" t="s">
        <v>200</v>
      </c>
      <c r="M2" s="3" t="s">
        <v>201</v>
      </c>
      <c r="N2" s="3" t="s">
        <v>202</v>
      </c>
      <c r="O2" s="3" t="s">
        <v>203</v>
      </c>
      <c r="P2" s="3" t="s">
        <v>204</v>
      </c>
      <c r="Q2" s="3" t="s">
        <v>205</v>
      </c>
      <c r="R2" s="3" t="s">
        <v>206</v>
      </c>
      <c r="S2" s="3" t="s">
        <v>207</v>
      </c>
      <c r="T2" s="3" t="s">
        <v>208</v>
      </c>
      <c r="U2" s="3" t="s">
        <v>209</v>
      </c>
      <c r="V2" s="3" t="s">
        <v>210</v>
      </c>
      <c r="W2" s="3" t="s">
        <v>211</v>
      </c>
      <c r="X2" s="3" t="s">
        <v>212</v>
      </c>
      <c r="Y2" s="3" t="s">
        <v>213</v>
      </c>
      <c r="Z2" s="3" t="s">
        <v>214</v>
      </c>
      <c r="AA2" s="3" t="s">
        <v>215</v>
      </c>
      <c r="AB2" s="3" t="s">
        <v>216</v>
      </c>
      <c r="AC2" s="3" t="s">
        <v>217</v>
      </c>
      <c r="AD2" s="3" t="s">
        <v>218</v>
      </c>
      <c r="AE2" s="3" t="s">
        <v>219</v>
      </c>
      <c r="AF2" s="3" t="s">
        <v>220</v>
      </c>
      <c r="AG2" s="3" t="s">
        <v>221</v>
      </c>
      <c r="AH2" s="3" t="s">
        <v>222</v>
      </c>
      <c r="AI2" s="3" t="s">
        <v>223</v>
      </c>
      <c r="AJ2" s="3" t="s">
        <v>224</v>
      </c>
      <c r="AK2" s="3" t="s">
        <v>225</v>
      </c>
      <c r="AL2" s="3" t="s">
        <v>226</v>
      </c>
      <c r="AM2" s="3" t="s">
        <v>227</v>
      </c>
      <c r="AN2" s="3" t="s">
        <v>228</v>
      </c>
      <c r="AO2" s="3" t="s">
        <v>229</v>
      </c>
      <c r="AP2" s="3" t="s">
        <v>230</v>
      </c>
      <c r="AQ2" s="3" t="s">
        <v>231</v>
      </c>
      <c r="AR2" s="3" t="s">
        <v>232</v>
      </c>
      <c r="AS2" s="3" t="s">
        <v>233</v>
      </c>
      <c r="AT2" s="3" t="s">
        <v>234</v>
      </c>
      <c r="AU2" s="3" t="s">
        <v>235</v>
      </c>
      <c r="AV2" s="3" t="s">
        <v>236</v>
      </c>
      <c r="AW2" s="3" t="s">
        <v>237</v>
      </c>
      <c r="AX2" s="3" t="s">
        <v>238</v>
      </c>
      <c r="AY2" s="3" t="s">
        <v>239</v>
      </c>
      <c r="AZ2" s="3" t="s">
        <v>240</v>
      </c>
      <c r="BA2" s="3" t="s">
        <v>241</v>
      </c>
      <c r="BB2" s="3" t="s">
        <v>242</v>
      </c>
      <c r="BC2" s="3" t="s">
        <v>243</v>
      </c>
      <c r="BD2" s="3" t="s">
        <v>244</v>
      </c>
      <c r="BE2" s="3" t="s">
        <v>245</v>
      </c>
      <c r="BF2" s="3" t="s">
        <v>246</v>
      </c>
      <c r="BG2" s="3" t="s">
        <v>247</v>
      </c>
      <c r="BH2" s="3" t="s">
        <v>248</v>
      </c>
      <c r="BI2" s="3" t="s">
        <v>249</v>
      </c>
      <c r="BJ2" s="3" t="s">
        <v>250</v>
      </c>
      <c r="BK2" s="3" t="s">
        <v>251</v>
      </c>
      <c r="BL2" s="3" t="s">
        <v>252</v>
      </c>
      <c r="BM2" s="3" t="s">
        <v>253</v>
      </c>
      <c r="BN2" s="3" t="s">
        <v>254</v>
      </c>
      <c r="BO2" s="3" t="s">
        <v>255</v>
      </c>
      <c r="BP2" s="3" t="s">
        <v>256</v>
      </c>
      <c r="BQ2" s="3" t="s">
        <v>257</v>
      </c>
      <c r="BR2" s="3" t="s">
        <v>258</v>
      </c>
      <c r="BS2" s="3" t="s">
        <v>259</v>
      </c>
      <c r="BT2" s="3" t="s">
        <v>260</v>
      </c>
      <c r="BU2" s="3" t="s">
        <v>261</v>
      </c>
      <c r="BV2" s="3" t="s">
        <v>262</v>
      </c>
      <c r="BW2" s="3" t="s">
        <v>263</v>
      </c>
      <c r="BX2" s="3" t="s">
        <v>264</v>
      </c>
      <c r="BY2" s="3" t="s">
        <v>265</v>
      </c>
      <c r="BZ2" s="3" t="s">
        <v>266</v>
      </c>
      <c r="CA2" s="3" t="s">
        <v>267</v>
      </c>
      <c r="CB2" s="3" t="s">
        <v>268</v>
      </c>
      <c r="CC2" s="3" t="s">
        <v>269</v>
      </c>
      <c r="CD2" s="3" t="s">
        <v>270</v>
      </c>
      <c r="CE2" s="3" t="s">
        <v>271</v>
      </c>
      <c r="CF2" s="3" t="s">
        <v>272</v>
      </c>
      <c r="CG2" s="3" t="s">
        <v>273</v>
      </c>
      <c r="CH2" s="3" t="s">
        <v>274</v>
      </c>
      <c r="CI2" s="3" t="s">
        <v>275</v>
      </c>
      <c r="CJ2" s="3" t="s">
        <v>276</v>
      </c>
      <c r="CK2" s="3" t="s">
        <v>277</v>
      </c>
      <c r="CL2" s="3" t="s">
        <v>278</v>
      </c>
      <c r="CM2" s="3" t="s">
        <v>279</v>
      </c>
      <c r="CN2" s="3" t="s">
        <v>280</v>
      </c>
      <c r="CO2" s="3" t="s">
        <v>281</v>
      </c>
      <c r="CP2" s="3" t="s">
        <v>282</v>
      </c>
      <c r="CQ2" s="3" t="s">
        <v>283</v>
      </c>
      <c r="CR2" s="3" t="s">
        <v>284</v>
      </c>
      <c r="CS2" s="3" t="s">
        <v>285</v>
      </c>
      <c r="CT2" s="3" t="s">
        <v>286</v>
      </c>
      <c r="CU2" s="3" t="s">
        <v>287</v>
      </c>
      <c r="CV2" s="3" t="s">
        <v>288</v>
      </c>
      <c r="CW2" s="3" t="s">
        <v>289</v>
      </c>
      <c r="CX2" s="3" t="s">
        <v>290</v>
      </c>
      <c r="CY2" s="3" t="s">
        <v>291</v>
      </c>
      <c r="CZ2" s="3" t="s">
        <v>292</v>
      </c>
      <c r="DA2" s="3" t="s">
        <v>293</v>
      </c>
      <c r="DB2" s="3" t="s">
        <v>294</v>
      </c>
      <c r="DC2" s="3" t="s">
        <v>295</v>
      </c>
      <c r="DD2" s="3" t="s">
        <v>296</v>
      </c>
      <c r="DE2" s="3" t="s">
        <v>297</v>
      </c>
      <c r="DF2" s="3" t="s">
        <v>298</v>
      </c>
      <c r="DG2" s="3" t="s">
        <v>299</v>
      </c>
      <c r="DH2" s="3" t="s">
        <v>300</v>
      </c>
      <c r="DI2" s="3" t="s">
        <v>301</v>
      </c>
      <c r="DJ2" s="3" t="s">
        <v>302</v>
      </c>
      <c r="DK2" s="3" t="s">
        <v>303</v>
      </c>
      <c r="DL2" s="3" t="s">
        <v>304</v>
      </c>
      <c r="DM2" s="3" t="s">
        <v>305</v>
      </c>
      <c r="DN2" s="3" t="s">
        <v>306</v>
      </c>
      <c r="DO2" s="3" t="s">
        <v>307</v>
      </c>
      <c r="DP2" s="3" t="s">
        <v>308</v>
      </c>
      <c r="DQ2" s="3" t="s">
        <v>309</v>
      </c>
      <c r="DR2" s="3" t="s">
        <v>310</v>
      </c>
      <c r="DS2" s="3" t="s">
        <v>311</v>
      </c>
      <c r="DT2" s="3" t="s">
        <v>312</v>
      </c>
      <c r="DU2" s="3" t="s">
        <v>313</v>
      </c>
      <c r="DV2" s="3" t="s">
        <v>314</v>
      </c>
      <c r="DW2" s="3" t="s">
        <v>315</v>
      </c>
      <c r="DX2" s="3" t="s">
        <v>316</v>
      </c>
      <c r="DY2" s="3" t="s">
        <v>317</v>
      </c>
      <c r="DZ2" s="3" t="s">
        <v>318</v>
      </c>
      <c r="EA2" s="3" t="s">
        <v>319</v>
      </c>
      <c r="EB2" s="3" t="s">
        <v>320</v>
      </c>
      <c r="EC2" s="3" t="s">
        <v>321</v>
      </c>
      <c r="ED2" s="3" t="s">
        <v>322</v>
      </c>
      <c r="EE2" s="3" t="s">
        <v>323</v>
      </c>
      <c r="EF2" s="3" t="s">
        <v>324</v>
      </c>
      <c r="EG2" s="3" t="s">
        <v>325</v>
      </c>
      <c r="EH2" s="3" t="s">
        <v>326</v>
      </c>
      <c r="EI2" s="3" t="s">
        <v>327</v>
      </c>
      <c r="EJ2" s="3" t="s">
        <v>328</v>
      </c>
      <c r="EK2" s="3" t="s">
        <v>329</v>
      </c>
      <c r="EL2" s="3" t="s">
        <v>330</v>
      </c>
      <c r="EM2" s="3" t="s">
        <v>331</v>
      </c>
      <c r="EN2" s="3" t="s">
        <v>332</v>
      </c>
      <c r="EO2" s="3" t="s">
        <v>292</v>
      </c>
      <c r="EP2" s="3" t="s">
        <v>293</v>
      </c>
      <c r="EQ2" s="3" t="s">
        <v>294</v>
      </c>
      <c r="ER2" s="3" t="s">
        <v>295</v>
      </c>
      <c r="ES2" s="3" t="s">
        <v>296</v>
      </c>
      <c r="ET2" s="3" t="s">
        <v>297</v>
      </c>
      <c r="EU2" s="3" t="s">
        <v>298</v>
      </c>
      <c r="EV2" s="3" t="s">
        <v>299</v>
      </c>
      <c r="EW2" s="3" t="s">
        <v>300</v>
      </c>
      <c r="EX2" s="3" t="s">
        <v>301</v>
      </c>
      <c r="EY2" s="3" t="s">
        <v>333</v>
      </c>
      <c r="EZ2" s="3" t="s">
        <v>334</v>
      </c>
      <c r="FA2" s="3" t="s">
        <v>335</v>
      </c>
      <c r="FB2" s="3" t="s">
        <v>336</v>
      </c>
      <c r="FC2" s="3" t="s">
        <v>337</v>
      </c>
      <c r="FD2" s="3" t="s">
        <v>338</v>
      </c>
      <c r="FE2" s="3" t="s">
        <v>339</v>
      </c>
      <c r="FF2" s="3" t="s">
        <v>340</v>
      </c>
      <c r="FG2" s="3" t="s">
        <v>341</v>
      </c>
      <c r="FH2" s="3" t="s">
        <v>342</v>
      </c>
      <c r="FI2" s="3" t="s">
        <v>343</v>
      </c>
      <c r="FJ2" s="3" t="s">
        <v>344</v>
      </c>
      <c r="FK2" s="3" t="s">
        <v>345</v>
      </c>
      <c r="FL2" s="3" t="s">
        <v>346</v>
      </c>
      <c r="FM2" s="3" t="s">
        <v>347</v>
      </c>
      <c r="FN2" s="3" t="s">
        <v>348</v>
      </c>
      <c r="FO2" s="3" t="s">
        <v>323</v>
      </c>
      <c r="FP2" s="3" t="s">
        <v>349</v>
      </c>
      <c r="FQ2" s="3" t="s">
        <v>350</v>
      </c>
      <c r="FR2" s="3" t="s">
        <v>351</v>
      </c>
      <c r="FS2" s="3" t="s">
        <v>352</v>
      </c>
      <c r="FT2" s="3" t="s">
        <v>353</v>
      </c>
      <c r="FU2" s="3" t="s">
        <v>354</v>
      </c>
      <c r="FV2" s="3" t="s">
        <v>355</v>
      </c>
      <c r="FW2" s="3" t="s">
        <v>356</v>
      </c>
      <c r="FX2" s="3" t="s">
        <v>357</v>
      </c>
      <c r="FY2" s="3" t="s">
        <v>358</v>
      </c>
      <c r="FZ2" s="3" t="s">
        <v>359</v>
      </c>
      <c r="GA2" s="3" t="s">
        <v>360</v>
      </c>
      <c r="GB2" s="3" t="s">
        <v>361</v>
      </c>
      <c r="GC2" s="3" t="s">
        <v>362</v>
      </c>
      <c r="GD2" s="3" t="s">
        <v>363</v>
      </c>
      <c r="GE2" s="3" t="s">
        <v>364</v>
      </c>
      <c r="GF2" s="3" t="s">
        <v>365</v>
      </c>
      <c r="GG2" s="3" t="s">
        <v>366</v>
      </c>
      <c r="GH2" s="3" t="s">
        <v>367</v>
      </c>
      <c r="GI2" s="3" t="s">
        <v>368</v>
      </c>
      <c r="GJ2" s="3" t="s">
        <v>369</v>
      </c>
    </row>
    <row r="3" spans="1:192" x14ac:dyDescent="0.25">
      <c r="A3" s="1">
        <v>43732.344965277778</v>
      </c>
      <c r="B3" s="1">
        <v>43732.348449074074</v>
      </c>
      <c r="C3" s="2" t="s">
        <v>195</v>
      </c>
      <c r="D3" s="2" t="s">
        <v>370</v>
      </c>
      <c r="E3">
        <v>100</v>
      </c>
      <c r="F3">
        <v>300</v>
      </c>
      <c r="G3" s="2" t="s">
        <v>371</v>
      </c>
      <c r="H3" s="1">
        <v>43732.348455995372</v>
      </c>
      <c r="I3" s="2" t="s">
        <v>372</v>
      </c>
      <c r="J3" s="2" t="s">
        <v>373</v>
      </c>
      <c r="K3" s="2" t="s">
        <v>373</v>
      </c>
      <c r="L3" s="2" t="s">
        <v>373</v>
      </c>
      <c r="M3" s="2" t="s">
        <v>373</v>
      </c>
      <c r="N3" s="2" t="s">
        <v>373</v>
      </c>
      <c r="O3" s="2" t="s">
        <v>373</v>
      </c>
      <c r="P3" s="2" t="s">
        <v>374</v>
      </c>
      <c r="Q3" s="2" t="s">
        <v>375</v>
      </c>
      <c r="R3" s="2" t="s">
        <v>376</v>
      </c>
      <c r="S3" s="2" t="s">
        <v>377</v>
      </c>
      <c r="T3" s="2" t="s">
        <v>378</v>
      </c>
      <c r="U3" s="2" t="s">
        <v>379</v>
      </c>
      <c r="V3" s="2" t="s">
        <v>380</v>
      </c>
      <c r="W3" s="2" t="s">
        <v>381</v>
      </c>
      <c r="X3" s="2" t="s">
        <v>373</v>
      </c>
      <c r="Y3" s="2" t="s">
        <v>382</v>
      </c>
      <c r="Z3" s="2" t="s">
        <v>383</v>
      </c>
      <c r="AA3" s="2" t="s">
        <v>384</v>
      </c>
      <c r="AB3" s="2" t="s">
        <v>373</v>
      </c>
      <c r="AC3" s="2" t="s">
        <v>385</v>
      </c>
      <c r="AD3" s="2" t="s">
        <v>373</v>
      </c>
      <c r="AE3" s="2" t="s">
        <v>386</v>
      </c>
      <c r="AF3" s="2" t="s">
        <v>373</v>
      </c>
      <c r="AG3" s="2" t="s">
        <v>373</v>
      </c>
      <c r="AH3" s="2" t="s">
        <v>387</v>
      </c>
      <c r="AI3" s="2" t="s">
        <v>388</v>
      </c>
      <c r="AJ3" s="2" t="s">
        <v>389</v>
      </c>
      <c r="AK3" s="2" t="s">
        <v>390</v>
      </c>
      <c r="AL3" s="2" t="s">
        <v>391</v>
      </c>
      <c r="AM3" s="2" t="s">
        <v>392</v>
      </c>
      <c r="AN3" s="2" t="s">
        <v>373</v>
      </c>
      <c r="AO3" s="2" t="s">
        <v>373</v>
      </c>
      <c r="AP3" s="2" t="s">
        <v>373</v>
      </c>
      <c r="AQ3" s="2" t="s">
        <v>373</v>
      </c>
      <c r="AR3" s="2" t="s">
        <v>373</v>
      </c>
      <c r="AS3" s="2" t="s">
        <v>373</v>
      </c>
      <c r="AT3" s="2" t="s">
        <v>373</v>
      </c>
      <c r="AU3" s="2" t="s">
        <v>373</v>
      </c>
      <c r="AV3" s="2" t="s">
        <v>373</v>
      </c>
      <c r="AW3" s="2" t="s">
        <v>373</v>
      </c>
      <c r="AX3" s="2" t="s">
        <v>373</v>
      </c>
      <c r="AY3" s="2" t="s">
        <v>373</v>
      </c>
      <c r="AZ3" s="2" t="s">
        <v>373</v>
      </c>
      <c r="BA3" s="2" t="s">
        <v>373</v>
      </c>
      <c r="BB3" s="2" t="s">
        <v>373</v>
      </c>
      <c r="BC3" s="2" t="s">
        <v>373</v>
      </c>
      <c r="BD3" s="2" t="s">
        <v>373</v>
      </c>
      <c r="BE3" s="2" t="s">
        <v>373</v>
      </c>
      <c r="BF3" s="2" t="s">
        <v>373</v>
      </c>
      <c r="BG3" s="2" t="s">
        <v>383</v>
      </c>
      <c r="BH3" s="2" t="s">
        <v>373</v>
      </c>
      <c r="BI3" s="2" t="s">
        <v>373</v>
      </c>
      <c r="BJ3" s="2" t="s">
        <v>373</v>
      </c>
      <c r="BK3" s="2" t="s">
        <v>373</v>
      </c>
      <c r="BL3" s="2" t="s">
        <v>373</v>
      </c>
      <c r="BM3" s="2" t="s">
        <v>373</v>
      </c>
      <c r="BN3" s="2" t="s">
        <v>373</v>
      </c>
      <c r="BO3" s="2" t="s">
        <v>373</v>
      </c>
      <c r="BP3" s="2" t="s">
        <v>373</v>
      </c>
      <c r="BQ3" s="2" t="s">
        <v>373</v>
      </c>
      <c r="BR3" s="2" t="s">
        <v>390</v>
      </c>
      <c r="BS3" s="2" t="s">
        <v>373</v>
      </c>
      <c r="BT3" s="2" t="s">
        <v>373</v>
      </c>
      <c r="BU3" s="2" t="s">
        <v>373</v>
      </c>
      <c r="BV3" s="2" t="s">
        <v>373</v>
      </c>
      <c r="BW3" s="2" t="s">
        <v>373</v>
      </c>
      <c r="BX3" s="2" t="s">
        <v>373</v>
      </c>
      <c r="BY3" s="2" t="s">
        <v>373</v>
      </c>
      <c r="BZ3" s="2" t="s">
        <v>373</v>
      </c>
      <c r="CA3" s="2" t="s">
        <v>373</v>
      </c>
      <c r="CB3" s="2" t="s">
        <v>390</v>
      </c>
      <c r="CC3" s="2" t="s">
        <v>373</v>
      </c>
      <c r="CD3" s="2" t="s">
        <v>373</v>
      </c>
      <c r="CE3" s="2" t="s">
        <v>373</v>
      </c>
      <c r="CF3" s="2" t="s">
        <v>373</v>
      </c>
      <c r="CG3" s="2" t="s">
        <v>373</v>
      </c>
      <c r="CH3" s="2" t="s">
        <v>373</v>
      </c>
      <c r="CI3" s="2" t="s">
        <v>373</v>
      </c>
      <c r="CJ3" s="2" t="s">
        <v>373</v>
      </c>
      <c r="CK3" s="2" t="s">
        <v>373</v>
      </c>
      <c r="CL3" s="2" t="s">
        <v>383</v>
      </c>
      <c r="CM3" s="2" t="s">
        <v>373</v>
      </c>
      <c r="CN3" s="2" t="s">
        <v>373</v>
      </c>
      <c r="CO3" s="2" t="s">
        <v>373</v>
      </c>
      <c r="CP3" s="2" t="s">
        <v>373</v>
      </c>
      <c r="CQ3" s="2" t="s">
        <v>373</v>
      </c>
      <c r="CR3" s="2" t="s">
        <v>373</v>
      </c>
      <c r="CS3" s="2" t="s">
        <v>373</v>
      </c>
      <c r="CT3" s="2" t="s">
        <v>373</v>
      </c>
      <c r="CU3" s="2" t="s">
        <v>373</v>
      </c>
      <c r="CV3" s="2" t="s">
        <v>373</v>
      </c>
      <c r="CW3" s="2" t="s">
        <v>373</v>
      </c>
      <c r="CX3" s="2" t="s">
        <v>373</v>
      </c>
      <c r="CY3" s="2" t="s">
        <v>390</v>
      </c>
      <c r="CZ3" s="2" t="s">
        <v>373</v>
      </c>
      <c r="DA3" s="2" t="s">
        <v>373</v>
      </c>
      <c r="DB3" s="2" t="s">
        <v>373</v>
      </c>
      <c r="DC3" s="2" t="s">
        <v>373</v>
      </c>
      <c r="DD3" s="2" t="s">
        <v>373</v>
      </c>
      <c r="DE3" s="2" t="s">
        <v>373</v>
      </c>
      <c r="DF3" s="2" t="s">
        <v>373</v>
      </c>
      <c r="DG3" s="2" t="s">
        <v>373</v>
      </c>
      <c r="DH3" s="2" t="s">
        <v>373</v>
      </c>
      <c r="DI3" s="2" t="s">
        <v>373</v>
      </c>
      <c r="DJ3" s="2" t="s">
        <v>373</v>
      </c>
      <c r="DK3" s="2" t="s">
        <v>373</v>
      </c>
      <c r="DL3" s="2" t="s">
        <v>373</v>
      </c>
      <c r="DM3" s="2" t="s">
        <v>373</v>
      </c>
      <c r="DN3" s="2" t="s">
        <v>373</v>
      </c>
      <c r="DO3" s="2" t="s">
        <v>373</v>
      </c>
      <c r="DP3" s="2" t="s">
        <v>373</v>
      </c>
      <c r="DQ3" s="2" t="s">
        <v>373</v>
      </c>
      <c r="DR3" s="2" t="s">
        <v>373</v>
      </c>
      <c r="DS3" s="2" t="s">
        <v>373</v>
      </c>
      <c r="DT3" s="2" t="s">
        <v>373</v>
      </c>
      <c r="DU3" s="2" t="s">
        <v>373</v>
      </c>
      <c r="DV3" s="2" t="s">
        <v>373</v>
      </c>
      <c r="DW3" s="2" t="s">
        <v>373</v>
      </c>
      <c r="DX3" s="2" t="s">
        <v>373</v>
      </c>
      <c r="DY3" s="2" t="s">
        <v>373</v>
      </c>
      <c r="DZ3" s="2" t="s">
        <v>373</v>
      </c>
      <c r="EA3" s="2" t="s">
        <v>373</v>
      </c>
      <c r="EB3" s="2" t="s">
        <v>373</v>
      </c>
      <c r="EC3" s="2" t="s">
        <v>373</v>
      </c>
      <c r="ED3" s="2" t="s">
        <v>373</v>
      </c>
      <c r="EE3" s="2" t="s">
        <v>373</v>
      </c>
      <c r="EF3" s="2" t="s">
        <v>373</v>
      </c>
      <c r="EG3" s="2" t="s">
        <v>373</v>
      </c>
      <c r="EH3" s="2" t="s">
        <v>373</v>
      </c>
      <c r="EI3" s="2" t="s">
        <v>373</v>
      </c>
      <c r="EJ3" s="2" t="s">
        <v>373</v>
      </c>
      <c r="EK3" s="2" t="s">
        <v>373</v>
      </c>
      <c r="EL3" s="2" t="s">
        <v>373</v>
      </c>
      <c r="EM3" s="2" t="s">
        <v>373</v>
      </c>
      <c r="EN3" s="2" t="s">
        <v>390</v>
      </c>
      <c r="EO3" s="2" t="s">
        <v>373</v>
      </c>
      <c r="EP3" s="2" t="s">
        <v>373</v>
      </c>
      <c r="EQ3" s="2" t="s">
        <v>373</v>
      </c>
      <c r="ER3" s="2" t="s">
        <v>373</v>
      </c>
      <c r="ES3" s="2" t="s">
        <v>373</v>
      </c>
      <c r="ET3" s="2" t="s">
        <v>373</v>
      </c>
      <c r="EU3" s="2" t="s">
        <v>373</v>
      </c>
      <c r="EV3" s="2" t="s">
        <v>373</v>
      </c>
      <c r="EW3" s="2" t="s">
        <v>373</v>
      </c>
      <c r="EX3" s="2" t="s">
        <v>373</v>
      </c>
      <c r="EY3" s="2" t="s">
        <v>373</v>
      </c>
      <c r="EZ3" s="2" t="s">
        <v>373</v>
      </c>
      <c r="FA3" s="2" t="s">
        <v>373</v>
      </c>
      <c r="FB3" s="2" t="s">
        <v>373</v>
      </c>
      <c r="FC3" s="2" t="s">
        <v>373</v>
      </c>
      <c r="FD3" s="2" t="s">
        <v>373</v>
      </c>
      <c r="FE3" s="2" t="s">
        <v>373</v>
      </c>
      <c r="FF3" s="2" t="s">
        <v>373</v>
      </c>
      <c r="FG3" s="2" t="s">
        <v>373</v>
      </c>
      <c r="FH3" s="2" t="s">
        <v>373</v>
      </c>
      <c r="FI3" s="2" t="s">
        <v>373</v>
      </c>
      <c r="FJ3" s="2" t="s">
        <v>373</v>
      </c>
      <c r="FK3" s="2" t="s">
        <v>373</v>
      </c>
      <c r="FL3" s="2" t="s">
        <v>373</v>
      </c>
      <c r="FM3" s="2" t="s">
        <v>373</v>
      </c>
      <c r="FN3" s="2" t="s">
        <v>373</v>
      </c>
      <c r="FO3" s="2" t="s">
        <v>373</v>
      </c>
      <c r="FP3" s="2" t="s">
        <v>373</v>
      </c>
      <c r="FQ3" s="2" t="s">
        <v>373</v>
      </c>
      <c r="FR3" s="2" t="s">
        <v>373</v>
      </c>
      <c r="FS3" s="2" t="s">
        <v>373</v>
      </c>
      <c r="FT3" s="2" t="s">
        <v>383</v>
      </c>
      <c r="FU3" s="2" t="s">
        <v>373</v>
      </c>
      <c r="FV3" s="2" t="s">
        <v>383</v>
      </c>
      <c r="FW3" s="2" t="s">
        <v>373</v>
      </c>
      <c r="FX3" s="2" t="s">
        <v>373</v>
      </c>
      <c r="FY3" s="2" t="s">
        <v>390</v>
      </c>
      <c r="FZ3" s="2" t="s">
        <v>373</v>
      </c>
      <c r="GA3" s="2" t="s">
        <v>373</v>
      </c>
      <c r="GB3" s="2" t="s">
        <v>373</v>
      </c>
      <c r="GC3" s="2" t="s">
        <v>373</v>
      </c>
      <c r="GD3" s="2" t="s">
        <v>373</v>
      </c>
      <c r="GE3" s="2" t="s">
        <v>373</v>
      </c>
      <c r="GF3" s="2" t="s">
        <v>373</v>
      </c>
      <c r="GG3" s="2" t="s">
        <v>373</v>
      </c>
      <c r="GH3" s="2" t="s">
        <v>373</v>
      </c>
      <c r="GI3" s="2" t="s">
        <v>373</v>
      </c>
      <c r="GJ3" s="2" t="s">
        <v>373</v>
      </c>
    </row>
    <row r="4" spans="1:192" x14ac:dyDescent="0.25">
      <c r="A4" s="1">
        <v>43732.34884259259</v>
      </c>
      <c r="B4" s="1">
        <v>43732.355856481481</v>
      </c>
      <c r="C4" s="2" t="s">
        <v>195</v>
      </c>
      <c r="D4" s="2" t="s">
        <v>393</v>
      </c>
      <c r="E4">
        <v>100</v>
      </c>
      <c r="F4">
        <v>605</v>
      </c>
      <c r="G4" s="2" t="s">
        <v>371</v>
      </c>
      <c r="H4" s="1">
        <v>43732.355862326389</v>
      </c>
      <c r="I4" s="2" t="s">
        <v>394</v>
      </c>
      <c r="J4" s="2" t="s">
        <v>373</v>
      </c>
      <c r="K4" s="2" t="s">
        <v>373</v>
      </c>
      <c r="L4" s="2" t="s">
        <v>373</v>
      </c>
      <c r="M4" s="2" t="s">
        <v>373</v>
      </c>
      <c r="N4" s="2" t="s">
        <v>373</v>
      </c>
      <c r="O4" s="2" t="s">
        <v>373</v>
      </c>
      <c r="P4" s="2" t="s">
        <v>374</v>
      </c>
      <c r="Q4" s="2" t="s">
        <v>375</v>
      </c>
      <c r="R4" s="2" t="s">
        <v>395</v>
      </c>
      <c r="S4" s="2" t="s">
        <v>396</v>
      </c>
      <c r="T4" s="2" t="s">
        <v>397</v>
      </c>
      <c r="U4" s="2" t="s">
        <v>398</v>
      </c>
      <c r="V4" s="2" t="s">
        <v>399</v>
      </c>
      <c r="W4" s="2" t="s">
        <v>381</v>
      </c>
      <c r="X4" s="2" t="s">
        <v>373</v>
      </c>
      <c r="Y4" s="2" t="s">
        <v>400</v>
      </c>
      <c r="Z4" s="2" t="s">
        <v>383</v>
      </c>
      <c r="AA4" s="2" t="s">
        <v>401</v>
      </c>
      <c r="AB4" s="2" t="s">
        <v>373</v>
      </c>
      <c r="AC4" s="2" t="s">
        <v>402</v>
      </c>
      <c r="AD4" s="2" t="s">
        <v>373</v>
      </c>
      <c r="AE4" s="2" t="s">
        <v>403</v>
      </c>
      <c r="AF4" s="2" t="s">
        <v>373</v>
      </c>
      <c r="AG4" s="2" t="s">
        <v>373</v>
      </c>
      <c r="AH4" s="2" t="s">
        <v>404</v>
      </c>
      <c r="AI4" s="2" t="s">
        <v>373</v>
      </c>
      <c r="AJ4" s="2" t="s">
        <v>373</v>
      </c>
      <c r="AK4" s="2" t="s">
        <v>390</v>
      </c>
      <c r="AL4" s="2" t="s">
        <v>373</v>
      </c>
      <c r="AM4" s="2" t="s">
        <v>405</v>
      </c>
      <c r="AN4" s="2" t="s">
        <v>406</v>
      </c>
      <c r="AO4" s="2" t="s">
        <v>373</v>
      </c>
      <c r="AP4" s="2" t="s">
        <v>373</v>
      </c>
      <c r="AQ4" s="2" t="s">
        <v>373</v>
      </c>
      <c r="AR4" s="2" t="s">
        <v>407</v>
      </c>
      <c r="AS4" s="2" t="s">
        <v>373</v>
      </c>
      <c r="AT4" s="2" t="s">
        <v>373</v>
      </c>
      <c r="AU4" s="2" t="s">
        <v>373</v>
      </c>
      <c r="AV4" s="2" t="s">
        <v>373</v>
      </c>
      <c r="AW4" s="2" t="s">
        <v>373</v>
      </c>
      <c r="AX4" s="2" t="s">
        <v>373</v>
      </c>
      <c r="AY4" s="2" t="s">
        <v>373</v>
      </c>
      <c r="AZ4" s="2" t="s">
        <v>373</v>
      </c>
      <c r="BA4" s="2" t="s">
        <v>373</v>
      </c>
      <c r="BB4" s="2" t="s">
        <v>373</v>
      </c>
      <c r="BC4" s="2" t="s">
        <v>373</v>
      </c>
      <c r="BD4" s="2" t="s">
        <v>373</v>
      </c>
      <c r="BE4" s="2" t="s">
        <v>373</v>
      </c>
      <c r="BF4" s="2" t="s">
        <v>373</v>
      </c>
      <c r="BG4" s="2" t="s">
        <v>383</v>
      </c>
      <c r="BH4" s="2" t="s">
        <v>408</v>
      </c>
      <c r="BI4" s="2" t="s">
        <v>373</v>
      </c>
      <c r="BJ4" s="2" t="s">
        <v>373</v>
      </c>
      <c r="BK4" s="2" t="s">
        <v>409</v>
      </c>
      <c r="BL4" s="2" t="s">
        <v>373</v>
      </c>
      <c r="BM4" s="2" t="s">
        <v>383</v>
      </c>
      <c r="BN4" s="2" t="s">
        <v>373</v>
      </c>
      <c r="BO4" s="2" t="s">
        <v>373</v>
      </c>
      <c r="BP4" s="2" t="s">
        <v>373</v>
      </c>
      <c r="BQ4" s="2" t="s">
        <v>373</v>
      </c>
      <c r="BR4" s="2" t="s">
        <v>390</v>
      </c>
      <c r="BS4" s="2" t="s">
        <v>410</v>
      </c>
      <c r="BT4" s="2" t="s">
        <v>411</v>
      </c>
      <c r="BU4" s="2" t="s">
        <v>412</v>
      </c>
      <c r="BV4" s="2" t="s">
        <v>373</v>
      </c>
      <c r="BW4" s="2" t="s">
        <v>413</v>
      </c>
      <c r="BX4" s="2" t="s">
        <v>414</v>
      </c>
      <c r="BY4" s="2" t="s">
        <v>415</v>
      </c>
      <c r="BZ4" s="2" t="s">
        <v>373</v>
      </c>
      <c r="CA4" s="2" t="s">
        <v>373</v>
      </c>
      <c r="CB4" s="2" t="s">
        <v>383</v>
      </c>
      <c r="CC4" s="2" t="s">
        <v>373</v>
      </c>
      <c r="CD4" s="2" t="s">
        <v>373</v>
      </c>
      <c r="CE4" s="2" t="s">
        <v>373</v>
      </c>
      <c r="CF4" s="2" t="s">
        <v>373</v>
      </c>
      <c r="CG4" s="2" t="s">
        <v>373</v>
      </c>
      <c r="CH4" s="2" t="s">
        <v>373</v>
      </c>
      <c r="CI4" s="2" t="s">
        <v>373</v>
      </c>
      <c r="CJ4" s="2" t="s">
        <v>373</v>
      </c>
      <c r="CK4" s="2" t="s">
        <v>373</v>
      </c>
      <c r="CL4" s="2" t="s">
        <v>383</v>
      </c>
      <c r="CM4" s="2" t="s">
        <v>373</v>
      </c>
      <c r="CN4" s="2" t="s">
        <v>373</v>
      </c>
      <c r="CO4" s="2" t="s">
        <v>373</v>
      </c>
      <c r="CP4" s="2" t="s">
        <v>373</v>
      </c>
      <c r="CQ4" s="2" t="s">
        <v>373</v>
      </c>
      <c r="CR4" s="2" t="s">
        <v>373</v>
      </c>
      <c r="CS4" s="2" t="s">
        <v>373</v>
      </c>
      <c r="CT4" s="2" t="s">
        <v>373</v>
      </c>
      <c r="CU4" s="2" t="s">
        <v>373</v>
      </c>
      <c r="CV4" s="2" t="s">
        <v>373</v>
      </c>
      <c r="CW4" s="2" t="s">
        <v>373</v>
      </c>
      <c r="CX4" s="2" t="s">
        <v>373</v>
      </c>
      <c r="CY4" s="2" t="s">
        <v>383</v>
      </c>
      <c r="CZ4" s="2" t="s">
        <v>373</v>
      </c>
      <c r="DA4" s="2" t="s">
        <v>373</v>
      </c>
      <c r="DB4" s="2" t="s">
        <v>373</v>
      </c>
      <c r="DC4" s="2" t="s">
        <v>373</v>
      </c>
      <c r="DD4" s="2" t="s">
        <v>373</v>
      </c>
      <c r="DE4" s="2" t="s">
        <v>373</v>
      </c>
      <c r="DF4" s="2" t="s">
        <v>373</v>
      </c>
      <c r="DG4" s="2" t="s">
        <v>373</v>
      </c>
      <c r="DH4" s="2" t="s">
        <v>373</v>
      </c>
      <c r="DI4" s="2" t="s">
        <v>373</v>
      </c>
      <c r="DJ4" s="2" t="s">
        <v>373</v>
      </c>
      <c r="DK4" s="2" t="s">
        <v>373</v>
      </c>
      <c r="DL4" s="2" t="s">
        <v>373</v>
      </c>
      <c r="DM4" s="2" t="s">
        <v>373</v>
      </c>
      <c r="DN4" s="2" t="s">
        <v>373</v>
      </c>
      <c r="DO4" s="2" t="s">
        <v>373</v>
      </c>
      <c r="DP4" s="2" t="s">
        <v>373</v>
      </c>
      <c r="DQ4" s="2" t="s">
        <v>373</v>
      </c>
      <c r="DR4" s="2" t="s">
        <v>373</v>
      </c>
      <c r="DS4" s="2" t="s">
        <v>373</v>
      </c>
      <c r="DT4" s="2" t="s">
        <v>373</v>
      </c>
      <c r="DU4" s="2" t="s">
        <v>373</v>
      </c>
      <c r="DV4" s="2" t="s">
        <v>373</v>
      </c>
      <c r="DW4" s="2" t="s">
        <v>373</v>
      </c>
      <c r="DX4" s="2" t="s">
        <v>373</v>
      </c>
      <c r="DY4" s="2" t="s">
        <v>373</v>
      </c>
      <c r="DZ4" s="2" t="s">
        <v>373</v>
      </c>
      <c r="EA4" s="2" t="s">
        <v>373</v>
      </c>
      <c r="EB4" s="2" t="s">
        <v>373</v>
      </c>
      <c r="EC4" s="2" t="s">
        <v>373</v>
      </c>
      <c r="ED4" s="2" t="s">
        <v>373</v>
      </c>
      <c r="EE4" s="2" t="s">
        <v>373</v>
      </c>
      <c r="EF4" s="2" t="s">
        <v>373</v>
      </c>
      <c r="EG4" s="2" t="s">
        <v>373</v>
      </c>
      <c r="EH4" s="2" t="s">
        <v>373</v>
      </c>
      <c r="EI4" s="2" t="s">
        <v>373</v>
      </c>
      <c r="EJ4" s="2" t="s">
        <v>373</v>
      </c>
      <c r="EK4" s="2" t="s">
        <v>373</v>
      </c>
      <c r="EL4" s="2" t="s">
        <v>373</v>
      </c>
      <c r="EM4" s="2" t="s">
        <v>373</v>
      </c>
      <c r="EN4" s="2" t="s">
        <v>383</v>
      </c>
      <c r="EO4" s="2" t="s">
        <v>373</v>
      </c>
      <c r="EP4" s="2" t="s">
        <v>373</v>
      </c>
      <c r="EQ4" s="2" t="s">
        <v>373</v>
      </c>
      <c r="ER4" s="2" t="s">
        <v>373</v>
      </c>
      <c r="ES4" s="2" t="s">
        <v>373</v>
      </c>
      <c r="ET4" s="2" t="s">
        <v>373</v>
      </c>
      <c r="EU4" s="2" t="s">
        <v>373</v>
      </c>
      <c r="EV4" s="2" t="s">
        <v>373</v>
      </c>
      <c r="EW4" s="2" t="s">
        <v>373</v>
      </c>
      <c r="EX4" s="2" t="s">
        <v>373</v>
      </c>
      <c r="EY4" s="2" t="s">
        <v>373</v>
      </c>
      <c r="EZ4" s="2" t="s">
        <v>373</v>
      </c>
      <c r="FA4" s="2" t="s">
        <v>373</v>
      </c>
      <c r="FB4" s="2" t="s">
        <v>373</v>
      </c>
      <c r="FC4" s="2" t="s">
        <v>373</v>
      </c>
      <c r="FD4" s="2" t="s">
        <v>373</v>
      </c>
      <c r="FE4" s="2" t="s">
        <v>373</v>
      </c>
      <c r="FF4" s="2" t="s">
        <v>373</v>
      </c>
      <c r="FG4" s="2" t="s">
        <v>373</v>
      </c>
      <c r="FH4" s="2" t="s">
        <v>373</v>
      </c>
      <c r="FI4" s="2" t="s">
        <v>373</v>
      </c>
      <c r="FJ4" s="2" t="s">
        <v>373</v>
      </c>
      <c r="FK4" s="2" t="s">
        <v>373</v>
      </c>
      <c r="FL4" s="2" t="s">
        <v>373</v>
      </c>
      <c r="FM4" s="2" t="s">
        <v>373</v>
      </c>
      <c r="FN4" s="2" t="s">
        <v>373</v>
      </c>
      <c r="FO4" s="2" t="s">
        <v>373</v>
      </c>
      <c r="FP4" s="2" t="s">
        <v>373</v>
      </c>
      <c r="FQ4" s="2" t="s">
        <v>373</v>
      </c>
      <c r="FR4" s="2" t="s">
        <v>373</v>
      </c>
      <c r="FS4" s="2" t="s">
        <v>373</v>
      </c>
      <c r="FT4" s="2" t="s">
        <v>373</v>
      </c>
      <c r="FU4" s="2" t="s">
        <v>373</v>
      </c>
      <c r="FV4" s="2" t="s">
        <v>373</v>
      </c>
      <c r="FW4" s="2" t="s">
        <v>373</v>
      </c>
      <c r="FX4" s="2" t="s">
        <v>373</v>
      </c>
      <c r="FY4" s="2" t="s">
        <v>383</v>
      </c>
      <c r="FZ4" s="2" t="s">
        <v>373</v>
      </c>
      <c r="GA4" s="2" t="s">
        <v>373</v>
      </c>
      <c r="GB4" s="2" t="s">
        <v>373</v>
      </c>
      <c r="GC4" s="2" t="s">
        <v>373</v>
      </c>
      <c r="GD4" s="2" t="s">
        <v>373</v>
      </c>
      <c r="GE4" s="2" t="s">
        <v>373</v>
      </c>
      <c r="GF4" s="2" t="s">
        <v>373</v>
      </c>
      <c r="GG4" s="2" t="s">
        <v>373</v>
      </c>
      <c r="GH4" s="2" t="s">
        <v>373</v>
      </c>
      <c r="GI4" s="2" t="s">
        <v>373</v>
      </c>
      <c r="GJ4" s="2" t="s">
        <v>373</v>
      </c>
    </row>
    <row r="5" spans="1:192" x14ac:dyDescent="0.25">
      <c r="A5" s="1">
        <v>43732.36215277778</v>
      </c>
      <c r="B5" s="1">
        <v>43732.388518518521</v>
      </c>
      <c r="C5" s="2" t="s">
        <v>195</v>
      </c>
      <c r="D5" s="2" t="s">
        <v>416</v>
      </c>
      <c r="E5">
        <v>100</v>
      </c>
      <c r="F5">
        <v>2277</v>
      </c>
      <c r="G5" s="2" t="s">
        <v>371</v>
      </c>
      <c r="H5" s="1">
        <v>43732.388528506941</v>
      </c>
      <c r="I5" s="2" t="s">
        <v>417</v>
      </c>
      <c r="J5" s="2" t="s">
        <v>373</v>
      </c>
      <c r="K5" s="2" t="s">
        <v>373</v>
      </c>
      <c r="L5" s="2" t="s">
        <v>373</v>
      </c>
      <c r="M5" s="2" t="s">
        <v>373</v>
      </c>
      <c r="N5" s="2" t="s">
        <v>373</v>
      </c>
      <c r="O5" s="2" t="s">
        <v>373</v>
      </c>
      <c r="P5" s="2" t="s">
        <v>374</v>
      </c>
      <c r="Q5" s="2" t="s">
        <v>375</v>
      </c>
      <c r="R5" s="2" t="s">
        <v>418</v>
      </c>
      <c r="S5" s="2" t="s">
        <v>419</v>
      </c>
      <c r="T5" s="2" t="s">
        <v>420</v>
      </c>
      <c r="U5" s="2" t="s">
        <v>421</v>
      </c>
      <c r="V5" s="2" t="s">
        <v>422</v>
      </c>
      <c r="W5" s="2" t="s">
        <v>381</v>
      </c>
      <c r="X5" s="2" t="s">
        <v>373</v>
      </c>
      <c r="Y5" s="2" t="s">
        <v>423</v>
      </c>
      <c r="Z5" s="2" t="s">
        <v>390</v>
      </c>
      <c r="AA5" s="2" t="s">
        <v>424</v>
      </c>
      <c r="AB5" s="2" t="s">
        <v>373</v>
      </c>
      <c r="AC5" s="2" t="s">
        <v>425</v>
      </c>
      <c r="AD5" s="2" t="s">
        <v>373</v>
      </c>
      <c r="AE5" s="2" t="s">
        <v>386</v>
      </c>
      <c r="AF5" s="2" t="s">
        <v>373</v>
      </c>
      <c r="AG5" s="2" t="s">
        <v>373</v>
      </c>
      <c r="AH5" s="2" t="s">
        <v>403</v>
      </c>
      <c r="AI5" s="2" t="s">
        <v>373</v>
      </c>
      <c r="AJ5" s="2" t="s">
        <v>373</v>
      </c>
      <c r="AK5" s="2" t="s">
        <v>383</v>
      </c>
      <c r="AL5" s="2" t="s">
        <v>373</v>
      </c>
      <c r="AM5" s="2" t="s">
        <v>405</v>
      </c>
      <c r="AN5" s="2" t="s">
        <v>406</v>
      </c>
      <c r="AO5" s="2" t="s">
        <v>426</v>
      </c>
      <c r="AP5" s="2" t="s">
        <v>373</v>
      </c>
      <c r="AQ5" s="2" t="s">
        <v>373</v>
      </c>
      <c r="AR5" s="2" t="s">
        <v>427</v>
      </c>
      <c r="AS5" s="2" t="s">
        <v>428</v>
      </c>
      <c r="AT5" s="2" t="s">
        <v>373</v>
      </c>
      <c r="AU5" s="2" t="s">
        <v>373</v>
      </c>
      <c r="AV5" s="2" t="s">
        <v>373</v>
      </c>
      <c r="AW5" s="2" t="s">
        <v>429</v>
      </c>
      <c r="AX5" s="2" t="s">
        <v>383</v>
      </c>
      <c r="AY5" s="2" t="s">
        <v>383</v>
      </c>
      <c r="AZ5" s="2" t="s">
        <v>373</v>
      </c>
      <c r="BA5" s="2" t="s">
        <v>430</v>
      </c>
      <c r="BB5" s="2" t="s">
        <v>431</v>
      </c>
      <c r="BC5" s="2" t="s">
        <v>373</v>
      </c>
      <c r="BD5" s="2" t="s">
        <v>432</v>
      </c>
      <c r="BE5" s="2" t="s">
        <v>432</v>
      </c>
      <c r="BF5" s="2" t="s">
        <v>373</v>
      </c>
      <c r="BG5" s="2" t="s">
        <v>383</v>
      </c>
      <c r="BH5" s="2" t="s">
        <v>408</v>
      </c>
      <c r="BI5" s="2" t="s">
        <v>373</v>
      </c>
      <c r="BJ5" s="2" t="s">
        <v>373</v>
      </c>
      <c r="BK5" s="2" t="s">
        <v>373</v>
      </c>
      <c r="BL5" s="2" t="s">
        <v>373</v>
      </c>
      <c r="BM5" s="2" t="s">
        <v>383</v>
      </c>
      <c r="BN5" s="2" t="s">
        <v>433</v>
      </c>
      <c r="BO5" s="2" t="s">
        <v>383</v>
      </c>
      <c r="BP5" s="2" t="s">
        <v>383</v>
      </c>
      <c r="BQ5" s="2" t="s">
        <v>373</v>
      </c>
      <c r="BR5" s="2" t="s">
        <v>383</v>
      </c>
      <c r="BS5" s="2" t="s">
        <v>373</v>
      </c>
      <c r="BT5" s="2" t="s">
        <v>373</v>
      </c>
      <c r="BU5" s="2" t="s">
        <v>373</v>
      </c>
      <c r="BV5" s="2" t="s">
        <v>373</v>
      </c>
      <c r="BW5" s="2" t="s">
        <v>373</v>
      </c>
      <c r="BX5" s="2" t="s">
        <v>373</v>
      </c>
      <c r="BY5" s="2" t="s">
        <v>373</v>
      </c>
      <c r="BZ5" s="2" t="s">
        <v>373</v>
      </c>
      <c r="CA5" s="2" t="s">
        <v>373</v>
      </c>
      <c r="CB5" s="2" t="s">
        <v>390</v>
      </c>
      <c r="CC5" s="2" t="s">
        <v>431</v>
      </c>
      <c r="CD5" s="2" t="s">
        <v>411</v>
      </c>
      <c r="CE5" s="2" t="s">
        <v>373</v>
      </c>
      <c r="CF5" s="2" t="s">
        <v>373</v>
      </c>
      <c r="CG5" s="2" t="s">
        <v>434</v>
      </c>
      <c r="CH5" s="2" t="s">
        <v>373</v>
      </c>
      <c r="CI5" s="2" t="s">
        <v>435</v>
      </c>
      <c r="CJ5" s="2" t="s">
        <v>373</v>
      </c>
      <c r="CK5" s="2" t="s">
        <v>373</v>
      </c>
      <c r="CL5" s="2" t="s">
        <v>383</v>
      </c>
      <c r="CM5" s="2" t="s">
        <v>373</v>
      </c>
      <c r="CN5" s="2" t="s">
        <v>373</v>
      </c>
      <c r="CO5" s="2" t="s">
        <v>373</v>
      </c>
      <c r="CP5" s="2" t="s">
        <v>373</v>
      </c>
      <c r="CQ5" s="2" t="s">
        <v>373</v>
      </c>
      <c r="CR5" s="2" t="s">
        <v>373</v>
      </c>
      <c r="CS5" s="2" t="s">
        <v>373</v>
      </c>
      <c r="CT5" s="2" t="s">
        <v>373</v>
      </c>
      <c r="CU5" s="2" t="s">
        <v>373</v>
      </c>
      <c r="CV5" s="2" t="s">
        <v>373</v>
      </c>
      <c r="CW5" s="2" t="s">
        <v>373</v>
      </c>
      <c r="CX5" s="2" t="s">
        <v>373</v>
      </c>
      <c r="CY5" s="2" t="s">
        <v>390</v>
      </c>
      <c r="CZ5" s="2" t="s">
        <v>436</v>
      </c>
      <c r="DA5" s="2" t="s">
        <v>437</v>
      </c>
      <c r="DB5" s="2" t="s">
        <v>373</v>
      </c>
      <c r="DC5" s="2" t="s">
        <v>373</v>
      </c>
      <c r="DD5" s="2" t="s">
        <v>438</v>
      </c>
      <c r="DE5" s="2" t="s">
        <v>403</v>
      </c>
      <c r="DF5" s="2" t="s">
        <v>407</v>
      </c>
      <c r="DG5" s="2" t="s">
        <v>373</v>
      </c>
      <c r="DH5" s="2" t="s">
        <v>373</v>
      </c>
      <c r="DI5" s="2" t="s">
        <v>373</v>
      </c>
      <c r="DJ5" s="2" t="s">
        <v>439</v>
      </c>
      <c r="DK5" s="2" t="s">
        <v>437</v>
      </c>
      <c r="DL5" s="2" t="s">
        <v>440</v>
      </c>
      <c r="DM5" s="2" t="s">
        <v>441</v>
      </c>
      <c r="DN5" s="2" t="s">
        <v>440</v>
      </c>
      <c r="DO5" s="2" t="s">
        <v>442</v>
      </c>
      <c r="DP5" s="2" t="s">
        <v>443</v>
      </c>
      <c r="DQ5" s="2" t="s">
        <v>444</v>
      </c>
      <c r="DR5" s="2" t="s">
        <v>445</v>
      </c>
      <c r="DS5" s="2" t="s">
        <v>446</v>
      </c>
      <c r="DT5" s="2" t="s">
        <v>446</v>
      </c>
      <c r="DU5" s="2" t="s">
        <v>447</v>
      </c>
      <c r="DV5" s="2" t="s">
        <v>373</v>
      </c>
      <c r="DW5" s="2" t="s">
        <v>445</v>
      </c>
      <c r="DX5" s="2" t="s">
        <v>373</v>
      </c>
      <c r="DY5" s="2" t="s">
        <v>373</v>
      </c>
      <c r="DZ5" s="2" t="s">
        <v>373</v>
      </c>
      <c r="EA5" s="2" t="s">
        <v>373</v>
      </c>
      <c r="EB5" s="2" t="s">
        <v>373</v>
      </c>
      <c r="EC5" s="2" t="s">
        <v>373</v>
      </c>
      <c r="ED5" s="2" t="s">
        <v>373</v>
      </c>
      <c r="EE5" s="2" t="s">
        <v>448</v>
      </c>
      <c r="EF5" s="2" t="s">
        <v>390</v>
      </c>
      <c r="EG5" s="2" t="s">
        <v>390</v>
      </c>
      <c r="EH5" s="2" t="s">
        <v>449</v>
      </c>
      <c r="EI5" s="2" t="s">
        <v>373</v>
      </c>
      <c r="EJ5" s="2" t="s">
        <v>450</v>
      </c>
      <c r="EK5" s="2" t="s">
        <v>451</v>
      </c>
      <c r="EL5" s="2" t="s">
        <v>452</v>
      </c>
      <c r="EM5" s="2" t="s">
        <v>373</v>
      </c>
      <c r="EN5" s="2" t="s">
        <v>390</v>
      </c>
      <c r="EO5" s="2" t="s">
        <v>453</v>
      </c>
      <c r="EP5" s="2" t="s">
        <v>454</v>
      </c>
      <c r="EQ5" s="2" t="s">
        <v>373</v>
      </c>
      <c r="ER5" s="2" t="s">
        <v>373</v>
      </c>
      <c r="ES5" s="2" t="s">
        <v>455</v>
      </c>
      <c r="ET5" s="2" t="s">
        <v>456</v>
      </c>
      <c r="EU5" s="2" t="s">
        <v>373</v>
      </c>
      <c r="EV5" s="2" t="s">
        <v>373</v>
      </c>
      <c r="EW5" s="2" t="s">
        <v>373</v>
      </c>
      <c r="EX5" s="2" t="s">
        <v>373</v>
      </c>
      <c r="EY5" s="2" t="s">
        <v>439</v>
      </c>
      <c r="EZ5" s="2" t="s">
        <v>457</v>
      </c>
      <c r="FA5" s="2" t="s">
        <v>458</v>
      </c>
      <c r="FB5" s="2" t="s">
        <v>441</v>
      </c>
      <c r="FC5" s="2" t="s">
        <v>440</v>
      </c>
      <c r="FD5" s="2" t="s">
        <v>459</v>
      </c>
      <c r="FE5" s="2" t="s">
        <v>373</v>
      </c>
      <c r="FF5" s="2" t="s">
        <v>460</v>
      </c>
      <c r="FG5" s="2" t="s">
        <v>431</v>
      </c>
      <c r="FH5" s="2" t="s">
        <v>461</v>
      </c>
      <c r="FI5" s="2" t="s">
        <v>462</v>
      </c>
      <c r="FJ5" s="2" t="s">
        <v>463</v>
      </c>
      <c r="FK5" s="2" t="s">
        <v>464</v>
      </c>
      <c r="FL5" s="2" t="s">
        <v>465</v>
      </c>
      <c r="FM5" s="2" t="s">
        <v>466</v>
      </c>
      <c r="FN5" s="2" t="s">
        <v>448</v>
      </c>
      <c r="FO5" s="2" t="s">
        <v>448</v>
      </c>
      <c r="FP5" s="2" t="s">
        <v>383</v>
      </c>
      <c r="FQ5" s="2" t="s">
        <v>390</v>
      </c>
      <c r="FR5" s="2" t="s">
        <v>437</v>
      </c>
      <c r="FS5" s="2" t="s">
        <v>467</v>
      </c>
      <c r="FT5" s="2" t="s">
        <v>383</v>
      </c>
      <c r="FU5" s="2" t="s">
        <v>373</v>
      </c>
      <c r="FV5" s="2" t="s">
        <v>383</v>
      </c>
      <c r="FW5" s="2" t="s">
        <v>373</v>
      </c>
      <c r="FX5" s="2" t="s">
        <v>373</v>
      </c>
      <c r="FY5" s="2" t="s">
        <v>390</v>
      </c>
      <c r="FZ5" s="2" t="s">
        <v>373</v>
      </c>
      <c r="GA5" s="2" t="s">
        <v>373</v>
      </c>
      <c r="GB5" s="2" t="s">
        <v>373</v>
      </c>
      <c r="GC5" s="2" t="s">
        <v>373</v>
      </c>
      <c r="GD5" s="2" t="s">
        <v>373</v>
      </c>
      <c r="GE5" s="2" t="s">
        <v>373</v>
      </c>
      <c r="GF5" s="2" t="s">
        <v>373</v>
      </c>
      <c r="GG5" s="2" t="s">
        <v>373</v>
      </c>
      <c r="GH5" s="2" t="s">
        <v>373</v>
      </c>
      <c r="GI5" s="2" t="s">
        <v>373</v>
      </c>
      <c r="GJ5" s="2" t="s">
        <v>373</v>
      </c>
    </row>
    <row r="6" spans="1:192" x14ac:dyDescent="0.25">
      <c r="A6" s="1">
        <v>43732.392951388887</v>
      </c>
      <c r="B6" s="1">
        <v>43732.395729166667</v>
      </c>
      <c r="C6" s="2" t="s">
        <v>195</v>
      </c>
      <c r="D6" s="2" t="s">
        <v>468</v>
      </c>
      <c r="E6">
        <v>100</v>
      </c>
      <c r="F6">
        <v>240</v>
      </c>
      <c r="G6" s="2" t="s">
        <v>371</v>
      </c>
      <c r="H6" s="1">
        <v>43732.39573837963</v>
      </c>
      <c r="I6" s="2" t="s">
        <v>469</v>
      </c>
      <c r="J6" s="2" t="s">
        <v>373</v>
      </c>
      <c r="K6" s="2" t="s">
        <v>373</v>
      </c>
      <c r="L6" s="2" t="s">
        <v>373</v>
      </c>
      <c r="M6" s="2" t="s">
        <v>373</v>
      </c>
      <c r="N6" s="2" t="s">
        <v>373</v>
      </c>
      <c r="O6" s="2" t="s">
        <v>373</v>
      </c>
      <c r="P6" s="2" t="s">
        <v>374</v>
      </c>
      <c r="Q6" s="2" t="s">
        <v>375</v>
      </c>
      <c r="R6" s="2" t="s">
        <v>470</v>
      </c>
      <c r="S6" s="2" t="s">
        <v>471</v>
      </c>
      <c r="T6" s="2" t="s">
        <v>472</v>
      </c>
      <c r="U6" s="2" t="s">
        <v>473</v>
      </c>
      <c r="V6" s="2" t="s">
        <v>474</v>
      </c>
      <c r="W6" s="2" t="s">
        <v>381</v>
      </c>
      <c r="X6" s="2" t="s">
        <v>373</v>
      </c>
      <c r="Y6" s="2" t="s">
        <v>400</v>
      </c>
      <c r="Z6" s="2" t="s">
        <v>383</v>
      </c>
      <c r="AA6" s="2" t="s">
        <v>401</v>
      </c>
      <c r="AB6" s="2" t="s">
        <v>373</v>
      </c>
      <c r="AC6" s="2" t="s">
        <v>475</v>
      </c>
      <c r="AD6" s="2" t="s">
        <v>373</v>
      </c>
      <c r="AE6" s="2" t="s">
        <v>476</v>
      </c>
      <c r="AF6" s="2" t="s">
        <v>373</v>
      </c>
      <c r="AG6" s="2" t="s">
        <v>373</v>
      </c>
      <c r="AH6" s="2" t="s">
        <v>477</v>
      </c>
      <c r="AI6" s="2" t="s">
        <v>373</v>
      </c>
      <c r="AJ6" s="2" t="s">
        <v>373</v>
      </c>
      <c r="AK6" s="2" t="s">
        <v>390</v>
      </c>
      <c r="AL6" s="2" t="s">
        <v>478</v>
      </c>
      <c r="AM6" s="2" t="s">
        <v>383</v>
      </c>
      <c r="AN6" s="2" t="s">
        <v>373</v>
      </c>
      <c r="AO6" s="2" t="s">
        <v>373</v>
      </c>
      <c r="AP6" s="2" t="s">
        <v>373</v>
      </c>
      <c r="AQ6" s="2" t="s">
        <v>373</v>
      </c>
      <c r="AR6" s="2" t="s">
        <v>440</v>
      </c>
      <c r="AS6" s="2" t="s">
        <v>373</v>
      </c>
      <c r="AT6" s="2" t="s">
        <v>373</v>
      </c>
      <c r="AU6" s="2" t="s">
        <v>373</v>
      </c>
      <c r="AV6" s="2" t="s">
        <v>429</v>
      </c>
      <c r="AW6" s="2" t="s">
        <v>429</v>
      </c>
      <c r="AX6" s="2" t="s">
        <v>373</v>
      </c>
      <c r="AY6" s="2" t="s">
        <v>373</v>
      </c>
      <c r="AZ6" s="2" t="s">
        <v>373</v>
      </c>
      <c r="BA6" s="2" t="s">
        <v>479</v>
      </c>
      <c r="BB6" s="2" t="s">
        <v>429</v>
      </c>
      <c r="BC6" s="2" t="s">
        <v>429</v>
      </c>
      <c r="BD6" s="2" t="s">
        <v>479</v>
      </c>
      <c r="BE6" s="2" t="s">
        <v>429</v>
      </c>
      <c r="BF6" s="2" t="s">
        <v>429</v>
      </c>
      <c r="BG6" s="2" t="s">
        <v>383</v>
      </c>
      <c r="BH6" s="2" t="s">
        <v>408</v>
      </c>
      <c r="BI6" s="2" t="s">
        <v>373</v>
      </c>
      <c r="BJ6" s="2" t="s">
        <v>373</v>
      </c>
      <c r="BK6" s="2" t="s">
        <v>409</v>
      </c>
      <c r="BL6" s="2" t="s">
        <v>373</v>
      </c>
      <c r="BM6" s="2" t="s">
        <v>383</v>
      </c>
      <c r="BN6" s="2" t="s">
        <v>373</v>
      </c>
      <c r="BO6" s="2" t="s">
        <v>383</v>
      </c>
      <c r="BP6" s="2" t="s">
        <v>373</v>
      </c>
      <c r="BQ6" s="2" t="s">
        <v>373</v>
      </c>
      <c r="BR6" s="2" t="s">
        <v>383</v>
      </c>
      <c r="BS6" s="2" t="s">
        <v>373</v>
      </c>
      <c r="BT6" s="2" t="s">
        <v>373</v>
      </c>
      <c r="BU6" s="2" t="s">
        <v>373</v>
      </c>
      <c r="BV6" s="2" t="s">
        <v>373</v>
      </c>
      <c r="BW6" s="2" t="s">
        <v>373</v>
      </c>
      <c r="BX6" s="2" t="s">
        <v>373</v>
      </c>
      <c r="BY6" s="2" t="s">
        <v>373</v>
      </c>
      <c r="BZ6" s="2" t="s">
        <v>373</v>
      </c>
      <c r="CA6" s="2" t="s">
        <v>373</v>
      </c>
      <c r="CB6" s="2" t="s">
        <v>383</v>
      </c>
      <c r="CC6" s="2" t="s">
        <v>373</v>
      </c>
      <c r="CD6" s="2" t="s">
        <v>373</v>
      </c>
      <c r="CE6" s="2" t="s">
        <v>373</v>
      </c>
      <c r="CF6" s="2" t="s">
        <v>373</v>
      </c>
      <c r="CG6" s="2" t="s">
        <v>373</v>
      </c>
      <c r="CH6" s="2" t="s">
        <v>373</v>
      </c>
      <c r="CI6" s="2" t="s">
        <v>373</v>
      </c>
      <c r="CJ6" s="2" t="s">
        <v>373</v>
      </c>
      <c r="CK6" s="2" t="s">
        <v>373</v>
      </c>
      <c r="CL6" s="2" t="s">
        <v>383</v>
      </c>
      <c r="CM6" s="2" t="s">
        <v>373</v>
      </c>
      <c r="CN6" s="2" t="s">
        <v>373</v>
      </c>
      <c r="CO6" s="2" t="s">
        <v>373</v>
      </c>
      <c r="CP6" s="2" t="s">
        <v>373</v>
      </c>
      <c r="CQ6" s="2" t="s">
        <v>373</v>
      </c>
      <c r="CR6" s="2" t="s">
        <v>373</v>
      </c>
      <c r="CS6" s="2" t="s">
        <v>373</v>
      </c>
      <c r="CT6" s="2" t="s">
        <v>373</v>
      </c>
      <c r="CU6" s="2" t="s">
        <v>373</v>
      </c>
      <c r="CV6" s="2" t="s">
        <v>373</v>
      </c>
      <c r="CW6" s="2" t="s">
        <v>373</v>
      </c>
      <c r="CX6" s="2" t="s">
        <v>373</v>
      </c>
      <c r="CY6" s="2" t="s">
        <v>383</v>
      </c>
      <c r="CZ6" s="2" t="s">
        <v>373</v>
      </c>
      <c r="DA6" s="2" t="s">
        <v>373</v>
      </c>
      <c r="DB6" s="2" t="s">
        <v>373</v>
      </c>
      <c r="DC6" s="2" t="s">
        <v>373</v>
      </c>
      <c r="DD6" s="2" t="s">
        <v>373</v>
      </c>
      <c r="DE6" s="2" t="s">
        <v>373</v>
      </c>
      <c r="DF6" s="2" t="s">
        <v>373</v>
      </c>
      <c r="DG6" s="2" t="s">
        <v>373</v>
      </c>
      <c r="DH6" s="2" t="s">
        <v>373</v>
      </c>
      <c r="DI6" s="2" t="s">
        <v>373</v>
      </c>
      <c r="DJ6" s="2" t="s">
        <v>373</v>
      </c>
      <c r="DK6" s="2" t="s">
        <v>373</v>
      </c>
      <c r="DL6" s="2" t="s">
        <v>373</v>
      </c>
      <c r="DM6" s="2" t="s">
        <v>373</v>
      </c>
      <c r="DN6" s="2" t="s">
        <v>373</v>
      </c>
      <c r="DO6" s="2" t="s">
        <v>373</v>
      </c>
      <c r="DP6" s="2" t="s">
        <v>373</v>
      </c>
      <c r="DQ6" s="2" t="s">
        <v>373</v>
      </c>
      <c r="DR6" s="2" t="s">
        <v>373</v>
      </c>
      <c r="DS6" s="2" t="s">
        <v>373</v>
      </c>
      <c r="DT6" s="2" t="s">
        <v>373</v>
      </c>
      <c r="DU6" s="2" t="s">
        <v>373</v>
      </c>
      <c r="DV6" s="2" t="s">
        <v>373</v>
      </c>
      <c r="DW6" s="2" t="s">
        <v>373</v>
      </c>
      <c r="DX6" s="2" t="s">
        <v>373</v>
      </c>
      <c r="DY6" s="2" t="s">
        <v>373</v>
      </c>
      <c r="DZ6" s="2" t="s">
        <v>373</v>
      </c>
      <c r="EA6" s="2" t="s">
        <v>373</v>
      </c>
      <c r="EB6" s="2" t="s">
        <v>373</v>
      </c>
      <c r="EC6" s="2" t="s">
        <v>373</v>
      </c>
      <c r="ED6" s="2" t="s">
        <v>373</v>
      </c>
      <c r="EE6" s="2" t="s">
        <v>373</v>
      </c>
      <c r="EF6" s="2" t="s">
        <v>373</v>
      </c>
      <c r="EG6" s="2" t="s">
        <v>373</v>
      </c>
      <c r="EH6" s="2" t="s">
        <v>373</v>
      </c>
      <c r="EI6" s="2" t="s">
        <v>373</v>
      </c>
      <c r="EJ6" s="2" t="s">
        <v>373</v>
      </c>
      <c r="EK6" s="2" t="s">
        <v>373</v>
      </c>
      <c r="EL6" s="2" t="s">
        <v>373</v>
      </c>
      <c r="EM6" s="2" t="s">
        <v>373</v>
      </c>
      <c r="EN6" s="2" t="s">
        <v>383</v>
      </c>
      <c r="EO6" s="2" t="s">
        <v>373</v>
      </c>
      <c r="EP6" s="2" t="s">
        <v>373</v>
      </c>
      <c r="EQ6" s="2" t="s">
        <v>373</v>
      </c>
      <c r="ER6" s="2" t="s">
        <v>373</v>
      </c>
      <c r="ES6" s="2" t="s">
        <v>373</v>
      </c>
      <c r="ET6" s="2" t="s">
        <v>373</v>
      </c>
      <c r="EU6" s="2" t="s">
        <v>373</v>
      </c>
      <c r="EV6" s="2" t="s">
        <v>373</v>
      </c>
      <c r="EW6" s="2" t="s">
        <v>373</v>
      </c>
      <c r="EX6" s="2" t="s">
        <v>373</v>
      </c>
      <c r="EY6" s="2" t="s">
        <v>373</v>
      </c>
      <c r="EZ6" s="2" t="s">
        <v>373</v>
      </c>
      <c r="FA6" s="2" t="s">
        <v>373</v>
      </c>
      <c r="FB6" s="2" t="s">
        <v>373</v>
      </c>
      <c r="FC6" s="2" t="s">
        <v>373</v>
      </c>
      <c r="FD6" s="2" t="s">
        <v>373</v>
      </c>
      <c r="FE6" s="2" t="s">
        <v>373</v>
      </c>
      <c r="FF6" s="2" t="s">
        <v>373</v>
      </c>
      <c r="FG6" s="2" t="s">
        <v>373</v>
      </c>
      <c r="FH6" s="2" t="s">
        <v>373</v>
      </c>
      <c r="FI6" s="2" t="s">
        <v>373</v>
      </c>
      <c r="FJ6" s="2" t="s">
        <v>373</v>
      </c>
      <c r="FK6" s="2" t="s">
        <v>373</v>
      </c>
      <c r="FL6" s="2" t="s">
        <v>373</v>
      </c>
      <c r="FM6" s="2" t="s">
        <v>373</v>
      </c>
      <c r="FN6" s="2" t="s">
        <v>373</v>
      </c>
      <c r="FO6" s="2" t="s">
        <v>373</v>
      </c>
      <c r="FP6" s="2" t="s">
        <v>373</v>
      </c>
      <c r="FQ6" s="2" t="s">
        <v>373</v>
      </c>
      <c r="FR6" s="2" t="s">
        <v>373</v>
      </c>
      <c r="FS6" s="2" t="s">
        <v>373</v>
      </c>
      <c r="FT6" s="2" t="s">
        <v>373</v>
      </c>
      <c r="FU6" s="2" t="s">
        <v>373</v>
      </c>
      <c r="FV6" s="2" t="s">
        <v>373</v>
      </c>
      <c r="FW6" s="2" t="s">
        <v>373</v>
      </c>
      <c r="FX6" s="2" t="s">
        <v>373</v>
      </c>
      <c r="FY6" s="2" t="s">
        <v>383</v>
      </c>
      <c r="FZ6" s="2" t="s">
        <v>373</v>
      </c>
      <c r="GA6" s="2" t="s">
        <v>373</v>
      </c>
      <c r="GB6" s="2" t="s">
        <v>373</v>
      </c>
      <c r="GC6" s="2" t="s">
        <v>373</v>
      </c>
      <c r="GD6" s="2" t="s">
        <v>373</v>
      </c>
      <c r="GE6" s="2" t="s">
        <v>373</v>
      </c>
      <c r="GF6" s="2" t="s">
        <v>373</v>
      </c>
      <c r="GG6" s="2" t="s">
        <v>373</v>
      </c>
      <c r="GH6" s="2" t="s">
        <v>373</v>
      </c>
      <c r="GI6" s="2" t="s">
        <v>373</v>
      </c>
      <c r="GJ6" s="2" t="s">
        <v>373</v>
      </c>
    </row>
    <row r="7" spans="1:192" x14ac:dyDescent="0.25">
      <c r="A7" s="1">
        <v>43732.367997685185</v>
      </c>
      <c r="B7" s="1">
        <v>43732.428576388891</v>
      </c>
      <c r="C7" s="2" t="s">
        <v>195</v>
      </c>
      <c r="D7" s="2" t="s">
        <v>480</v>
      </c>
      <c r="E7">
        <v>100</v>
      </c>
      <c r="F7">
        <v>5234</v>
      </c>
      <c r="G7" s="2" t="s">
        <v>371</v>
      </c>
      <c r="H7" s="1">
        <v>43732.428589768519</v>
      </c>
      <c r="I7" s="2" t="s">
        <v>481</v>
      </c>
      <c r="J7" s="2" t="s">
        <v>373</v>
      </c>
      <c r="K7" s="2" t="s">
        <v>373</v>
      </c>
      <c r="L7" s="2" t="s">
        <v>373</v>
      </c>
      <c r="M7" s="2" t="s">
        <v>373</v>
      </c>
      <c r="N7" s="2" t="s">
        <v>373</v>
      </c>
      <c r="O7" s="2" t="s">
        <v>373</v>
      </c>
      <c r="P7" s="2" t="s">
        <v>374</v>
      </c>
      <c r="Q7" s="2" t="s">
        <v>375</v>
      </c>
      <c r="R7" s="2" t="s">
        <v>482</v>
      </c>
      <c r="S7" s="2" t="s">
        <v>483</v>
      </c>
      <c r="T7" s="2" t="s">
        <v>484</v>
      </c>
      <c r="U7" s="2" t="s">
        <v>485</v>
      </c>
      <c r="V7" s="2" t="s">
        <v>486</v>
      </c>
      <c r="W7" s="2" t="s">
        <v>381</v>
      </c>
      <c r="X7" s="2" t="s">
        <v>373</v>
      </c>
      <c r="Y7" s="2" t="s">
        <v>423</v>
      </c>
      <c r="Z7" s="2" t="s">
        <v>390</v>
      </c>
      <c r="AA7" s="2" t="s">
        <v>384</v>
      </c>
      <c r="AB7" s="2" t="s">
        <v>373</v>
      </c>
      <c r="AC7" s="2" t="s">
        <v>487</v>
      </c>
      <c r="AD7" s="2" t="s">
        <v>373</v>
      </c>
      <c r="AE7" s="2" t="s">
        <v>488</v>
      </c>
      <c r="AF7" s="2" t="s">
        <v>373</v>
      </c>
      <c r="AG7" s="2" t="s">
        <v>373</v>
      </c>
      <c r="AH7" s="2" t="s">
        <v>404</v>
      </c>
      <c r="AI7" s="2" t="s">
        <v>489</v>
      </c>
      <c r="AJ7" s="2" t="s">
        <v>490</v>
      </c>
      <c r="AK7" s="2" t="s">
        <v>390</v>
      </c>
      <c r="AL7" s="2" t="s">
        <v>373</v>
      </c>
      <c r="AM7" s="2" t="s">
        <v>373</v>
      </c>
      <c r="AN7" s="2" t="s">
        <v>373</v>
      </c>
      <c r="AO7" s="2" t="s">
        <v>403</v>
      </c>
      <c r="AP7" s="2" t="s">
        <v>373</v>
      </c>
      <c r="AQ7" s="2" t="s">
        <v>373</v>
      </c>
      <c r="AR7" s="2" t="s">
        <v>491</v>
      </c>
      <c r="AS7" s="2" t="s">
        <v>491</v>
      </c>
      <c r="AT7" s="2" t="s">
        <v>373</v>
      </c>
      <c r="AU7" s="2" t="s">
        <v>373</v>
      </c>
      <c r="AV7" s="2" t="s">
        <v>373</v>
      </c>
      <c r="AW7" s="2" t="s">
        <v>429</v>
      </c>
      <c r="AX7" s="2" t="s">
        <v>390</v>
      </c>
      <c r="AY7" s="2" t="s">
        <v>390</v>
      </c>
      <c r="AZ7" s="2" t="s">
        <v>383</v>
      </c>
      <c r="BA7" s="2" t="s">
        <v>492</v>
      </c>
      <c r="BB7" s="2" t="s">
        <v>492</v>
      </c>
      <c r="BC7" s="2" t="s">
        <v>493</v>
      </c>
      <c r="BD7" s="2" t="s">
        <v>492</v>
      </c>
      <c r="BE7" s="2" t="s">
        <v>492</v>
      </c>
      <c r="BF7" s="2" t="s">
        <v>493</v>
      </c>
      <c r="BG7" s="2" t="s">
        <v>383</v>
      </c>
      <c r="BH7" s="2" t="s">
        <v>494</v>
      </c>
      <c r="BI7" s="2" t="s">
        <v>373</v>
      </c>
      <c r="BJ7" s="2" t="s">
        <v>495</v>
      </c>
      <c r="BK7" s="2" t="s">
        <v>496</v>
      </c>
      <c r="BL7" s="2" t="s">
        <v>373</v>
      </c>
      <c r="BM7" s="2" t="s">
        <v>383</v>
      </c>
      <c r="BN7" s="2" t="s">
        <v>373</v>
      </c>
      <c r="BO7" s="2" t="s">
        <v>390</v>
      </c>
      <c r="BP7" s="2" t="s">
        <v>390</v>
      </c>
      <c r="BQ7" s="2" t="s">
        <v>373</v>
      </c>
      <c r="BR7" s="2" t="s">
        <v>390</v>
      </c>
      <c r="BS7" s="2" t="s">
        <v>497</v>
      </c>
      <c r="BT7" s="2" t="s">
        <v>411</v>
      </c>
      <c r="BU7" s="2" t="s">
        <v>498</v>
      </c>
      <c r="BV7" s="2" t="s">
        <v>373</v>
      </c>
      <c r="BW7" s="2" t="s">
        <v>499</v>
      </c>
      <c r="BX7" s="2" t="s">
        <v>373</v>
      </c>
      <c r="BY7" s="2" t="s">
        <v>500</v>
      </c>
      <c r="BZ7" s="2" t="s">
        <v>373</v>
      </c>
      <c r="CA7" s="2" t="s">
        <v>501</v>
      </c>
      <c r="CB7" s="2" t="s">
        <v>390</v>
      </c>
      <c r="CC7" s="2" t="s">
        <v>497</v>
      </c>
      <c r="CD7" s="2" t="s">
        <v>411</v>
      </c>
      <c r="CE7" s="2" t="s">
        <v>498</v>
      </c>
      <c r="CF7" s="2" t="s">
        <v>373</v>
      </c>
      <c r="CG7" s="2" t="s">
        <v>499</v>
      </c>
      <c r="CH7" s="2" t="s">
        <v>373</v>
      </c>
      <c r="CI7" s="2" t="s">
        <v>502</v>
      </c>
      <c r="CJ7" s="2" t="s">
        <v>373</v>
      </c>
      <c r="CK7" s="2" t="s">
        <v>503</v>
      </c>
      <c r="CL7" s="2" t="s">
        <v>383</v>
      </c>
      <c r="CM7" s="2" t="s">
        <v>373</v>
      </c>
      <c r="CN7" s="2" t="s">
        <v>373</v>
      </c>
      <c r="CO7" s="2" t="s">
        <v>373</v>
      </c>
      <c r="CP7" s="2" t="s">
        <v>373</v>
      </c>
      <c r="CQ7" s="2" t="s">
        <v>373</v>
      </c>
      <c r="CR7" s="2" t="s">
        <v>373</v>
      </c>
      <c r="CS7" s="2" t="s">
        <v>373</v>
      </c>
      <c r="CT7" s="2" t="s">
        <v>373</v>
      </c>
      <c r="CU7" s="2" t="s">
        <v>373</v>
      </c>
      <c r="CV7" s="2" t="s">
        <v>373</v>
      </c>
      <c r="CW7" s="2" t="s">
        <v>373</v>
      </c>
      <c r="CX7" s="2" t="s">
        <v>373</v>
      </c>
      <c r="CY7" s="2" t="s">
        <v>390</v>
      </c>
      <c r="CZ7" s="2" t="s">
        <v>504</v>
      </c>
      <c r="DA7" s="2" t="s">
        <v>489</v>
      </c>
      <c r="DB7" s="2" t="s">
        <v>504</v>
      </c>
      <c r="DC7" s="2" t="s">
        <v>489</v>
      </c>
      <c r="DD7" s="2" t="s">
        <v>505</v>
      </c>
      <c r="DE7" s="2" t="s">
        <v>440</v>
      </c>
      <c r="DF7" s="2" t="s">
        <v>388</v>
      </c>
      <c r="DG7" s="2" t="s">
        <v>440</v>
      </c>
      <c r="DH7" s="2" t="s">
        <v>440</v>
      </c>
      <c r="DI7" s="2" t="s">
        <v>440</v>
      </c>
      <c r="DJ7" s="2" t="s">
        <v>506</v>
      </c>
      <c r="DK7" s="2" t="s">
        <v>507</v>
      </c>
      <c r="DL7" s="2" t="s">
        <v>386</v>
      </c>
      <c r="DM7" s="2" t="s">
        <v>508</v>
      </c>
      <c r="DN7" s="2" t="s">
        <v>509</v>
      </c>
      <c r="DO7" s="2" t="s">
        <v>510</v>
      </c>
      <c r="DP7" s="2" t="s">
        <v>510</v>
      </c>
      <c r="DQ7" s="2" t="s">
        <v>511</v>
      </c>
      <c r="DR7" s="2" t="s">
        <v>512</v>
      </c>
      <c r="DS7" s="2" t="s">
        <v>513</v>
      </c>
      <c r="DT7" s="2" t="s">
        <v>373</v>
      </c>
      <c r="DU7" s="2" t="s">
        <v>514</v>
      </c>
      <c r="DV7" s="2" t="s">
        <v>440</v>
      </c>
      <c r="DW7" s="2" t="s">
        <v>515</v>
      </c>
      <c r="DX7" s="2" t="s">
        <v>440</v>
      </c>
      <c r="DY7" s="2" t="s">
        <v>440</v>
      </c>
      <c r="DZ7" s="2" t="s">
        <v>440</v>
      </c>
      <c r="EA7" s="2" t="s">
        <v>440</v>
      </c>
      <c r="EB7" s="2" t="s">
        <v>373</v>
      </c>
      <c r="EC7" s="2" t="s">
        <v>440</v>
      </c>
      <c r="ED7" s="2" t="s">
        <v>440</v>
      </c>
      <c r="EE7" s="2" t="s">
        <v>492</v>
      </c>
      <c r="EF7" s="2" t="s">
        <v>390</v>
      </c>
      <c r="EG7" s="2" t="s">
        <v>390</v>
      </c>
      <c r="EH7" s="2" t="s">
        <v>449</v>
      </c>
      <c r="EI7" s="2" t="s">
        <v>373</v>
      </c>
      <c r="EJ7" s="2" t="s">
        <v>437</v>
      </c>
      <c r="EK7" s="2" t="s">
        <v>373</v>
      </c>
      <c r="EL7" s="2" t="s">
        <v>373</v>
      </c>
      <c r="EM7" s="2" t="s">
        <v>373</v>
      </c>
      <c r="EN7" s="2" t="s">
        <v>390</v>
      </c>
      <c r="EO7" s="2" t="s">
        <v>516</v>
      </c>
      <c r="EP7" s="2" t="s">
        <v>489</v>
      </c>
      <c r="EQ7" s="2" t="s">
        <v>516</v>
      </c>
      <c r="ER7" s="2" t="s">
        <v>489</v>
      </c>
      <c r="ES7" s="2" t="s">
        <v>505</v>
      </c>
      <c r="ET7" s="2" t="s">
        <v>489</v>
      </c>
      <c r="EU7" s="2" t="s">
        <v>388</v>
      </c>
      <c r="EV7" s="2" t="s">
        <v>489</v>
      </c>
      <c r="EW7" s="2" t="s">
        <v>373</v>
      </c>
      <c r="EX7" s="2" t="s">
        <v>373</v>
      </c>
      <c r="EY7" s="2" t="s">
        <v>517</v>
      </c>
      <c r="EZ7" s="2" t="s">
        <v>518</v>
      </c>
      <c r="FA7" s="2" t="s">
        <v>519</v>
      </c>
      <c r="FB7" s="2" t="s">
        <v>441</v>
      </c>
      <c r="FC7" s="2" t="s">
        <v>440</v>
      </c>
      <c r="FD7" s="2" t="s">
        <v>459</v>
      </c>
      <c r="FE7" s="2" t="s">
        <v>373</v>
      </c>
      <c r="FF7" s="2" t="s">
        <v>520</v>
      </c>
      <c r="FG7" s="2" t="s">
        <v>443</v>
      </c>
      <c r="FH7" s="2" t="s">
        <v>521</v>
      </c>
      <c r="FI7" s="2" t="s">
        <v>522</v>
      </c>
      <c r="FJ7" s="2" t="s">
        <v>523</v>
      </c>
      <c r="FK7" s="2" t="s">
        <v>524</v>
      </c>
      <c r="FL7" s="2" t="s">
        <v>524</v>
      </c>
      <c r="FM7" s="2" t="s">
        <v>525</v>
      </c>
      <c r="FN7" s="2" t="s">
        <v>526</v>
      </c>
      <c r="FO7" s="2" t="s">
        <v>526</v>
      </c>
      <c r="FP7" s="2" t="s">
        <v>383</v>
      </c>
      <c r="FQ7" s="2" t="s">
        <v>390</v>
      </c>
      <c r="FR7" s="2" t="s">
        <v>527</v>
      </c>
      <c r="FS7" s="2" t="s">
        <v>528</v>
      </c>
      <c r="FT7" s="2" t="s">
        <v>383</v>
      </c>
      <c r="FU7" s="2" t="s">
        <v>373</v>
      </c>
      <c r="FV7" s="2" t="s">
        <v>390</v>
      </c>
      <c r="FW7" s="2" t="s">
        <v>529</v>
      </c>
      <c r="FX7" s="2" t="s">
        <v>373</v>
      </c>
      <c r="FY7" s="2" t="s">
        <v>390</v>
      </c>
      <c r="FZ7" s="2" t="s">
        <v>440</v>
      </c>
      <c r="GA7" s="2" t="s">
        <v>440</v>
      </c>
      <c r="GB7" s="2" t="s">
        <v>440</v>
      </c>
      <c r="GC7" s="2" t="s">
        <v>440</v>
      </c>
      <c r="GD7" s="2" t="s">
        <v>440</v>
      </c>
      <c r="GE7" s="2" t="s">
        <v>440</v>
      </c>
      <c r="GF7" s="2" t="s">
        <v>441</v>
      </c>
      <c r="GG7" s="2" t="s">
        <v>530</v>
      </c>
      <c r="GH7" s="2" t="s">
        <v>489</v>
      </c>
      <c r="GI7" s="2" t="s">
        <v>531</v>
      </c>
      <c r="GJ7" s="2" t="s">
        <v>373</v>
      </c>
    </row>
    <row r="8" spans="1:192" x14ac:dyDescent="0.25">
      <c r="A8" s="1">
        <v>43732.424189814818</v>
      </c>
      <c r="B8" s="1">
        <v>43732.433356481481</v>
      </c>
      <c r="C8" s="2" t="s">
        <v>195</v>
      </c>
      <c r="D8" s="2" t="s">
        <v>532</v>
      </c>
      <c r="E8">
        <v>100</v>
      </c>
      <c r="F8">
        <v>792</v>
      </c>
      <c r="G8" s="2" t="s">
        <v>371</v>
      </c>
      <c r="H8" s="1">
        <v>43732.43336505787</v>
      </c>
      <c r="I8" s="2" t="s">
        <v>533</v>
      </c>
      <c r="J8" s="2" t="s">
        <v>373</v>
      </c>
      <c r="K8" s="2" t="s">
        <v>373</v>
      </c>
      <c r="L8" s="2" t="s">
        <v>373</v>
      </c>
      <c r="M8" s="2" t="s">
        <v>373</v>
      </c>
      <c r="N8" s="2" t="s">
        <v>373</v>
      </c>
      <c r="O8" s="2" t="s">
        <v>373</v>
      </c>
      <c r="P8" s="2" t="s">
        <v>374</v>
      </c>
      <c r="Q8" s="2" t="s">
        <v>375</v>
      </c>
      <c r="R8" s="2" t="s">
        <v>534</v>
      </c>
      <c r="S8" s="2" t="s">
        <v>535</v>
      </c>
      <c r="T8" s="2" t="s">
        <v>472</v>
      </c>
      <c r="U8" s="2" t="s">
        <v>536</v>
      </c>
      <c r="V8" s="2" t="s">
        <v>537</v>
      </c>
      <c r="W8" s="2" t="s">
        <v>494</v>
      </c>
      <c r="X8" s="2" t="s">
        <v>538</v>
      </c>
      <c r="Y8" s="2" t="s">
        <v>539</v>
      </c>
      <c r="Z8" s="2" t="s">
        <v>383</v>
      </c>
      <c r="AA8" s="2" t="s">
        <v>540</v>
      </c>
      <c r="AB8" s="2" t="s">
        <v>373</v>
      </c>
      <c r="AC8" s="2" t="s">
        <v>541</v>
      </c>
      <c r="AD8" s="2" t="s">
        <v>542</v>
      </c>
      <c r="AE8" s="2" t="s">
        <v>373</v>
      </c>
      <c r="AF8" s="2" t="s">
        <v>543</v>
      </c>
      <c r="AG8" s="2" t="s">
        <v>440</v>
      </c>
      <c r="AH8" s="2" t="s">
        <v>373</v>
      </c>
      <c r="AI8" s="2" t="s">
        <v>373</v>
      </c>
      <c r="AJ8" s="2" t="s">
        <v>373</v>
      </c>
      <c r="AK8" s="2" t="s">
        <v>383</v>
      </c>
      <c r="AL8" s="2" t="s">
        <v>373</v>
      </c>
      <c r="AM8" s="2" t="s">
        <v>383</v>
      </c>
      <c r="AN8" s="2" t="s">
        <v>373</v>
      </c>
      <c r="AO8" s="2" t="s">
        <v>440</v>
      </c>
      <c r="AP8" s="2" t="s">
        <v>544</v>
      </c>
      <c r="AQ8" s="2" t="s">
        <v>373</v>
      </c>
      <c r="AR8" s="2" t="s">
        <v>440</v>
      </c>
      <c r="AS8" s="2" t="s">
        <v>373</v>
      </c>
      <c r="AT8" s="2" t="s">
        <v>373</v>
      </c>
      <c r="AU8" s="2" t="s">
        <v>373</v>
      </c>
      <c r="AV8" s="2" t="s">
        <v>429</v>
      </c>
      <c r="AW8" s="2" t="s">
        <v>429</v>
      </c>
      <c r="AX8" s="2" t="s">
        <v>383</v>
      </c>
      <c r="AY8" s="2" t="s">
        <v>373</v>
      </c>
      <c r="AZ8" s="2" t="s">
        <v>373</v>
      </c>
      <c r="BA8" s="2" t="s">
        <v>545</v>
      </c>
      <c r="BB8" s="2" t="s">
        <v>429</v>
      </c>
      <c r="BC8" s="2" t="s">
        <v>429</v>
      </c>
      <c r="BD8" s="2" t="s">
        <v>545</v>
      </c>
      <c r="BE8" s="2" t="s">
        <v>429</v>
      </c>
      <c r="BF8" s="2" t="s">
        <v>429</v>
      </c>
      <c r="BG8" s="2" t="s">
        <v>390</v>
      </c>
      <c r="BH8" s="2" t="s">
        <v>494</v>
      </c>
      <c r="BI8" s="2" t="s">
        <v>373</v>
      </c>
      <c r="BJ8" s="2" t="s">
        <v>546</v>
      </c>
      <c r="BK8" s="2" t="s">
        <v>547</v>
      </c>
      <c r="BL8" s="2" t="s">
        <v>373</v>
      </c>
      <c r="BM8" s="2" t="s">
        <v>383</v>
      </c>
      <c r="BN8" s="2" t="s">
        <v>494</v>
      </c>
      <c r="BO8" s="2" t="s">
        <v>383</v>
      </c>
      <c r="BP8" s="2" t="s">
        <v>373</v>
      </c>
      <c r="BQ8" s="2" t="s">
        <v>373</v>
      </c>
      <c r="BR8" s="2" t="s">
        <v>383</v>
      </c>
      <c r="BS8" s="2" t="s">
        <v>373</v>
      </c>
      <c r="BT8" s="2" t="s">
        <v>373</v>
      </c>
      <c r="BU8" s="2" t="s">
        <v>373</v>
      </c>
      <c r="BV8" s="2" t="s">
        <v>373</v>
      </c>
      <c r="BW8" s="2" t="s">
        <v>373</v>
      </c>
      <c r="BX8" s="2" t="s">
        <v>373</v>
      </c>
      <c r="BY8" s="2" t="s">
        <v>373</v>
      </c>
      <c r="BZ8" s="2" t="s">
        <v>373</v>
      </c>
      <c r="CA8" s="2" t="s">
        <v>373</v>
      </c>
      <c r="CB8" s="2" t="s">
        <v>383</v>
      </c>
      <c r="CC8" s="2" t="s">
        <v>373</v>
      </c>
      <c r="CD8" s="2" t="s">
        <v>373</v>
      </c>
      <c r="CE8" s="2" t="s">
        <v>373</v>
      </c>
      <c r="CF8" s="2" t="s">
        <v>373</v>
      </c>
      <c r="CG8" s="2" t="s">
        <v>373</v>
      </c>
      <c r="CH8" s="2" t="s">
        <v>373</v>
      </c>
      <c r="CI8" s="2" t="s">
        <v>373</v>
      </c>
      <c r="CJ8" s="2" t="s">
        <v>373</v>
      </c>
      <c r="CK8" s="2" t="s">
        <v>373</v>
      </c>
      <c r="CL8" s="2" t="s">
        <v>383</v>
      </c>
      <c r="CM8" s="2" t="s">
        <v>373</v>
      </c>
      <c r="CN8" s="2" t="s">
        <v>373</v>
      </c>
      <c r="CO8" s="2" t="s">
        <v>373</v>
      </c>
      <c r="CP8" s="2" t="s">
        <v>373</v>
      </c>
      <c r="CQ8" s="2" t="s">
        <v>373</v>
      </c>
      <c r="CR8" s="2" t="s">
        <v>373</v>
      </c>
      <c r="CS8" s="2" t="s">
        <v>373</v>
      </c>
      <c r="CT8" s="2" t="s">
        <v>373</v>
      </c>
      <c r="CU8" s="2" t="s">
        <v>373</v>
      </c>
      <c r="CV8" s="2" t="s">
        <v>373</v>
      </c>
      <c r="CW8" s="2" t="s">
        <v>373</v>
      </c>
      <c r="CX8" s="2" t="s">
        <v>373</v>
      </c>
      <c r="CY8" s="2" t="s">
        <v>383</v>
      </c>
      <c r="CZ8" s="2" t="s">
        <v>373</v>
      </c>
      <c r="DA8" s="2" t="s">
        <v>373</v>
      </c>
      <c r="DB8" s="2" t="s">
        <v>373</v>
      </c>
      <c r="DC8" s="2" t="s">
        <v>373</v>
      </c>
      <c r="DD8" s="2" t="s">
        <v>373</v>
      </c>
      <c r="DE8" s="2" t="s">
        <v>373</v>
      </c>
      <c r="DF8" s="2" t="s">
        <v>373</v>
      </c>
      <c r="DG8" s="2" t="s">
        <v>373</v>
      </c>
      <c r="DH8" s="2" t="s">
        <v>373</v>
      </c>
      <c r="DI8" s="2" t="s">
        <v>373</v>
      </c>
      <c r="DJ8" s="2" t="s">
        <v>373</v>
      </c>
      <c r="DK8" s="2" t="s">
        <v>373</v>
      </c>
      <c r="DL8" s="2" t="s">
        <v>373</v>
      </c>
      <c r="DM8" s="2" t="s">
        <v>373</v>
      </c>
      <c r="DN8" s="2" t="s">
        <v>373</v>
      </c>
      <c r="DO8" s="2" t="s">
        <v>373</v>
      </c>
      <c r="DP8" s="2" t="s">
        <v>373</v>
      </c>
      <c r="DQ8" s="2" t="s">
        <v>373</v>
      </c>
      <c r="DR8" s="2" t="s">
        <v>373</v>
      </c>
      <c r="DS8" s="2" t="s">
        <v>373</v>
      </c>
      <c r="DT8" s="2" t="s">
        <v>373</v>
      </c>
      <c r="DU8" s="2" t="s">
        <v>373</v>
      </c>
      <c r="DV8" s="2" t="s">
        <v>373</v>
      </c>
      <c r="DW8" s="2" t="s">
        <v>373</v>
      </c>
      <c r="DX8" s="2" t="s">
        <v>373</v>
      </c>
      <c r="DY8" s="2" t="s">
        <v>373</v>
      </c>
      <c r="DZ8" s="2" t="s">
        <v>373</v>
      </c>
      <c r="EA8" s="2" t="s">
        <v>373</v>
      </c>
      <c r="EB8" s="2" t="s">
        <v>373</v>
      </c>
      <c r="EC8" s="2" t="s">
        <v>373</v>
      </c>
      <c r="ED8" s="2" t="s">
        <v>373</v>
      </c>
      <c r="EE8" s="2" t="s">
        <v>373</v>
      </c>
      <c r="EF8" s="2" t="s">
        <v>373</v>
      </c>
      <c r="EG8" s="2" t="s">
        <v>373</v>
      </c>
      <c r="EH8" s="2" t="s">
        <v>373</v>
      </c>
      <c r="EI8" s="2" t="s">
        <v>373</v>
      </c>
      <c r="EJ8" s="2" t="s">
        <v>373</v>
      </c>
      <c r="EK8" s="2" t="s">
        <v>373</v>
      </c>
      <c r="EL8" s="2" t="s">
        <v>373</v>
      </c>
      <c r="EM8" s="2" t="s">
        <v>373</v>
      </c>
      <c r="EN8" s="2" t="s">
        <v>383</v>
      </c>
      <c r="EO8" s="2" t="s">
        <v>373</v>
      </c>
      <c r="EP8" s="2" t="s">
        <v>373</v>
      </c>
      <c r="EQ8" s="2" t="s">
        <v>373</v>
      </c>
      <c r="ER8" s="2" t="s">
        <v>373</v>
      </c>
      <c r="ES8" s="2" t="s">
        <v>373</v>
      </c>
      <c r="ET8" s="2" t="s">
        <v>373</v>
      </c>
      <c r="EU8" s="2" t="s">
        <v>373</v>
      </c>
      <c r="EV8" s="2" t="s">
        <v>373</v>
      </c>
      <c r="EW8" s="2" t="s">
        <v>373</v>
      </c>
      <c r="EX8" s="2" t="s">
        <v>373</v>
      </c>
      <c r="EY8" s="2" t="s">
        <v>373</v>
      </c>
      <c r="EZ8" s="2" t="s">
        <v>373</v>
      </c>
      <c r="FA8" s="2" t="s">
        <v>373</v>
      </c>
      <c r="FB8" s="2" t="s">
        <v>373</v>
      </c>
      <c r="FC8" s="2" t="s">
        <v>373</v>
      </c>
      <c r="FD8" s="2" t="s">
        <v>373</v>
      </c>
      <c r="FE8" s="2" t="s">
        <v>373</v>
      </c>
      <c r="FF8" s="2" t="s">
        <v>373</v>
      </c>
      <c r="FG8" s="2" t="s">
        <v>373</v>
      </c>
      <c r="FH8" s="2" t="s">
        <v>373</v>
      </c>
      <c r="FI8" s="2" t="s">
        <v>373</v>
      </c>
      <c r="FJ8" s="2" t="s">
        <v>373</v>
      </c>
      <c r="FK8" s="2" t="s">
        <v>373</v>
      </c>
      <c r="FL8" s="2" t="s">
        <v>373</v>
      </c>
      <c r="FM8" s="2" t="s">
        <v>373</v>
      </c>
      <c r="FN8" s="2" t="s">
        <v>373</v>
      </c>
      <c r="FO8" s="2" t="s">
        <v>373</v>
      </c>
      <c r="FP8" s="2" t="s">
        <v>373</v>
      </c>
      <c r="FQ8" s="2" t="s">
        <v>373</v>
      </c>
      <c r="FR8" s="2" t="s">
        <v>373</v>
      </c>
      <c r="FS8" s="2" t="s">
        <v>373</v>
      </c>
      <c r="FT8" s="2" t="s">
        <v>373</v>
      </c>
      <c r="FU8" s="2" t="s">
        <v>373</v>
      </c>
      <c r="FV8" s="2" t="s">
        <v>373</v>
      </c>
      <c r="FW8" s="2" t="s">
        <v>373</v>
      </c>
      <c r="FX8" s="2" t="s">
        <v>373</v>
      </c>
      <c r="FY8" s="2" t="s">
        <v>383</v>
      </c>
      <c r="FZ8" s="2" t="s">
        <v>373</v>
      </c>
      <c r="GA8" s="2" t="s">
        <v>373</v>
      </c>
      <c r="GB8" s="2" t="s">
        <v>373</v>
      </c>
      <c r="GC8" s="2" t="s">
        <v>373</v>
      </c>
      <c r="GD8" s="2" t="s">
        <v>373</v>
      </c>
      <c r="GE8" s="2" t="s">
        <v>373</v>
      </c>
      <c r="GF8" s="2" t="s">
        <v>373</v>
      </c>
      <c r="GG8" s="2" t="s">
        <v>373</v>
      </c>
      <c r="GH8" s="2" t="s">
        <v>373</v>
      </c>
      <c r="GI8" s="2" t="s">
        <v>373</v>
      </c>
      <c r="GJ8" s="2" t="s">
        <v>548</v>
      </c>
    </row>
    <row r="9" spans="1:192" x14ac:dyDescent="0.25">
      <c r="A9" s="1">
        <v>43732.455428240741</v>
      </c>
      <c r="B9" s="1">
        <v>43732.474166666667</v>
      </c>
      <c r="C9" s="2" t="s">
        <v>195</v>
      </c>
      <c r="D9" s="2" t="s">
        <v>549</v>
      </c>
      <c r="E9">
        <v>100</v>
      </c>
      <c r="F9">
        <v>1619</v>
      </c>
      <c r="G9" s="2" t="s">
        <v>371</v>
      </c>
      <c r="H9" s="1">
        <v>43732.474182407408</v>
      </c>
      <c r="I9" s="2" t="s">
        <v>550</v>
      </c>
      <c r="J9" s="2" t="s">
        <v>373</v>
      </c>
      <c r="K9" s="2" t="s">
        <v>373</v>
      </c>
      <c r="L9" s="2" t="s">
        <v>373</v>
      </c>
      <c r="M9" s="2" t="s">
        <v>373</v>
      </c>
      <c r="N9" s="2" t="s">
        <v>373</v>
      </c>
      <c r="O9" s="2" t="s">
        <v>373</v>
      </c>
      <c r="P9" s="2" t="s">
        <v>374</v>
      </c>
      <c r="Q9" s="2" t="s">
        <v>375</v>
      </c>
      <c r="R9" s="2" t="s">
        <v>551</v>
      </c>
      <c r="S9" s="2" t="s">
        <v>552</v>
      </c>
      <c r="T9" s="2" t="s">
        <v>378</v>
      </c>
      <c r="U9" s="2" t="s">
        <v>553</v>
      </c>
      <c r="V9" s="2" t="s">
        <v>554</v>
      </c>
      <c r="W9" s="2" t="s">
        <v>381</v>
      </c>
      <c r="X9" s="2" t="s">
        <v>373</v>
      </c>
      <c r="Y9" s="2" t="s">
        <v>382</v>
      </c>
      <c r="Z9" s="2" t="s">
        <v>383</v>
      </c>
      <c r="AA9" s="2" t="s">
        <v>401</v>
      </c>
      <c r="AB9" s="2" t="s">
        <v>373</v>
      </c>
      <c r="AC9" s="2" t="s">
        <v>555</v>
      </c>
      <c r="AD9" s="2" t="s">
        <v>373</v>
      </c>
      <c r="AE9" s="2" t="s">
        <v>386</v>
      </c>
      <c r="AF9" s="2" t="s">
        <v>373</v>
      </c>
      <c r="AG9" s="2" t="s">
        <v>373</v>
      </c>
      <c r="AH9" s="2" t="s">
        <v>404</v>
      </c>
      <c r="AI9" s="2" t="s">
        <v>373</v>
      </c>
      <c r="AJ9" s="2" t="s">
        <v>373</v>
      </c>
      <c r="AK9" s="2" t="s">
        <v>383</v>
      </c>
      <c r="AL9" s="2" t="s">
        <v>373</v>
      </c>
      <c r="AM9" s="2" t="s">
        <v>392</v>
      </c>
      <c r="AN9" s="2" t="s">
        <v>373</v>
      </c>
      <c r="AO9" s="2" t="s">
        <v>373</v>
      </c>
      <c r="AP9" s="2" t="s">
        <v>373</v>
      </c>
      <c r="AQ9" s="2" t="s">
        <v>373</v>
      </c>
      <c r="AR9" s="2" t="s">
        <v>373</v>
      </c>
      <c r="AS9" s="2" t="s">
        <v>466</v>
      </c>
      <c r="AT9" s="2" t="s">
        <v>373</v>
      </c>
      <c r="AU9" s="2" t="s">
        <v>373</v>
      </c>
      <c r="AV9" s="2" t="s">
        <v>373</v>
      </c>
      <c r="AW9" s="2" t="s">
        <v>429</v>
      </c>
      <c r="AX9" s="2" t="s">
        <v>383</v>
      </c>
      <c r="AY9" s="2" t="s">
        <v>383</v>
      </c>
      <c r="AZ9" s="2" t="s">
        <v>373</v>
      </c>
      <c r="BA9" s="2" t="s">
        <v>443</v>
      </c>
      <c r="BB9" s="2" t="s">
        <v>556</v>
      </c>
      <c r="BC9" s="2" t="s">
        <v>429</v>
      </c>
      <c r="BD9" s="2" t="s">
        <v>373</v>
      </c>
      <c r="BE9" s="2" t="s">
        <v>373</v>
      </c>
      <c r="BF9" s="2" t="s">
        <v>373</v>
      </c>
      <c r="BG9" s="2" t="s">
        <v>383</v>
      </c>
      <c r="BH9" s="2" t="s">
        <v>408</v>
      </c>
      <c r="BI9" s="2" t="s">
        <v>373</v>
      </c>
      <c r="BJ9" s="2" t="s">
        <v>373</v>
      </c>
      <c r="BK9" s="2" t="s">
        <v>557</v>
      </c>
      <c r="BL9" s="2" t="s">
        <v>373</v>
      </c>
      <c r="BM9" s="2" t="s">
        <v>383</v>
      </c>
      <c r="BN9" s="2" t="s">
        <v>373</v>
      </c>
      <c r="BO9" s="2" t="s">
        <v>383</v>
      </c>
      <c r="BP9" s="2" t="s">
        <v>383</v>
      </c>
      <c r="BQ9" s="2" t="s">
        <v>373</v>
      </c>
      <c r="BR9" s="2" t="s">
        <v>390</v>
      </c>
      <c r="BS9" s="2" t="s">
        <v>497</v>
      </c>
      <c r="BT9" s="2" t="s">
        <v>411</v>
      </c>
      <c r="BU9" s="2" t="s">
        <v>558</v>
      </c>
      <c r="BV9" s="2" t="s">
        <v>373</v>
      </c>
      <c r="BW9" s="2" t="s">
        <v>559</v>
      </c>
      <c r="BX9" s="2" t="s">
        <v>373</v>
      </c>
      <c r="BY9" s="2" t="s">
        <v>560</v>
      </c>
      <c r="BZ9" s="2" t="s">
        <v>373</v>
      </c>
      <c r="CA9" s="2" t="s">
        <v>561</v>
      </c>
      <c r="CB9" s="2" t="s">
        <v>390</v>
      </c>
      <c r="CC9" s="2" t="s">
        <v>497</v>
      </c>
      <c r="CD9" s="2" t="s">
        <v>411</v>
      </c>
      <c r="CE9" s="2" t="s">
        <v>558</v>
      </c>
      <c r="CF9" s="2" t="s">
        <v>373</v>
      </c>
      <c r="CG9" s="2" t="s">
        <v>559</v>
      </c>
      <c r="CH9" s="2" t="s">
        <v>373</v>
      </c>
      <c r="CI9" s="2" t="s">
        <v>435</v>
      </c>
      <c r="CJ9" s="2" t="s">
        <v>373</v>
      </c>
      <c r="CK9" s="2" t="s">
        <v>562</v>
      </c>
      <c r="CL9" s="2" t="s">
        <v>383</v>
      </c>
      <c r="CM9" s="2" t="s">
        <v>373</v>
      </c>
      <c r="CN9" s="2" t="s">
        <v>373</v>
      </c>
      <c r="CO9" s="2" t="s">
        <v>373</v>
      </c>
      <c r="CP9" s="2" t="s">
        <v>373</v>
      </c>
      <c r="CQ9" s="2" t="s">
        <v>373</v>
      </c>
      <c r="CR9" s="2" t="s">
        <v>373</v>
      </c>
      <c r="CS9" s="2" t="s">
        <v>373</v>
      </c>
      <c r="CT9" s="2" t="s">
        <v>373</v>
      </c>
      <c r="CU9" s="2" t="s">
        <v>373</v>
      </c>
      <c r="CV9" s="2" t="s">
        <v>373</v>
      </c>
      <c r="CW9" s="2" t="s">
        <v>373</v>
      </c>
      <c r="CX9" s="2" t="s">
        <v>373</v>
      </c>
      <c r="CY9" s="2" t="s">
        <v>390</v>
      </c>
      <c r="CZ9" s="2" t="s">
        <v>563</v>
      </c>
      <c r="DA9" s="2" t="s">
        <v>373</v>
      </c>
      <c r="DB9" s="2" t="s">
        <v>373</v>
      </c>
      <c r="DC9" s="2" t="s">
        <v>373</v>
      </c>
      <c r="DD9" s="2" t="s">
        <v>564</v>
      </c>
      <c r="DE9" s="2" t="s">
        <v>373</v>
      </c>
      <c r="DF9" s="2" t="s">
        <v>565</v>
      </c>
      <c r="DG9" s="2" t="s">
        <v>373</v>
      </c>
      <c r="DH9" s="2" t="s">
        <v>373</v>
      </c>
      <c r="DI9" s="2" t="s">
        <v>373</v>
      </c>
      <c r="DJ9" s="2" t="s">
        <v>566</v>
      </c>
      <c r="DK9" s="2" t="s">
        <v>373</v>
      </c>
      <c r="DL9" s="2" t="s">
        <v>452</v>
      </c>
      <c r="DM9" s="2" t="s">
        <v>373</v>
      </c>
      <c r="DN9" s="2" t="s">
        <v>567</v>
      </c>
      <c r="DO9" s="2" t="s">
        <v>373</v>
      </c>
      <c r="DP9" s="2" t="s">
        <v>443</v>
      </c>
      <c r="DQ9" s="2" t="s">
        <v>373</v>
      </c>
      <c r="DR9" s="2" t="s">
        <v>373</v>
      </c>
      <c r="DS9" s="2" t="s">
        <v>373</v>
      </c>
      <c r="DT9" s="2" t="s">
        <v>568</v>
      </c>
      <c r="DU9" s="2" t="s">
        <v>373</v>
      </c>
      <c r="DV9" s="2" t="s">
        <v>373</v>
      </c>
      <c r="DW9" s="2" t="s">
        <v>373</v>
      </c>
      <c r="DX9" s="2" t="s">
        <v>373</v>
      </c>
      <c r="DY9" s="2" t="s">
        <v>373</v>
      </c>
      <c r="DZ9" s="2" t="s">
        <v>373</v>
      </c>
      <c r="EA9" s="2" t="s">
        <v>373</v>
      </c>
      <c r="EB9" s="2" t="s">
        <v>373</v>
      </c>
      <c r="EC9" s="2" t="s">
        <v>373</v>
      </c>
      <c r="ED9" s="2" t="s">
        <v>373</v>
      </c>
      <c r="EE9" s="2" t="s">
        <v>373</v>
      </c>
      <c r="EF9" s="2" t="s">
        <v>390</v>
      </c>
      <c r="EG9" s="2" t="s">
        <v>373</v>
      </c>
      <c r="EH9" s="2" t="s">
        <v>569</v>
      </c>
      <c r="EI9" s="2" t="s">
        <v>373</v>
      </c>
      <c r="EJ9" s="2" t="s">
        <v>529</v>
      </c>
      <c r="EK9" s="2" t="s">
        <v>373</v>
      </c>
      <c r="EL9" s="2" t="s">
        <v>373</v>
      </c>
      <c r="EM9" s="2" t="s">
        <v>373</v>
      </c>
      <c r="EN9" s="2" t="s">
        <v>390</v>
      </c>
      <c r="EO9" s="2" t="s">
        <v>563</v>
      </c>
      <c r="EP9" s="2" t="s">
        <v>373</v>
      </c>
      <c r="EQ9" s="2" t="s">
        <v>373</v>
      </c>
      <c r="ER9" s="2" t="s">
        <v>373</v>
      </c>
      <c r="ES9" s="2" t="s">
        <v>564</v>
      </c>
      <c r="ET9" s="2" t="s">
        <v>373</v>
      </c>
      <c r="EU9" s="2" t="s">
        <v>565</v>
      </c>
      <c r="EV9" s="2" t="s">
        <v>373</v>
      </c>
      <c r="EW9" s="2" t="s">
        <v>373</v>
      </c>
      <c r="EX9" s="2" t="s">
        <v>373</v>
      </c>
      <c r="EY9" s="2" t="s">
        <v>373</v>
      </c>
      <c r="EZ9" s="2" t="s">
        <v>373</v>
      </c>
      <c r="FA9" s="2" t="s">
        <v>373</v>
      </c>
      <c r="FB9" s="2" t="s">
        <v>441</v>
      </c>
      <c r="FC9" s="2" t="s">
        <v>373</v>
      </c>
      <c r="FD9" s="2" t="s">
        <v>373</v>
      </c>
      <c r="FE9" s="2" t="s">
        <v>373</v>
      </c>
      <c r="FF9" s="2" t="s">
        <v>373</v>
      </c>
      <c r="FG9" s="2" t="s">
        <v>373</v>
      </c>
      <c r="FH9" s="2" t="s">
        <v>373</v>
      </c>
      <c r="FI9" s="2" t="s">
        <v>373</v>
      </c>
      <c r="FJ9" s="2" t="s">
        <v>373</v>
      </c>
      <c r="FK9" s="2" t="s">
        <v>373</v>
      </c>
      <c r="FL9" s="2" t="s">
        <v>373</v>
      </c>
      <c r="FM9" s="2" t="s">
        <v>373</v>
      </c>
      <c r="FN9" s="2" t="s">
        <v>373</v>
      </c>
      <c r="FO9" s="2" t="s">
        <v>373</v>
      </c>
      <c r="FP9" s="2" t="s">
        <v>390</v>
      </c>
      <c r="FQ9" s="2" t="s">
        <v>390</v>
      </c>
      <c r="FR9" s="2" t="s">
        <v>373</v>
      </c>
      <c r="FS9" s="2" t="s">
        <v>570</v>
      </c>
      <c r="FT9" s="2" t="s">
        <v>383</v>
      </c>
      <c r="FU9" s="2" t="s">
        <v>373</v>
      </c>
      <c r="FV9" s="2" t="s">
        <v>383</v>
      </c>
      <c r="FW9" s="2" t="s">
        <v>373</v>
      </c>
      <c r="FX9" s="2" t="s">
        <v>373</v>
      </c>
      <c r="FY9" s="2" t="s">
        <v>383</v>
      </c>
      <c r="FZ9" s="2" t="s">
        <v>373</v>
      </c>
      <c r="GA9" s="2" t="s">
        <v>373</v>
      </c>
      <c r="GB9" s="2" t="s">
        <v>373</v>
      </c>
      <c r="GC9" s="2" t="s">
        <v>373</v>
      </c>
      <c r="GD9" s="2" t="s">
        <v>373</v>
      </c>
      <c r="GE9" s="2" t="s">
        <v>373</v>
      </c>
      <c r="GF9" s="2" t="s">
        <v>373</v>
      </c>
      <c r="GG9" s="2" t="s">
        <v>373</v>
      </c>
      <c r="GH9" s="2" t="s">
        <v>373</v>
      </c>
      <c r="GI9" s="2" t="s">
        <v>373</v>
      </c>
      <c r="GJ9" s="2" t="s">
        <v>373</v>
      </c>
    </row>
    <row r="10" spans="1:192" x14ac:dyDescent="0.25">
      <c r="A10" s="1">
        <v>43732.506608796299</v>
      </c>
      <c r="B10" s="1">
        <v>43732.593564814815</v>
      </c>
      <c r="C10" s="2" t="s">
        <v>195</v>
      </c>
      <c r="D10" s="2" t="s">
        <v>571</v>
      </c>
      <c r="E10">
        <v>100</v>
      </c>
      <c r="F10">
        <v>7513</v>
      </c>
      <c r="G10" s="2" t="s">
        <v>371</v>
      </c>
      <c r="H10" s="1">
        <v>43732.593573969905</v>
      </c>
      <c r="I10" s="2" t="s">
        <v>572</v>
      </c>
      <c r="J10" s="2" t="s">
        <v>373</v>
      </c>
      <c r="K10" s="2" t="s">
        <v>373</v>
      </c>
      <c r="L10" s="2" t="s">
        <v>373</v>
      </c>
      <c r="M10" s="2" t="s">
        <v>373</v>
      </c>
      <c r="N10" s="2" t="s">
        <v>373</v>
      </c>
      <c r="O10" s="2" t="s">
        <v>373</v>
      </c>
      <c r="P10" s="2" t="s">
        <v>374</v>
      </c>
      <c r="Q10" s="2" t="s">
        <v>375</v>
      </c>
      <c r="R10" s="2" t="s">
        <v>573</v>
      </c>
      <c r="S10" s="2" t="s">
        <v>574</v>
      </c>
      <c r="T10" s="2" t="s">
        <v>378</v>
      </c>
      <c r="U10" s="2" t="s">
        <v>575</v>
      </c>
      <c r="V10" s="2" t="s">
        <v>576</v>
      </c>
      <c r="W10" s="2" t="s">
        <v>381</v>
      </c>
      <c r="X10" s="2" t="s">
        <v>373</v>
      </c>
      <c r="Y10" s="2" t="s">
        <v>382</v>
      </c>
      <c r="Z10" s="2" t="s">
        <v>383</v>
      </c>
      <c r="AA10" s="2" t="s">
        <v>577</v>
      </c>
      <c r="AB10" s="2" t="s">
        <v>373</v>
      </c>
      <c r="AC10" s="2" t="s">
        <v>578</v>
      </c>
      <c r="AD10" s="2" t="s">
        <v>579</v>
      </c>
      <c r="AE10" s="2" t="s">
        <v>580</v>
      </c>
      <c r="AF10" s="2" t="s">
        <v>373</v>
      </c>
      <c r="AG10" s="2" t="s">
        <v>373</v>
      </c>
      <c r="AH10" s="2" t="s">
        <v>488</v>
      </c>
      <c r="AI10" s="2" t="s">
        <v>373</v>
      </c>
      <c r="AJ10" s="2" t="s">
        <v>488</v>
      </c>
      <c r="AK10" s="2" t="s">
        <v>383</v>
      </c>
      <c r="AL10" s="2" t="s">
        <v>373</v>
      </c>
      <c r="AM10" s="2" t="s">
        <v>405</v>
      </c>
      <c r="AN10" s="2" t="s">
        <v>373</v>
      </c>
      <c r="AO10" s="2" t="s">
        <v>373</v>
      </c>
      <c r="AP10" s="2" t="s">
        <v>373</v>
      </c>
      <c r="AQ10" s="2" t="s">
        <v>373</v>
      </c>
      <c r="AR10" s="2" t="s">
        <v>581</v>
      </c>
      <c r="AS10" s="2" t="s">
        <v>373</v>
      </c>
      <c r="AT10" s="2" t="s">
        <v>373</v>
      </c>
      <c r="AU10" s="2" t="s">
        <v>373</v>
      </c>
      <c r="AV10" s="2" t="s">
        <v>373</v>
      </c>
      <c r="AW10" s="2" t="s">
        <v>373</v>
      </c>
      <c r="AX10" s="2" t="s">
        <v>390</v>
      </c>
      <c r="AY10" s="2" t="s">
        <v>373</v>
      </c>
      <c r="AZ10" s="2" t="s">
        <v>373</v>
      </c>
      <c r="BA10" s="2" t="s">
        <v>582</v>
      </c>
      <c r="BB10" s="2" t="s">
        <v>373</v>
      </c>
      <c r="BC10" s="2" t="s">
        <v>373</v>
      </c>
      <c r="BD10" s="2" t="s">
        <v>582</v>
      </c>
      <c r="BE10" s="2" t="s">
        <v>373</v>
      </c>
      <c r="BF10" s="2" t="s">
        <v>373</v>
      </c>
      <c r="BG10" s="2" t="s">
        <v>383</v>
      </c>
      <c r="BH10" s="2" t="s">
        <v>408</v>
      </c>
      <c r="BI10" s="2" t="s">
        <v>373</v>
      </c>
      <c r="BJ10" s="2" t="s">
        <v>373</v>
      </c>
      <c r="BK10" s="2" t="s">
        <v>494</v>
      </c>
      <c r="BL10" s="2" t="s">
        <v>583</v>
      </c>
      <c r="BM10" s="2" t="s">
        <v>383</v>
      </c>
      <c r="BN10" s="2" t="s">
        <v>373</v>
      </c>
      <c r="BO10" s="2" t="s">
        <v>383</v>
      </c>
      <c r="BP10" s="2" t="s">
        <v>373</v>
      </c>
      <c r="BQ10" s="2" t="s">
        <v>373</v>
      </c>
      <c r="BR10" s="2" t="s">
        <v>383</v>
      </c>
      <c r="BS10" s="2" t="s">
        <v>373</v>
      </c>
      <c r="BT10" s="2" t="s">
        <v>373</v>
      </c>
      <c r="BU10" s="2" t="s">
        <v>373</v>
      </c>
      <c r="BV10" s="2" t="s">
        <v>373</v>
      </c>
      <c r="BW10" s="2" t="s">
        <v>373</v>
      </c>
      <c r="BX10" s="2" t="s">
        <v>373</v>
      </c>
      <c r="BY10" s="2" t="s">
        <v>373</v>
      </c>
      <c r="BZ10" s="2" t="s">
        <v>373</v>
      </c>
      <c r="CA10" s="2" t="s">
        <v>373</v>
      </c>
      <c r="CB10" s="2" t="s">
        <v>383</v>
      </c>
      <c r="CC10" s="2" t="s">
        <v>373</v>
      </c>
      <c r="CD10" s="2" t="s">
        <v>373</v>
      </c>
      <c r="CE10" s="2" t="s">
        <v>373</v>
      </c>
      <c r="CF10" s="2" t="s">
        <v>373</v>
      </c>
      <c r="CG10" s="2" t="s">
        <v>373</v>
      </c>
      <c r="CH10" s="2" t="s">
        <v>373</v>
      </c>
      <c r="CI10" s="2" t="s">
        <v>373</v>
      </c>
      <c r="CJ10" s="2" t="s">
        <v>373</v>
      </c>
      <c r="CK10" s="2" t="s">
        <v>373</v>
      </c>
      <c r="CL10" s="2" t="s">
        <v>383</v>
      </c>
      <c r="CM10" s="2" t="s">
        <v>373</v>
      </c>
      <c r="CN10" s="2" t="s">
        <v>373</v>
      </c>
      <c r="CO10" s="2" t="s">
        <v>373</v>
      </c>
      <c r="CP10" s="2" t="s">
        <v>373</v>
      </c>
      <c r="CQ10" s="2" t="s">
        <v>373</v>
      </c>
      <c r="CR10" s="2" t="s">
        <v>373</v>
      </c>
      <c r="CS10" s="2" t="s">
        <v>373</v>
      </c>
      <c r="CT10" s="2" t="s">
        <v>373</v>
      </c>
      <c r="CU10" s="2" t="s">
        <v>373</v>
      </c>
      <c r="CV10" s="2" t="s">
        <v>373</v>
      </c>
      <c r="CW10" s="2" t="s">
        <v>373</v>
      </c>
      <c r="CX10" s="2" t="s">
        <v>373</v>
      </c>
      <c r="CY10" s="2" t="s">
        <v>390</v>
      </c>
      <c r="CZ10" s="2" t="s">
        <v>584</v>
      </c>
      <c r="DA10" s="2" t="s">
        <v>373</v>
      </c>
      <c r="DB10" s="2" t="s">
        <v>584</v>
      </c>
      <c r="DC10" s="2" t="s">
        <v>373</v>
      </c>
      <c r="DD10" s="2" t="s">
        <v>585</v>
      </c>
      <c r="DE10" s="2" t="s">
        <v>373</v>
      </c>
      <c r="DF10" s="2" t="s">
        <v>452</v>
      </c>
      <c r="DG10" s="2" t="s">
        <v>441</v>
      </c>
      <c r="DH10" s="2" t="s">
        <v>373</v>
      </c>
      <c r="DI10" s="2" t="s">
        <v>373</v>
      </c>
      <c r="DJ10" s="2" t="s">
        <v>586</v>
      </c>
      <c r="DK10" s="2" t="s">
        <v>373</v>
      </c>
      <c r="DL10" s="2" t="s">
        <v>441</v>
      </c>
      <c r="DM10" s="2" t="s">
        <v>373</v>
      </c>
      <c r="DN10" s="2" t="s">
        <v>587</v>
      </c>
      <c r="DO10" s="2" t="s">
        <v>373</v>
      </c>
      <c r="DP10" s="2" t="s">
        <v>588</v>
      </c>
      <c r="DQ10" s="2" t="s">
        <v>373</v>
      </c>
      <c r="DR10" s="2" t="s">
        <v>373</v>
      </c>
      <c r="DS10" s="2" t="s">
        <v>373</v>
      </c>
      <c r="DT10" s="2" t="s">
        <v>373</v>
      </c>
      <c r="DU10" s="2" t="s">
        <v>373</v>
      </c>
      <c r="DV10" s="2" t="s">
        <v>589</v>
      </c>
      <c r="DW10" s="2" t="s">
        <v>373</v>
      </c>
      <c r="DX10" s="2" t="s">
        <v>373</v>
      </c>
      <c r="DY10" s="2" t="s">
        <v>373</v>
      </c>
      <c r="DZ10" s="2" t="s">
        <v>373</v>
      </c>
      <c r="EA10" s="2" t="s">
        <v>373</v>
      </c>
      <c r="EB10" s="2" t="s">
        <v>373</v>
      </c>
      <c r="EC10" s="2" t="s">
        <v>373</v>
      </c>
      <c r="ED10" s="2" t="s">
        <v>373</v>
      </c>
      <c r="EE10" s="2" t="s">
        <v>373</v>
      </c>
      <c r="EF10" s="2" t="s">
        <v>383</v>
      </c>
      <c r="EG10" s="2" t="s">
        <v>390</v>
      </c>
      <c r="EH10" s="2" t="s">
        <v>449</v>
      </c>
      <c r="EI10" s="2" t="s">
        <v>373</v>
      </c>
      <c r="EJ10" s="2" t="s">
        <v>373</v>
      </c>
      <c r="EK10" s="2" t="s">
        <v>373</v>
      </c>
      <c r="EL10" s="2" t="s">
        <v>529</v>
      </c>
      <c r="EM10" s="2" t="s">
        <v>373</v>
      </c>
      <c r="EN10" s="2" t="s">
        <v>383</v>
      </c>
      <c r="EO10" s="2" t="s">
        <v>373</v>
      </c>
      <c r="EP10" s="2" t="s">
        <v>373</v>
      </c>
      <c r="EQ10" s="2" t="s">
        <v>373</v>
      </c>
      <c r="ER10" s="2" t="s">
        <v>373</v>
      </c>
      <c r="ES10" s="2" t="s">
        <v>373</v>
      </c>
      <c r="ET10" s="2" t="s">
        <v>373</v>
      </c>
      <c r="EU10" s="2" t="s">
        <v>373</v>
      </c>
      <c r="EV10" s="2" t="s">
        <v>373</v>
      </c>
      <c r="EW10" s="2" t="s">
        <v>373</v>
      </c>
      <c r="EX10" s="2" t="s">
        <v>373</v>
      </c>
      <c r="EY10" s="2" t="s">
        <v>373</v>
      </c>
      <c r="EZ10" s="2" t="s">
        <v>373</v>
      </c>
      <c r="FA10" s="2" t="s">
        <v>373</v>
      </c>
      <c r="FB10" s="2" t="s">
        <v>373</v>
      </c>
      <c r="FC10" s="2" t="s">
        <v>373</v>
      </c>
      <c r="FD10" s="2" t="s">
        <v>373</v>
      </c>
      <c r="FE10" s="2" t="s">
        <v>373</v>
      </c>
      <c r="FF10" s="2" t="s">
        <v>373</v>
      </c>
      <c r="FG10" s="2" t="s">
        <v>373</v>
      </c>
      <c r="FH10" s="2" t="s">
        <v>373</v>
      </c>
      <c r="FI10" s="2" t="s">
        <v>373</v>
      </c>
      <c r="FJ10" s="2" t="s">
        <v>373</v>
      </c>
      <c r="FK10" s="2" t="s">
        <v>373</v>
      </c>
      <c r="FL10" s="2" t="s">
        <v>373</v>
      </c>
      <c r="FM10" s="2" t="s">
        <v>373</v>
      </c>
      <c r="FN10" s="2" t="s">
        <v>373</v>
      </c>
      <c r="FO10" s="2" t="s">
        <v>373</v>
      </c>
      <c r="FP10" s="2" t="s">
        <v>373</v>
      </c>
      <c r="FQ10" s="2" t="s">
        <v>373</v>
      </c>
      <c r="FR10" s="2" t="s">
        <v>373</v>
      </c>
      <c r="FS10" s="2" t="s">
        <v>373</v>
      </c>
      <c r="FT10" s="2" t="s">
        <v>373</v>
      </c>
      <c r="FU10" s="2" t="s">
        <v>373</v>
      </c>
      <c r="FV10" s="2" t="s">
        <v>373</v>
      </c>
      <c r="FW10" s="2" t="s">
        <v>373</v>
      </c>
      <c r="FX10" s="2" t="s">
        <v>373</v>
      </c>
      <c r="FY10" s="2" t="s">
        <v>383</v>
      </c>
      <c r="FZ10" s="2" t="s">
        <v>373</v>
      </c>
      <c r="GA10" s="2" t="s">
        <v>373</v>
      </c>
      <c r="GB10" s="2" t="s">
        <v>373</v>
      </c>
      <c r="GC10" s="2" t="s">
        <v>373</v>
      </c>
      <c r="GD10" s="2" t="s">
        <v>373</v>
      </c>
      <c r="GE10" s="2" t="s">
        <v>373</v>
      </c>
      <c r="GF10" s="2" t="s">
        <v>373</v>
      </c>
      <c r="GG10" s="2" t="s">
        <v>373</v>
      </c>
      <c r="GH10" s="2" t="s">
        <v>373</v>
      </c>
      <c r="GI10" s="2" t="s">
        <v>373</v>
      </c>
      <c r="GJ10" s="2" t="s">
        <v>373</v>
      </c>
    </row>
    <row r="11" spans="1:192" x14ac:dyDescent="0.25">
      <c r="A11" s="1">
        <v>43732.639479166668</v>
      </c>
      <c r="B11" s="1">
        <v>43732.644467592596</v>
      </c>
      <c r="C11" s="2" t="s">
        <v>195</v>
      </c>
      <c r="D11" s="2" t="s">
        <v>590</v>
      </c>
      <c r="E11">
        <v>100</v>
      </c>
      <c r="F11">
        <v>430</v>
      </c>
      <c r="G11" s="2" t="s">
        <v>371</v>
      </c>
      <c r="H11" s="1">
        <v>43732.64447511574</v>
      </c>
      <c r="I11" s="2" t="s">
        <v>591</v>
      </c>
      <c r="J11" s="2" t="s">
        <v>373</v>
      </c>
      <c r="K11" s="2" t="s">
        <v>373</v>
      </c>
      <c r="L11" s="2" t="s">
        <v>373</v>
      </c>
      <c r="M11" s="2" t="s">
        <v>373</v>
      </c>
      <c r="N11" s="2" t="s">
        <v>373</v>
      </c>
      <c r="O11" s="2" t="s">
        <v>373</v>
      </c>
      <c r="P11" s="2" t="s">
        <v>374</v>
      </c>
      <c r="Q11" s="2" t="s">
        <v>375</v>
      </c>
      <c r="R11" s="2" t="s">
        <v>592</v>
      </c>
      <c r="S11" s="2" t="s">
        <v>593</v>
      </c>
      <c r="T11" s="2" t="s">
        <v>378</v>
      </c>
      <c r="U11" s="2" t="s">
        <v>594</v>
      </c>
      <c r="V11" s="2" t="s">
        <v>595</v>
      </c>
      <c r="W11" s="2" t="s">
        <v>381</v>
      </c>
      <c r="X11" s="2" t="s">
        <v>373</v>
      </c>
      <c r="Y11" s="2" t="s">
        <v>596</v>
      </c>
      <c r="Z11" s="2" t="s">
        <v>383</v>
      </c>
      <c r="AA11" s="2" t="s">
        <v>597</v>
      </c>
      <c r="AB11" s="2" t="s">
        <v>373</v>
      </c>
      <c r="AC11" s="2" t="s">
        <v>598</v>
      </c>
      <c r="AD11" s="2" t="s">
        <v>373</v>
      </c>
      <c r="AE11" s="2" t="s">
        <v>488</v>
      </c>
      <c r="AF11" s="2" t="s">
        <v>373</v>
      </c>
      <c r="AG11" s="2" t="s">
        <v>373</v>
      </c>
      <c r="AH11" s="2" t="s">
        <v>488</v>
      </c>
      <c r="AI11" s="2" t="s">
        <v>373</v>
      </c>
      <c r="AJ11" s="2" t="s">
        <v>373</v>
      </c>
      <c r="AK11" s="2" t="s">
        <v>383</v>
      </c>
      <c r="AL11" s="2" t="s">
        <v>373</v>
      </c>
      <c r="AM11" s="2" t="s">
        <v>405</v>
      </c>
      <c r="AN11" s="2" t="s">
        <v>406</v>
      </c>
      <c r="AO11" s="2" t="s">
        <v>403</v>
      </c>
      <c r="AP11" s="2" t="s">
        <v>373</v>
      </c>
      <c r="AQ11" s="2" t="s">
        <v>373</v>
      </c>
      <c r="AR11" s="2" t="s">
        <v>373</v>
      </c>
      <c r="AS11" s="2" t="s">
        <v>373</v>
      </c>
      <c r="AT11" s="2" t="s">
        <v>373</v>
      </c>
      <c r="AU11" s="2" t="s">
        <v>373</v>
      </c>
      <c r="AV11" s="2" t="s">
        <v>373</v>
      </c>
      <c r="AW11" s="2" t="s">
        <v>373</v>
      </c>
      <c r="AX11" s="2" t="s">
        <v>373</v>
      </c>
      <c r="AY11" s="2" t="s">
        <v>373</v>
      </c>
      <c r="AZ11" s="2" t="s">
        <v>373</v>
      </c>
      <c r="BA11" s="2" t="s">
        <v>373</v>
      </c>
      <c r="BB11" s="2" t="s">
        <v>373</v>
      </c>
      <c r="BC11" s="2" t="s">
        <v>373</v>
      </c>
      <c r="BD11" s="2" t="s">
        <v>373</v>
      </c>
      <c r="BE11" s="2" t="s">
        <v>373</v>
      </c>
      <c r="BF11" s="2" t="s">
        <v>373</v>
      </c>
      <c r="BG11" s="2" t="s">
        <v>373</v>
      </c>
      <c r="BH11" s="2" t="s">
        <v>373</v>
      </c>
      <c r="BI11" s="2" t="s">
        <v>373</v>
      </c>
      <c r="BJ11" s="2" t="s">
        <v>373</v>
      </c>
      <c r="BK11" s="2" t="s">
        <v>373</v>
      </c>
      <c r="BL11" s="2" t="s">
        <v>373</v>
      </c>
      <c r="BM11" s="2" t="s">
        <v>373</v>
      </c>
      <c r="BN11" s="2" t="s">
        <v>373</v>
      </c>
      <c r="BO11" s="2" t="s">
        <v>373</v>
      </c>
      <c r="BP11" s="2" t="s">
        <v>373</v>
      </c>
      <c r="BQ11" s="2" t="s">
        <v>373</v>
      </c>
      <c r="BR11" s="2" t="s">
        <v>390</v>
      </c>
      <c r="BS11" s="2" t="s">
        <v>599</v>
      </c>
      <c r="BT11" s="2" t="s">
        <v>411</v>
      </c>
      <c r="BU11" s="2" t="s">
        <v>487</v>
      </c>
      <c r="BV11" s="2" t="s">
        <v>373</v>
      </c>
      <c r="BW11" s="2" t="s">
        <v>600</v>
      </c>
      <c r="BX11" s="2" t="s">
        <v>373</v>
      </c>
      <c r="BY11" s="2" t="s">
        <v>415</v>
      </c>
      <c r="BZ11" s="2" t="s">
        <v>373</v>
      </c>
      <c r="CA11" s="2" t="s">
        <v>599</v>
      </c>
      <c r="CB11" s="2" t="s">
        <v>390</v>
      </c>
      <c r="CC11" s="2" t="s">
        <v>601</v>
      </c>
      <c r="CD11" s="2" t="s">
        <v>411</v>
      </c>
      <c r="CE11" s="2" t="s">
        <v>487</v>
      </c>
      <c r="CF11" s="2" t="s">
        <v>373</v>
      </c>
      <c r="CG11" s="2" t="s">
        <v>602</v>
      </c>
      <c r="CH11" s="2" t="s">
        <v>373</v>
      </c>
      <c r="CI11" s="2" t="s">
        <v>435</v>
      </c>
      <c r="CJ11" s="2" t="s">
        <v>373</v>
      </c>
      <c r="CK11" s="2" t="s">
        <v>603</v>
      </c>
      <c r="CL11" s="2" t="s">
        <v>383</v>
      </c>
      <c r="CM11" s="2" t="s">
        <v>373</v>
      </c>
      <c r="CN11" s="2" t="s">
        <v>373</v>
      </c>
      <c r="CO11" s="2" t="s">
        <v>373</v>
      </c>
      <c r="CP11" s="2" t="s">
        <v>373</v>
      </c>
      <c r="CQ11" s="2" t="s">
        <v>373</v>
      </c>
      <c r="CR11" s="2" t="s">
        <v>373</v>
      </c>
      <c r="CS11" s="2" t="s">
        <v>373</v>
      </c>
      <c r="CT11" s="2" t="s">
        <v>373</v>
      </c>
      <c r="CU11" s="2" t="s">
        <v>373</v>
      </c>
      <c r="CV11" s="2" t="s">
        <v>373</v>
      </c>
      <c r="CW11" s="2" t="s">
        <v>373</v>
      </c>
      <c r="CX11" s="2" t="s">
        <v>373</v>
      </c>
      <c r="CY11" s="2" t="s">
        <v>390</v>
      </c>
      <c r="CZ11" s="2" t="s">
        <v>604</v>
      </c>
      <c r="DA11" s="2" t="s">
        <v>373</v>
      </c>
      <c r="DB11" s="2" t="s">
        <v>373</v>
      </c>
      <c r="DC11" s="2" t="s">
        <v>373</v>
      </c>
      <c r="DD11" s="2" t="s">
        <v>605</v>
      </c>
      <c r="DE11" s="2" t="s">
        <v>373</v>
      </c>
      <c r="DF11" s="2" t="s">
        <v>403</v>
      </c>
      <c r="DG11" s="2" t="s">
        <v>373</v>
      </c>
      <c r="DH11" s="2" t="s">
        <v>373</v>
      </c>
      <c r="DI11" s="2" t="s">
        <v>373</v>
      </c>
      <c r="DJ11" s="2" t="s">
        <v>373</v>
      </c>
      <c r="DK11" s="2" t="s">
        <v>373</v>
      </c>
      <c r="DL11" s="2" t="s">
        <v>373</v>
      </c>
      <c r="DM11" s="2" t="s">
        <v>373</v>
      </c>
      <c r="DN11" s="2" t="s">
        <v>373</v>
      </c>
      <c r="DO11" s="2" t="s">
        <v>373</v>
      </c>
      <c r="DP11" s="2" t="s">
        <v>373</v>
      </c>
      <c r="DQ11" s="2" t="s">
        <v>373</v>
      </c>
      <c r="DR11" s="2" t="s">
        <v>373</v>
      </c>
      <c r="DS11" s="2" t="s">
        <v>373</v>
      </c>
      <c r="DT11" s="2" t="s">
        <v>373</v>
      </c>
      <c r="DU11" s="2" t="s">
        <v>373</v>
      </c>
      <c r="DV11" s="2" t="s">
        <v>373</v>
      </c>
      <c r="DW11" s="2" t="s">
        <v>373</v>
      </c>
      <c r="DX11" s="2" t="s">
        <v>373</v>
      </c>
      <c r="DY11" s="2" t="s">
        <v>373</v>
      </c>
      <c r="DZ11" s="2" t="s">
        <v>373</v>
      </c>
      <c r="EA11" s="2" t="s">
        <v>373</v>
      </c>
      <c r="EB11" s="2" t="s">
        <v>373</v>
      </c>
      <c r="EC11" s="2" t="s">
        <v>373</v>
      </c>
      <c r="ED11" s="2" t="s">
        <v>373</v>
      </c>
      <c r="EE11" s="2" t="s">
        <v>373</v>
      </c>
      <c r="EF11" s="2" t="s">
        <v>373</v>
      </c>
      <c r="EG11" s="2" t="s">
        <v>373</v>
      </c>
      <c r="EH11" s="2" t="s">
        <v>373</v>
      </c>
      <c r="EI11" s="2" t="s">
        <v>373</v>
      </c>
      <c r="EJ11" s="2" t="s">
        <v>373</v>
      </c>
      <c r="EK11" s="2" t="s">
        <v>373</v>
      </c>
      <c r="EL11" s="2" t="s">
        <v>373</v>
      </c>
      <c r="EM11" s="2" t="s">
        <v>373</v>
      </c>
      <c r="EN11" s="2" t="s">
        <v>390</v>
      </c>
      <c r="EO11" s="2" t="s">
        <v>373</v>
      </c>
      <c r="EP11" s="2" t="s">
        <v>373</v>
      </c>
      <c r="EQ11" s="2" t="s">
        <v>373</v>
      </c>
      <c r="ER11" s="2" t="s">
        <v>373</v>
      </c>
      <c r="ES11" s="2" t="s">
        <v>373</v>
      </c>
      <c r="ET11" s="2" t="s">
        <v>373</v>
      </c>
      <c r="EU11" s="2" t="s">
        <v>373</v>
      </c>
      <c r="EV11" s="2" t="s">
        <v>373</v>
      </c>
      <c r="EW11" s="2" t="s">
        <v>373</v>
      </c>
      <c r="EX11" s="2" t="s">
        <v>373</v>
      </c>
      <c r="EY11" s="2" t="s">
        <v>373</v>
      </c>
      <c r="EZ11" s="2" t="s">
        <v>373</v>
      </c>
      <c r="FA11" s="2" t="s">
        <v>373</v>
      </c>
      <c r="FB11" s="2" t="s">
        <v>373</v>
      </c>
      <c r="FC11" s="2" t="s">
        <v>373</v>
      </c>
      <c r="FD11" s="2" t="s">
        <v>373</v>
      </c>
      <c r="FE11" s="2" t="s">
        <v>373</v>
      </c>
      <c r="FF11" s="2" t="s">
        <v>373</v>
      </c>
      <c r="FG11" s="2" t="s">
        <v>373</v>
      </c>
      <c r="FH11" s="2" t="s">
        <v>373</v>
      </c>
      <c r="FI11" s="2" t="s">
        <v>373</v>
      </c>
      <c r="FJ11" s="2" t="s">
        <v>373</v>
      </c>
      <c r="FK11" s="2" t="s">
        <v>373</v>
      </c>
      <c r="FL11" s="2" t="s">
        <v>373</v>
      </c>
      <c r="FM11" s="2" t="s">
        <v>373</v>
      </c>
      <c r="FN11" s="2" t="s">
        <v>373</v>
      </c>
      <c r="FO11" s="2" t="s">
        <v>373</v>
      </c>
      <c r="FP11" s="2" t="s">
        <v>373</v>
      </c>
      <c r="FQ11" s="2" t="s">
        <v>373</v>
      </c>
      <c r="FR11" s="2" t="s">
        <v>373</v>
      </c>
      <c r="FS11" s="2" t="s">
        <v>373</v>
      </c>
      <c r="FT11" s="2" t="s">
        <v>383</v>
      </c>
      <c r="FU11" s="2" t="s">
        <v>373</v>
      </c>
      <c r="FV11" s="2" t="s">
        <v>383</v>
      </c>
      <c r="FW11" s="2" t="s">
        <v>373</v>
      </c>
      <c r="FX11" s="2" t="s">
        <v>373</v>
      </c>
      <c r="FY11" s="2" t="s">
        <v>383</v>
      </c>
      <c r="FZ11" s="2" t="s">
        <v>373</v>
      </c>
      <c r="GA11" s="2" t="s">
        <v>373</v>
      </c>
      <c r="GB11" s="2" t="s">
        <v>373</v>
      </c>
      <c r="GC11" s="2" t="s">
        <v>373</v>
      </c>
      <c r="GD11" s="2" t="s">
        <v>373</v>
      </c>
      <c r="GE11" s="2" t="s">
        <v>373</v>
      </c>
      <c r="GF11" s="2" t="s">
        <v>373</v>
      </c>
      <c r="GG11" s="2" t="s">
        <v>373</v>
      </c>
      <c r="GH11" s="2" t="s">
        <v>373</v>
      </c>
      <c r="GI11" s="2" t="s">
        <v>373</v>
      </c>
      <c r="GJ11" s="2" t="s">
        <v>373</v>
      </c>
    </row>
    <row r="12" spans="1:192" x14ac:dyDescent="0.25">
      <c r="A12" s="1">
        <v>43732.65587962963</v>
      </c>
      <c r="B12" s="1">
        <v>43732.670682870368</v>
      </c>
      <c r="C12" s="2" t="s">
        <v>195</v>
      </c>
      <c r="D12" s="2" t="s">
        <v>606</v>
      </c>
      <c r="E12">
        <v>100</v>
      </c>
      <c r="F12">
        <v>1279</v>
      </c>
      <c r="G12" s="2" t="s">
        <v>371</v>
      </c>
      <c r="H12" s="1">
        <v>43732.670697152775</v>
      </c>
      <c r="I12" s="2" t="s">
        <v>607</v>
      </c>
      <c r="J12" s="2" t="s">
        <v>373</v>
      </c>
      <c r="K12" s="2" t="s">
        <v>373</v>
      </c>
      <c r="L12" s="2" t="s">
        <v>373</v>
      </c>
      <c r="M12" s="2" t="s">
        <v>373</v>
      </c>
      <c r="N12" s="2" t="s">
        <v>373</v>
      </c>
      <c r="O12" s="2" t="s">
        <v>373</v>
      </c>
      <c r="P12" s="2" t="s">
        <v>374</v>
      </c>
      <c r="Q12" s="2" t="s">
        <v>375</v>
      </c>
      <c r="R12" s="2" t="s">
        <v>608</v>
      </c>
      <c r="S12" s="2" t="s">
        <v>609</v>
      </c>
      <c r="T12" s="2" t="s">
        <v>378</v>
      </c>
      <c r="U12" s="2" t="s">
        <v>610</v>
      </c>
      <c r="V12" s="2" t="s">
        <v>611</v>
      </c>
      <c r="W12" s="2" t="s">
        <v>381</v>
      </c>
      <c r="X12" s="2" t="s">
        <v>373</v>
      </c>
      <c r="Y12" s="2" t="s">
        <v>382</v>
      </c>
      <c r="Z12" s="2" t="s">
        <v>383</v>
      </c>
      <c r="AA12" s="2" t="s">
        <v>597</v>
      </c>
      <c r="AB12" s="2" t="s">
        <v>373</v>
      </c>
      <c r="AC12" s="2" t="s">
        <v>612</v>
      </c>
      <c r="AD12" s="2" t="s">
        <v>373</v>
      </c>
      <c r="AE12" s="2" t="s">
        <v>440</v>
      </c>
      <c r="AF12" s="2" t="s">
        <v>373</v>
      </c>
      <c r="AG12" s="2" t="s">
        <v>373</v>
      </c>
      <c r="AH12" s="2" t="s">
        <v>613</v>
      </c>
      <c r="AI12" s="2" t="s">
        <v>373</v>
      </c>
      <c r="AJ12" s="2" t="s">
        <v>373</v>
      </c>
      <c r="AK12" s="2" t="s">
        <v>383</v>
      </c>
      <c r="AL12" s="2" t="s">
        <v>373</v>
      </c>
      <c r="AM12" s="2" t="s">
        <v>405</v>
      </c>
      <c r="AN12" s="2" t="s">
        <v>406</v>
      </c>
      <c r="AO12" s="2" t="s">
        <v>403</v>
      </c>
      <c r="AP12" s="2" t="s">
        <v>373</v>
      </c>
      <c r="AQ12" s="2" t="s">
        <v>373</v>
      </c>
      <c r="AR12" s="2" t="s">
        <v>614</v>
      </c>
      <c r="AS12" s="2" t="s">
        <v>615</v>
      </c>
      <c r="AT12" s="2" t="s">
        <v>373</v>
      </c>
      <c r="AU12" s="2" t="s">
        <v>373</v>
      </c>
      <c r="AV12" s="2" t="s">
        <v>373</v>
      </c>
      <c r="AW12" s="2" t="s">
        <v>429</v>
      </c>
      <c r="AX12" s="2" t="s">
        <v>373</v>
      </c>
      <c r="AY12" s="2" t="s">
        <v>373</v>
      </c>
      <c r="AZ12" s="2" t="s">
        <v>373</v>
      </c>
      <c r="BA12" s="2" t="s">
        <v>373</v>
      </c>
      <c r="BB12" s="2" t="s">
        <v>373</v>
      </c>
      <c r="BC12" s="2" t="s">
        <v>429</v>
      </c>
      <c r="BD12" s="2" t="s">
        <v>373</v>
      </c>
      <c r="BE12" s="2" t="s">
        <v>588</v>
      </c>
      <c r="BF12" s="2" t="s">
        <v>429</v>
      </c>
      <c r="BG12" s="2" t="s">
        <v>383</v>
      </c>
      <c r="BH12" s="2" t="s">
        <v>494</v>
      </c>
      <c r="BI12" s="2" t="s">
        <v>373</v>
      </c>
      <c r="BJ12" s="2" t="s">
        <v>616</v>
      </c>
      <c r="BK12" s="2" t="s">
        <v>547</v>
      </c>
      <c r="BL12" s="2" t="s">
        <v>373</v>
      </c>
      <c r="BM12" s="2" t="s">
        <v>383</v>
      </c>
      <c r="BN12" s="2" t="s">
        <v>373</v>
      </c>
      <c r="BO12" s="2" t="s">
        <v>383</v>
      </c>
      <c r="BP12" s="2" t="s">
        <v>383</v>
      </c>
      <c r="BQ12" s="2" t="s">
        <v>373</v>
      </c>
      <c r="BR12" s="2" t="s">
        <v>390</v>
      </c>
      <c r="BS12" s="2" t="s">
        <v>617</v>
      </c>
      <c r="BT12" s="2" t="s">
        <v>411</v>
      </c>
      <c r="BU12" s="2" t="s">
        <v>373</v>
      </c>
      <c r="BV12" s="2" t="s">
        <v>373</v>
      </c>
      <c r="BW12" s="2" t="s">
        <v>618</v>
      </c>
      <c r="BX12" s="2" t="s">
        <v>373</v>
      </c>
      <c r="BY12" s="2" t="s">
        <v>494</v>
      </c>
      <c r="BZ12" s="2" t="s">
        <v>619</v>
      </c>
      <c r="CA12" s="2" t="s">
        <v>620</v>
      </c>
      <c r="CB12" s="2" t="s">
        <v>390</v>
      </c>
      <c r="CC12" s="2" t="s">
        <v>492</v>
      </c>
      <c r="CD12" s="2" t="s">
        <v>411</v>
      </c>
      <c r="CE12" s="2" t="s">
        <v>373</v>
      </c>
      <c r="CF12" s="2" t="s">
        <v>373</v>
      </c>
      <c r="CG12" s="2" t="s">
        <v>618</v>
      </c>
      <c r="CH12" s="2" t="s">
        <v>373</v>
      </c>
      <c r="CI12" s="2" t="s">
        <v>435</v>
      </c>
      <c r="CJ12" s="2" t="s">
        <v>373</v>
      </c>
      <c r="CK12" s="2" t="s">
        <v>621</v>
      </c>
      <c r="CL12" s="2" t="s">
        <v>383</v>
      </c>
      <c r="CM12" s="2" t="s">
        <v>373</v>
      </c>
      <c r="CN12" s="2" t="s">
        <v>373</v>
      </c>
      <c r="CO12" s="2" t="s">
        <v>373</v>
      </c>
      <c r="CP12" s="2" t="s">
        <v>373</v>
      </c>
      <c r="CQ12" s="2" t="s">
        <v>373</v>
      </c>
      <c r="CR12" s="2" t="s">
        <v>373</v>
      </c>
      <c r="CS12" s="2" t="s">
        <v>373</v>
      </c>
      <c r="CT12" s="2" t="s">
        <v>373</v>
      </c>
      <c r="CU12" s="2" t="s">
        <v>373</v>
      </c>
      <c r="CV12" s="2" t="s">
        <v>373</v>
      </c>
      <c r="CW12" s="2" t="s">
        <v>373</v>
      </c>
      <c r="CX12" s="2" t="s">
        <v>373</v>
      </c>
      <c r="CY12" s="2" t="s">
        <v>390</v>
      </c>
      <c r="CZ12" s="2" t="s">
        <v>622</v>
      </c>
      <c r="DA12" s="2" t="s">
        <v>623</v>
      </c>
      <c r="DB12" s="2" t="s">
        <v>373</v>
      </c>
      <c r="DC12" s="2" t="s">
        <v>373</v>
      </c>
      <c r="DD12" s="2" t="s">
        <v>373</v>
      </c>
      <c r="DE12" s="2" t="s">
        <v>373</v>
      </c>
      <c r="DF12" s="2" t="s">
        <v>373</v>
      </c>
      <c r="DG12" s="2" t="s">
        <v>373</v>
      </c>
      <c r="DH12" s="2" t="s">
        <v>373</v>
      </c>
      <c r="DI12" s="2" t="s">
        <v>373</v>
      </c>
      <c r="DJ12" s="2" t="s">
        <v>624</v>
      </c>
      <c r="DK12" s="2" t="s">
        <v>373</v>
      </c>
      <c r="DL12" s="2" t="s">
        <v>441</v>
      </c>
      <c r="DM12" s="2" t="s">
        <v>373</v>
      </c>
      <c r="DN12" s="2" t="s">
        <v>373</v>
      </c>
      <c r="DO12" s="2" t="s">
        <v>373</v>
      </c>
      <c r="DP12" s="2" t="s">
        <v>625</v>
      </c>
      <c r="DQ12" s="2" t="s">
        <v>373</v>
      </c>
      <c r="DR12" s="2" t="s">
        <v>373</v>
      </c>
      <c r="DS12" s="2" t="s">
        <v>373</v>
      </c>
      <c r="DT12" s="2" t="s">
        <v>626</v>
      </c>
      <c r="DU12" s="2" t="s">
        <v>373</v>
      </c>
      <c r="DV12" s="2" t="s">
        <v>373</v>
      </c>
      <c r="DW12" s="2" t="s">
        <v>373</v>
      </c>
      <c r="DX12" s="2" t="s">
        <v>373</v>
      </c>
      <c r="DY12" s="2" t="s">
        <v>373</v>
      </c>
      <c r="DZ12" s="2" t="s">
        <v>373</v>
      </c>
      <c r="EA12" s="2" t="s">
        <v>373</v>
      </c>
      <c r="EB12" s="2" t="s">
        <v>373</v>
      </c>
      <c r="EC12" s="2" t="s">
        <v>373</v>
      </c>
      <c r="ED12" s="2" t="s">
        <v>373</v>
      </c>
      <c r="EE12" s="2" t="s">
        <v>373</v>
      </c>
      <c r="EF12" s="2" t="s">
        <v>383</v>
      </c>
      <c r="EG12" s="2" t="s">
        <v>383</v>
      </c>
      <c r="EH12" s="2" t="s">
        <v>569</v>
      </c>
      <c r="EI12" s="2" t="s">
        <v>373</v>
      </c>
      <c r="EJ12" s="2" t="s">
        <v>373</v>
      </c>
      <c r="EK12" s="2" t="s">
        <v>373</v>
      </c>
      <c r="EL12" s="2" t="s">
        <v>373</v>
      </c>
      <c r="EM12" s="2" t="s">
        <v>373</v>
      </c>
      <c r="EN12" s="2" t="s">
        <v>390</v>
      </c>
      <c r="EO12" s="2" t="s">
        <v>373</v>
      </c>
      <c r="EP12" s="2" t="s">
        <v>373</v>
      </c>
      <c r="EQ12" s="2" t="s">
        <v>373</v>
      </c>
      <c r="ER12" s="2" t="s">
        <v>373</v>
      </c>
      <c r="ES12" s="2" t="s">
        <v>373</v>
      </c>
      <c r="ET12" s="2" t="s">
        <v>373</v>
      </c>
      <c r="EU12" s="2" t="s">
        <v>373</v>
      </c>
      <c r="EV12" s="2" t="s">
        <v>373</v>
      </c>
      <c r="EW12" s="2" t="s">
        <v>373</v>
      </c>
      <c r="EX12" s="2" t="s">
        <v>373</v>
      </c>
      <c r="EY12" s="2" t="s">
        <v>373</v>
      </c>
      <c r="EZ12" s="2" t="s">
        <v>373</v>
      </c>
      <c r="FA12" s="2" t="s">
        <v>373</v>
      </c>
      <c r="FB12" s="2" t="s">
        <v>373</v>
      </c>
      <c r="FC12" s="2" t="s">
        <v>373</v>
      </c>
      <c r="FD12" s="2" t="s">
        <v>373</v>
      </c>
      <c r="FE12" s="2" t="s">
        <v>373</v>
      </c>
      <c r="FF12" s="2" t="s">
        <v>373</v>
      </c>
      <c r="FG12" s="2" t="s">
        <v>373</v>
      </c>
      <c r="FH12" s="2" t="s">
        <v>373</v>
      </c>
      <c r="FI12" s="2" t="s">
        <v>373</v>
      </c>
      <c r="FJ12" s="2" t="s">
        <v>373</v>
      </c>
      <c r="FK12" s="2" t="s">
        <v>373</v>
      </c>
      <c r="FL12" s="2" t="s">
        <v>373</v>
      </c>
      <c r="FM12" s="2" t="s">
        <v>373</v>
      </c>
      <c r="FN12" s="2" t="s">
        <v>373</v>
      </c>
      <c r="FO12" s="2" t="s">
        <v>373</v>
      </c>
      <c r="FP12" s="2" t="s">
        <v>373</v>
      </c>
      <c r="FQ12" s="2" t="s">
        <v>373</v>
      </c>
      <c r="FR12" s="2" t="s">
        <v>373</v>
      </c>
      <c r="FS12" s="2" t="s">
        <v>373</v>
      </c>
      <c r="FT12" s="2" t="s">
        <v>373</v>
      </c>
      <c r="FU12" s="2" t="s">
        <v>373</v>
      </c>
      <c r="FV12" s="2" t="s">
        <v>383</v>
      </c>
      <c r="FW12" s="2" t="s">
        <v>373</v>
      </c>
      <c r="FX12" s="2" t="s">
        <v>373</v>
      </c>
      <c r="FY12" s="2" t="s">
        <v>383</v>
      </c>
      <c r="FZ12" s="2" t="s">
        <v>373</v>
      </c>
      <c r="GA12" s="2" t="s">
        <v>373</v>
      </c>
      <c r="GB12" s="2" t="s">
        <v>373</v>
      </c>
      <c r="GC12" s="2" t="s">
        <v>373</v>
      </c>
      <c r="GD12" s="2" t="s">
        <v>373</v>
      </c>
      <c r="GE12" s="2" t="s">
        <v>373</v>
      </c>
      <c r="GF12" s="2" t="s">
        <v>373</v>
      </c>
      <c r="GG12" s="2" t="s">
        <v>373</v>
      </c>
      <c r="GH12" s="2" t="s">
        <v>373</v>
      </c>
      <c r="GI12" s="2" t="s">
        <v>373</v>
      </c>
      <c r="GJ12" s="2" t="s">
        <v>373</v>
      </c>
    </row>
    <row r="13" spans="1:192" x14ac:dyDescent="0.25">
      <c r="A13" s="1">
        <v>43732.653252314813</v>
      </c>
      <c r="B13" s="1">
        <v>43732.677152777775</v>
      </c>
      <c r="C13" s="2" t="s">
        <v>195</v>
      </c>
      <c r="D13" s="2" t="s">
        <v>627</v>
      </c>
      <c r="E13">
        <v>100</v>
      </c>
      <c r="F13">
        <v>2065</v>
      </c>
      <c r="G13" s="2" t="s">
        <v>371</v>
      </c>
      <c r="H13" s="1">
        <v>43732.67716107639</v>
      </c>
      <c r="I13" s="2" t="s">
        <v>628</v>
      </c>
      <c r="J13" s="2" t="s">
        <v>373</v>
      </c>
      <c r="K13" s="2" t="s">
        <v>373</v>
      </c>
      <c r="L13" s="2" t="s">
        <v>373</v>
      </c>
      <c r="M13" s="2" t="s">
        <v>373</v>
      </c>
      <c r="N13" s="2" t="s">
        <v>373</v>
      </c>
      <c r="O13" s="2" t="s">
        <v>373</v>
      </c>
      <c r="P13" s="2" t="s">
        <v>374</v>
      </c>
      <c r="Q13" s="2" t="s">
        <v>375</v>
      </c>
      <c r="R13" s="2" t="s">
        <v>629</v>
      </c>
      <c r="S13" s="2" t="s">
        <v>630</v>
      </c>
      <c r="T13" s="2" t="s">
        <v>472</v>
      </c>
      <c r="U13" s="2" t="s">
        <v>631</v>
      </c>
      <c r="V13" s="2" t="s">
        <v>632</v>
      </c>
      <c r="W13" s="2" t="s">
        <v>381</v>
      </c>
      <c r="X13" s="2" t="s">
        <v>373</v>
      </c>
      <c r="Y13" s="2" t="s">
        <v>633</v>
      </c>
      <c r="Z13" s="2" t="s">
        <v>383</v>
      </c>
      <c r="AA13" s="2" t="s">
        <v>577</v>
      </c>
      <c r="AB13" s="2" t="s">
        <v>373</v>
      </c>
      <c r="AC13" s="2" t="s">
        <v>425</v>
      </c>
      <c r="AD13" s="2" t="s">
        <v>634</v>
      </c>
      <c r="AE13" s="2" t="s">
        <v>403</v>
      </c>
      <c r="AF13" s="2" t="s">
        <v>373</v>
      </c>
      <c r="AG13" s="2" t="s">
        <v>373</v>
      </c>
      <c r="AH13" s="2" t="s">
        <v>635</v>
      </c>
      <c r="AI13" s="2" t="s">
        <v>373</v>
      </c>
      <c r="AJ13" s="2" t="s">
        <v>403</v>
      </c>
      <c r="AK13" s="2" t="s">
        <v>383</v>
      </c>
      <c r="AL13" s="2" t="s">
        <v>373</v>
      </c>
      <c r="AM13" s="2" t="s">
        <v>405</v>
      </c>
      <c r="AN13" s="2" t="s">
        <v>636</v>
      </c>
      <c r="AO13" s="2" t="s">
        <v>373</v>
      </c>
      <c r="AP13" s="2" t="s">
        <v>637</v>
      </c>
      <c r="AQ13" s="2" t="s">
        <v>638</v>
      </c>
      <c r="AR13" s="2" t="s">
        <v>373</v>
      </c>
      <c r="AS13" s="2" t="s">
        <v>373</v>
      </c>
      <c r="AT13" s="2" t="s">
        <v>373</v>
      </c>
      <c r="AU13" s="2" t="s">
        <v>429</v>
      </c>
      <c r="AV13" s="2" t="s">
        <v>429</v>
      </c>
      <c r="AW13" s="2" t="s">
        <v>429</v>
      </c>
      <c r="AX13" s="2" t="s">
        <v>383</v>
      </c>
      <c r="AY13" s="2" t="s">
        <v>383</v>
      </c>
      <c r="AZ13" s="2" t="s">
        <v>383</v>
      </c>
      <c r="BA13" s="2" t="s">
        <v>373</v>
      </c>
      <c r="BB13" s="2" t="s">
        <v>373</v>
      </c>
      <c r="BC13" s="2" t="s">
        <v>373</v>
      </c>
      <c r="BD13" s="2" t="s">
        <v>373</v>
      </c>
      <c r="BE13" s="2" t="s">
        <v>373</v>
      </c>
      <c r="BF13" s="2" t="s">
        <v>373</v>
      </c>
      <c r="BG13" s="2" t="s">
        <v>383</v>
      </c>
      <c r="BH13" s="2" t="s">
        <v>408</v>
      </c>
      <c r="BI13" s="2" t="s">
        <v>373</v>
      </c>
      <c r="BJ13" s="2" t="s">
        <v>373</v>
      </c>
      <c r="BK13" s="2" t="s">
        <v>547</v>
      </c>
      <c r="BL13" s="2" t="s">
        <v>373</v>
      </c>
      <c r="BM13" s="2" t="s">
        <v>383</v>
      </c>
      <c r="BN13" s="2" t="s">
        <v>639</v>
      </c>
      <c r="BO13" s="2" t="s">
        <v>383</v>
      </c>
      <c r="BP13" s="2" t="s">
        <v>383</v>
      </c>
      <c r="BQ13" s="2" t="s">
        <v>383</v>
      </c>
      <c r="BR13" s="2" t="s">
        <v>383</v>
      </c>
      <c r="BS13" s="2" t="s">
        <v>373</v>
      </c>
      <c r="BT13" s="2" t="s">
        <v>373</v>
      </c>
      <c r="BU13" s="2" t="s">
        <v>373</v>
      </c>
      <c r="BV13" s="2" t="s">
        <v>373</v>
      </c>
      <c r="BW13" s="2" t="s">
        <v>373</v>
      </c>
      <c r="BX13" s="2" t="s">
        <v>373</v>
      </c>
      <c r="BY13" s="2" t="s">
        <v>373</v>
      </c>
      <c r="BZ13" s="2" t="s">
        <v>373</v>
      </c>
      <c r="CA13" s="2" t="s">
        <v>373</v>
      </c>
      <c r="CB13" s="2" t="s">
        <v>383</v>
      </c>
      <c r="CC13" s="2" t="s">
        <v>373</v>
      </c>
      <c r="CD13" s="2" t="s">
        <v>373</v>
      </c>
      <c r="CE13" s="2" t="s">
        <v>373</v>
      </c>
      <c r="CF13" s="2" t="s">
        <v>373</v>
      </c>
      <c r="CG13" s="2" t="s">
        <v>373</v>
      </c>
      <c r="CH13" s="2" t="s">
        <v>373</v>
      </c>
      <c r="CI13" s="2" t="s">
        <v>373</v>
      </c>
      <c r="CJ13" s="2" t="s">
        <v>373</v>
      </c>
      <c r="CK13" s="2" t="s">
        <v>373</v>
      </c>
      <c r="CL13" s="2" t="s">
        <v>383</v>
      </c>
      <c r="CM13" s="2" t="s">
        <v>373</v>
      </c>
      <c r="CN13" s="2" t="s">
        <v>373</v>
      </c>
      <c r="CO13" s="2" t="s">
        <v>373</v>
      </c>
      <c r="CP13" s="2" t="s">
        <v>373</v>
      </c>
      <c r="CQ13" s="2" t="s">
        <v>373</v>
      </c>
      <c r="CR13" s="2" t="s">
        <v>373</v>
      </c>
      <c r="CS13" s="2" t="s">
        <v>373</v>
      </c>
      <c r="CT13" s="2" t="s">
        <v>373</v>
      </c>
      <c r="CU13" s="2" t="s">
        <v>373</v>
      </c>
      <c r="CV13" s="2" t="s">
        <v>373</v>
      </c>
      <c r="CW13" s="2" t="s">
        <v>373</v>
      </c>
      <c r="CX13" s="2" t="s">
        <v>373</v>
      </c>
      <c r="CY13" s="2" t="s">
        <v>390</v>
      </c>
      <c r="CZ13" s="2" t="s">
        <v>640</v>
      </c>
      <c r="DA13" s="2" t="s">
        <v>386</v>
      </c>
      <c r="DB13" s="2" t="s">
        <v>517</v>
      </c>
      <c r="DC13" s="2" t="s">
        <v>386</v>
      </c>
      <c r="DD13" s="2" t="s">
        <v>641</v>
      </c>
      <c r="DE13" s="2" t="s">
        <v>452</v>
      </c>
      <c r="DF13" s="2" t="s">
        <v>642</v>
      </c>
      <c r="DG13" s="2" t="s">
        <v>441</v>
      </c>
      <c r="DH13" s="2" t="s">
        <v>373</v>
      </c>
      <c r="DI13" s="2" t="s">
        <v>373</v>
      </c>
      <c r="DJ13" s="2" t="s">
        <v>643</v>
      </c>
      <c r="DK13" s="2" t="s">
        <v>565</v>
      </c>
      <c r="DL13" s="2" t="s">
        <v>450</v>
      </c>
      <c r="DM13" s="2" t="s">
        <v>441</v>
      </c>
      <c r="DN13" s="2" t="s">
        <v>440</v>
      </c>
      <c r="DO13" s="2" t="s">
        <v>644</v>
      </c>
      <c r="DP13" s="2" t="s">
        <v>492</v>
      </c>
      <c r="DQ13" s="2" t="s">
        <v>645</v>
      </c>
      <c r="DR13" s="2" t="s">
        <v>489</v>
      </c>
      <c r="DS13" s="2" t="s">
        <v>646</v>
      </c>
      <c r="DT13" s="2" t="s">
        <v>647</v>
      </c>
      <c r="DU13" s="2" t="s">
        <v>440</v>
      </c>
      <c r="DV13" s="2" t="s">
        <v>648</v>
      </c>
      <c r="DW13" s="2" t="s">
        <v>440</v>
      </c>
      <c r="DX13" s="2" t="s">
        <v>440</v>
      </c>
      <c r="DY13" s="2" t="s">
        <v>440</v>
      </c>
      <c r="DZ13" s="2" t="s">
        <v>440</v>
      </c>
      <c r="EA13" s="2" t="s">
        <v>440</v>
      </c>
      <c r="EB13" s="2" t="s">
        <v>373</v>
      </c>
      <c r="EC13" s="2" t="s">
        <v>373</v>
      </c>
      <c r="ED13" s="2" t="s">
        <v>373</v>
      </c>
      <c r="EE13" s="2" t="s">
        <v>649</v>
      </c>
      <c r="EF13" s="2" t="s">
        <v>390</v>
      </c>
      <c r="EG13" s="2" t="s">
        <v>390</v>
      </c>
      <c r="EH13" s="2" t="s">
        <v>449</v>
      </c>
      <c r="EI13" s="2" t="s">
        <v>373</v>
      </c>
      <c r="EJ13" s="2" t="s">
        <v>407</v>
      </c>
      <c r="EK13" s="2" t="s">
        <v>407</v>
      </c>
      <c r="EL13" s="2" t="s">
        <v>373</v>
      </c>
      <c r="EM13" s="2" t="s">
        <v>650</v>
      </c>
      <c r="EN13" s="2" t="s">
        <v>390</v>
      </c>
      <c r="EO13" s="2" t="s">
        <v>640</v>
      </c>
      <c r="EP13" s="2" t="s">
        <v>386</v>
      </c>
      <c r="EQ13" s="2" t="s">
        <v>517</v>
      </c>
      <c r="ER13" s="2" t="s">
        <v>386</v>
      </c>
      <c r="ES13" s="2" t="s">
        <v>641</v>
      </c>
      <c r="ET13" s="2" t="s">
        <v>452</v>
      </c>
      <c r="EU13" s="2" t="s">
        <v>642</v>
      </c>
      <c r="EV13" s="2" t="s">
        <v>440</v>
      </c>
      <c r="EW13" s="2" t="s">
        <v>373</v>
      </c>
      <c r="EX13" s="2" t="s">
        <v>373</v>
      </c>
      <c r="EY13" s="2" t="s">
        <v>454</v>
      </c>
      <c r="EZ13" s="2" t="s">
        <v>565</v>
      </c>
      <c r="FA13" s="2" t="s">
        <v>450</v>
      </c>
      <c r="FB13" s="2" t="s">
        <v>441</v>
      </c>
      <c r="FC13" s="2" t="s">
        <v>440</v>
      </c>
      <c r="FD13" s="2" t="s">
        <v>651</v>
      </c>
      <c r="FE13" s="2" t="s">
        <v>373</v>
      </c>
      <c r="FF13" s="2" t="s">
        <v>652</v>
      </c>
      <c r="FG13" s="2" t="s">
        <v>652</v>
      </c>
      <c r="FH13" s="2" t="s">
        <v>653</v>
      </c>
      <c r="FI13" s="2" t="s">
        <v>373</v>
      </c>
      <c r="FJ13" s="2" t="s">
        <v>654</v>
      </c>
      <c r="FK13" s="2" t="s">
        <v>655</v>
      </c>
      <c r="FL13" s="2" t="s">
        <v>656</v>
      </c>
      <c r="FM13" s="2" t="s">
        <v>657</v>
      </c>
      <c r="FN13" s="2" t="s">
        <v>448</v>
      </c>
      <c r="FO13" s="2" t="s">
        <v>658</v>
      </c>
      <c r="FP13" s="2" t="s">
        <v>390</v>
      </c>
      <c r="FQ13" s="2" t="s">
        <v>383</v>
      </c>
      <c r="FR13" s="2" t="s">
        <v>373</v>
      </c>
      <c r="FS13" s="2" t="s">
        <v>373</v>
      </c>
      <c r="FT13" s="2" t="s">
        <v>383</v>
      </c>
      <c r="FU13" s="2" t="s">
        <v>373</v>
      </c>
      <c r="FV13" s="2" t="s">
        <v>390</v>
      </c>
      <c r="FW13" s="2" t="s">
        <v>659</v>
      </c>
      <c r="FX13" s="2" t="s">
        <v>373</v>
      </c>
      <c r="FY13" s="2" t="s">
        <v>383</v>
      </c>
      <c r="FZ13" s="2" t="s">
        <v>373</v>
      </c>
      <c r="GA13" s="2" t="s">
        <v>373</v>
      </c>
      <c r="GB13" s="2" t="s">
        <v>373</v>
      </c>
      <c r="GC13" s="2" t="s">
        <v>373</v>
      </c>
      <c r="GD13" s="2" t="s">
        <v>373</v>
      </c>
      <c r="GE13" s="2" t="s">
        <v>373</v>
      </c>
      <c r="GF13" s="2" t="s">
        <v>373</v>
      </c>
      <c r="GG13" s="2" t="s">
        <v>373</v>
      </c>
      <c r="GH13" s="2" t="s">
        <v>373</v>
      </c>
      <c r="GI13" s="2" t="s">
        <v>373</v>
      </c>
      <c r="GJ13" s="2" t="s">
        <v>373</v>
      </c>
    </row>
    <row r="14" spans="1:192" x14ac:dyDescent="0.25">
      <c r="A14" s="1">
        <v>43732.381886574076</v>
      </c>
      <c r="B14" s="1">
        <v>43733.373310185183</v>
      </c>
      <c r="C14" s="2" t="s">
        <v>195</v>
      </c>
      <c r="D14" s="2" t="s">
        <v>660</v>
      </c>
      <c r="E14">
        <v>100</v>
      </c>
      <c r="F14">
        <v>85659</v>
      </c>
      <c r="G14" s="2" t="s">
        <v>371</v>
      </c>
      <c r="H14" s="1">
        <v>43733.373326944442</v>
      </c>
      <c r="I14" s="2" t="s">
        <v>661</v>
      </c>
      <c r="J14" s="2" t="s">
        <v>373</v>
      </c>
      <c r="K14" s="2" t="s">
        <v>373</v>
      </c>
      <c r="L14" s="2" t="s">
        <v>373</v>
      </c>
      <c r="M14" s="2" t="s">
        <v>373</v>
      </c>
      <c r="N14" s="2" t="s">
        <v>373</v>
      </c>
      <c r="O14" s="2" t="s">
        <v>373</v>
      </c>
      <c r="P14" s="2" t="s">
        <v>374</v>
      </c>
      <c r="Q14" s="2" t="s">
        <v>375</v>
      </c>
      <c r="R14" s="2" t="s">
        <v>662</v>
      </c>
      <c r="S14" s="2" t="s">
        <v>663</v>
      </c>
      <c r="T14" s="2" t="s">
        <v>378</v>
      </c>
      <c r="U14" s="2" t="s">
        <v>664</v>
      </c>
      <c r="V14" s="2" t="s">
        <v>665</v>
      </c>
      <c r="W14" s="2" t="s">
        <v>381</v>
      </c>
      <c r="X14" s="2" t="s">
        <v>373</v>
      </c>
      <c r="Y14" s="2" t="s">
        <v>596</v>
      </c>
      <c r="Z14" s="2" t="s">
        <v>383</v>
      </c>
      <c r="AA14" s="2" t="s">
        <v>597</v>
      </c>
      <c r="AB14" s="2" t="s">
        <v>373</v>
      </c>
      <c r="AC14" s="2" t="s">
        <v>666</v>
      </c>
      <c r="AD14" s="2" t="s">
        <v>373</v>
      </c>
      <c r="AE14" s="2" t="s">
        <v>667</v>
      </c>
      <c r="AF14" s="2" t="s">
        <v>373</v>
      </c>
      <c r="AG14" s="2" t="s">
        <v>373</v>
      </c>
      <c r="AH14" s="2" t="s">
        <v>668</v>
      </c>
      <c r="AI14" s="2" t="s">
        <v>373</v>
      </c>
      <c r="AJ14" s="2" t="s">
        <v>373</v>
      </c>
      <c r="AK14" s="2" t="s">
        <v>383</v>
      </c>
      <c r="AL14" s="2" t="s">
        <v>373</v>
      </c>
      <c r="AM14" s="2" t="s">
        <v>405</v>
      </c>
      <c r="AN14" s="2" t="s">
        <v>406</v>
      </c>
      <c r="AO14" s="2" t="s">
        <v>669</v>
      </c>
      <c r="AP14" s="2" t="s">
        <v>670</v>
      </c>
      <c r="AQ14" s="2" t="s">
        <v>373</v>
      </c>
      <c r="AR14" s="2" t="s">
        <v>373</v>
      </c>
      <c r="AS14" s="2" t="s">
        <v>373</v>
      </c>
      <c r="AT14" s="2" t="s">
        <v>373</v>
      </c>
      <c r="AU14" s="2" t="s">
        <v>429</v>
      </c>
      <c r="AV14" s="2" t="s">
        <v>429</v>
      </c>
      <c r="AW14" s="2" t="s">
        <v>429</v>
      </c>
      <c r="AX14" s="2" t="s">
        <v>373</v>
      </c>
      <c r="AY14" s="2" t="s">
        <v>373</v>
      </c>
      <c r="AZ14" s="2" t="s">
        <v>373</v>
      </c>
      <c r="BA14" s="2" t="s">
        <v>671</v>
      </c>
      <c r="BB14" s="2" t="s">
        <v>671</v>
      </c>
      <c r="BC14" s="2" t="s">
        <v>671</v>
      </c>
      <c r="BD14" s="2" t="s">
        <v>671</v>
      </c>
      <c r="BE14" s="2" t="s">
        <v>671</v>
      </c>
      <c r="BF14" s="2" t="s">
        <v>671</v>
      </c>
      <c r="BG14" s="2" t="s">
        <v>390</v>
      </c>
      <c r="BH14" s="2" t="s">
        <v>494</v>
      </c>
      <c r="BI14" s="2" t="s">
        <v>373</v>
      </c>
      <c r="BJ14" s="2" t="s">
        <v>672</v>
      </c>
      <c r="BK14" s="2" t="s">
        <v>409</v>
      </c>
      <c r="BL14" s="2" t="s">
        <v>373</v>
      </c>
      <c r="BM14" s="2" t="s">
        <v>383</v>
      </c>
      <c r="BN14" s="2" t="s">
        <v>494</v>
      </c>
      <c r="BO14" s="2" t="s">
        <v>373</v>
      </c>
      <c r="BP14" s="2" t="s">
        <v>373</v>
      </c>
      <c r="BQ14" s="2" t="s">
        <v>373</v>
      </c>
      <c r="BR14" s="2" t="s">
        <v>390</v>
      </c>
      <c r="BS14" s="2" t="s">
        <v>673</v>
      </c>
      <c r="BT14" s="2" t="s">
        <v>411</v>
      </c>
      <c r="BU14" s="2" t="s">
        <v>373</v>
      </c>
      <c r="BV14" s="2" t="s">
        <v>373</v>
      </c>
      <c r="BW14" s="2" t="s">
        <v>559</v>
      </c>
      <c r="BX14" s="2" t="s">
        <v>373</v>
      </c>
      <c r="BY14" s="2" t="s">
        <v>560</v>
      </c>
      <c r="BZ14" s="2" t="s">
        <v>373</v>
      </c>
      <c r="CA14" s="2" t="s">
        <v>671</v>
      </c>
      <c r="CB14" s="2" t="s">
        <v>390</v>
      </c>
      <c r="CC14" s="2" t="s">
        <v>497</v>
      </c>
      <c r="CD14" s="2" t="s">
        <v>411</v>
      </c>
      <c r="CE14" s="2" t="s">
        <v>373</v>
      </c>
      <c r="CF14" s="2" t="s">
        <v>373</v>
      </c>
      <c r="CG14" s="2" t="s">
        <v>559</v>
      </c>
      <c r="CH14" s="2" t="s">
        <v>373</v>
      </c>
      <c r="CI14" s="2" t="s">
        <v>435</v>
      </c>
      <c r="CJ14" s="2" t="s">
        <v>373</v>
      </c>
      <c r="CK14" s="2" t="s">
        <v>674</v>
      </c>
      <c r="CL14" s="2" t="s">
        <v>383</v>
      </c>
      <c r="CM14" s="2" t="s">
        <v>373</v>
      </c>
      <c r="CN14" s="2" t="s">
        <v>373</v>
      </c>
      <c r="CO14" s="2" t="s">
        <v>373</v>
      </c>
      <c r="CP14" s="2" t="s">
        <v>373</v>
      </c>
      <c r="CQ14" s="2" t="s">
        <v>373</v>
      </c>
      <c r="CR14" s="2" t="s">
        <v>373</v>
      </c>
      <c r="CS14" s="2" t="s">
        <v>373</v>
      </c>
      <c r="CT14" s="2" t="s">
        <v>373</v>
      </c>
      <c r="CU14" s="2" t="s">
        <v>373</v>
      </c>
      <c r="CV14" s="2" t="s">
        <v>373</v>
      </c>
      <c r="CW14" s="2" t="s">
        <v>373</v>
      </c>
      <c r="CX14" s="2" t="s">
        <v>373</v>
      </c>
      <c r="CY14" s="2" t="s">
        <v>390</v>
      </c>
      <c r="CZ14" s="2" t="s">
        <v>675</v>
      </c>
      <c r="DA14" s="2" t="s">
        <v>440</v>
      </c>
      <c r="DB14" s="2" t="s">
        <v>676</v>
      </c>
      <c r="DC14" s="2" t="s">
        <v>440</v>
      </c>
      <c r="DD14" s="2" t="s">
        <v>675</v>
      </c>
      <c r="DE14" s="2" t="s">
        <v>440</v>
      </c>
      <c r="DF14" s="2" t="s">
        <v>386</v>
      </c>
      <c r="DG14" s="2" t="s">
        <v>440</v>
      </c>
      <c r="DH14" s="2" t="s">
        <v>440</v>
      </c>
      <c r="DI14" s="2" t="s">
        <v>440</v>
      </c>
      <c r="DJ14" s="2" t="s">
        <v>677</v>
      </c>
      <c r="DK14" s="2" t="s">
        <v>671</v>
      </c>
      <c r="DL14" s="2" t="s">
        <v>671</v>
      </c>
      <c r="DM14" s="2" t="s">
        <v>671</v>
      </c>
      <c r="DN14" s="2" t="s">
        <v>678</v>
      </c>
      <c r="DO14" s="2" t="s">
        <v>679</v>
      </c>
      <c r="DP14" s="2" t="s">
        <v>679</v>
      </c>
      <c r="DQ14" s="2" t="s">
        <v>679</v>
      </c>
      <c r="DR14" s="2" t="s">
        <v>679</v>
      </c>
      <c r="DS14" s="2" t="s">
        <v>679</v>
      </c>
      <c r="DT14" s="2" t="s">
        <v>679</v>
      </c>
      <c r="DU14" s="2" t="s">
        <v>679</v>
      </c>
      <c r="DV14" s="2" t="s">
        <v>373</v>
      </c>
      <c r="DW14" s="2" t="s">
        <v>373</v>
      </c>
      <c r="DX14" s="2" t="s">
        <v>373</v>
      </c>
      <c r="DY14" s="2" t="s">
        <v>373</v>
      </c>
      <c r="DZ14" s="2" t="s">
        <v>373</v>
      </c>
      <c r="EA14" s="2" t="s">
        <v>373</v>
      </c>
      <c r="EB14" s="2" t="s">
        <v>373</v>
      </c>
      <c r="EC14" s="2" t="s">
        <v>373</v>
      </c>
      <c r="ED14" s="2" t="s">
        <v>373</v>
      </c>
      <c r="EE14" s="2" t="s">
        <v>373</v>
      </c>
      <c r="EF14" s="2" t="s">
        <v>390</v>
      </c>
      <c r="EG14" s="2" t="s">
        <v>390</v>
      </c>
      <c r="EH14" s="2" t="s">
        <v>569</v>
      </c>
      <c r="EI14" s="2" t="s">
        <v>373</v>
      </c>
      <c r="EJ14" s="2" t="s">
        <v>373</v>
      </c>
      <c r="EK14" s="2" t="s">
        <v>373</v>
      </c>
      <c r="EL14" s="2" t="s">
        <v>373</v>
      </c>
      <c r="EM14" s="2" t="s">
        <v>373</v>
      </c>
      <c r="EN14" s="2" t="s">
        <v>390</v>
      </c>
      <c r="EO14" s="2" t="s">
        <v>675</v>
      </c>
      <c r="EP14" s="2" t="s">
        <v>440</v>
      </c>
      <c r="EQ14" s="2" t="s">
        <v>676</v>
      </c>
      <c r="ER14" s="2" t="s">
        <v>440</v>
      </c>
      <c r="ES14" s="2" t="s">
        <v>675</v>
      </c>
      <c r="ET14" s="2" t="s">
        <v>440</v>
      </c>
      <c r="EU14" s="2" t="s">
        <v>386</v>
      </c>
      <c r="EV14" s="2" t="s">
        <v>440</v>
      </c>
      <c r="EW14" s="2" t="s">
        <v>440</v>
      </c>
      <c r="EX14" s="2" t="s">
        <v>440</v>
      </c>
      <c r="EY14" s="2" t="s">
        <v>373</v>
      </c>
      <c r="EZ14" s="2" t="s">
        <v>373</v>
      </c>
      <c r="FA14" s="2" t="s">
        <v>373</v>
      </c>
      <c r="FB14" s="2" t="s">
        <v>373</v>
      </c>
      <c r="FC14" s="2" t="s">
        <v>373</v>
      </c>
      <c r="FD14" s="2" t="s">
        <v>373</v>
      </c>
      <c r="FE14" s="2" t="s">
        <v>373</v>
      </c>
      <c r="FF14" s="2" t="s">
        <v>373</v>
      </c>
      <c r="FG14" s="2" t="s">
        <v>373</v>
      </c>
      <c r="FH14" s="2" t="s">
        <v>373</v>
      </c>
      <c r="FI14" s="2" t="s">
        <v>373</v>
      </c>
      <c r="FJ14" s="2" t="s">
        <v>373</v>
      </c>
      <c r="FK14" s="2" t="s">
        <v>373</v>
      </c>
      <c r="FL14" s="2" t="s">
        <v>373</v>
      </c>
      <c r="FM14" s="2" t="s">
        <v>373</v>
      </c>
      <c r="FN14" s="2" t="s">
        <v>373</v>
      </c>
      <c r="FO14" s="2" t="s">
        <v>373</v>
      </c>
      <c r="FP14" s="2" t="s">
        <v>390</v>
      </c>
      <c r="FQ14" s="2" t="s">
        <v>383</v>
      </c>
      <c r="FR14" s="2" t="s">
        <v>373</v>
      </c>
      <c r="FS14" s="2" t="s">
        <v>373</v>
      </c>
      <c r="FT14" s="2" t="s">
        <v>383</v>
      </c>
      <c r="FU14" s="2" t="s">
        <v>373</v>
      </c>
      <c r="FV14" s="2" t="s">
        <v>383</v>
      </c>
      <c r="FW14" s="2" t="s">
        <v>373</v>
      </c>
      <c r="FX14" s="2" t="s">
        <v>373</v>
      </c>
      <c r="FY14" s="2" t="s">
        <v>383</v>
      </c>
      <c r="FZ14" s="2" t="s">
        <v>373</v>
      </c>
      <c r="GA14" s="2" t="s">
        <v>373</v>
      </c>
      <c r="GB14" s="2" t="s">
        <v>373</v>
      </c>
      <c r="GC14" s="2" t="s">
        <v>373</v>
      </c>
      <c r="GD14" s="2" t="s">
        <v>373</v>
      </c>
      <c r="GE14" s="2" t="s">
        <v>373</v>
      </c>
      <c r="GF14" s="2" t="s">
        <v>373</v>
      </c>
      <c r="GG14" s="2" t="s">
        <v>373</v>
      </c>
      <c r="GH14" s="2" t="s">
        <v>373</v>
      </c>
      <c r="GI14" s="2" t="s">
        <v>373</v>
      </c>
      <c r="GJ14" s="2" t="s">
        <v>373</v>
      </c>
    </row>
    <row r="15" spans="1:192" x14ac:dyDescent="0.25">
      <c r="A15" s="1">
        <v>43733.396770833337</v>
      </c>
      <c r="B15" s="1">
        <v>43733.416458333333</v>
      </c>
      <c r="C15" s="2" t="s">
        <v>195</v>
      </c>
      <c r="D15" s="2" t="s">
        <v>680</v>
      </c>
      <c r="E15">
        <v>100</v>
      </c>
      <c r="F15">
        <v>1700</v>
      </c>
      <c r="G15" s="2" t="s">
        <v>371</v>
      </c>
      <c r="H15" s="1">
        <v>43733.416471076387</v>
      </c>
      <c r="I15" s="2" t="s">
        <v>681</v>
      </c>
      <c r="J15" s="2" t="s">
        <v>373</v>
      </c>
      <c r="K15" s="2" t="s">
        <v>373</v>
      </c>
      <c r="L15" s="2" t="s">
        <v>373</v>
      </c>
      <c r="M15" s="2" t="s">
        <v>373</v>
      </c>
      <c r="N15" s="2" t="s">
        <v>373</v>
      </c>
      <c r="O15" s="2" t="s">
        <v>373</v>
      </c>
      <c r="P15" s="2" t="s">
        <v>374</v>
      </c>
      <c r="Q15" s="2" t="s">
        <v>375</v>
      </c>
      <c r="R15" s="2" t="s">
        <v>682</v>
      </c>
      <c r="S15" s="2" t="s">
        <v>683</v>
      </c>
      <c r="T15" s="2" t="s">
        <v>684</v>
      </c>
      <c r="U15" s="2" t="s">
        <v>685</v>
      </c>
      <c r="V15" s="2" t="s">
        <v>686</v>
      </c>
      <c r="W15" s="2" t="s">
        <v>381</v>
      </c>
      <c r="X15" s="2" t="s">
        <v>373</v>
      </c>
      <c r="Y15" s="2" t="s">
        <v>423</v>
      </c>
      <c r="Z15" s="2" t="s">
        <v>383</v>
      </c>
      <c r="AA15" s="2" t="s">
        <v>424</v>
      </c>
      <c r="AB15" s="2" t="s">
        <v>373</v>
      </c>
      <c r="AC15" s="2" t="s">
        <v>555</v>
      </c>
      <c r="AD15" s="2" t="s">
        <v>373</v>
      </c>
      <c r="AE15" s="2" t="s">
        <v>386</v>
      </c>
      <c r="AF15" s="2" t="s">
        <v>373</v>
      </c>
      <c r="AG15" s="2" t="s">
        <v>373</v>
      </c>
      <c r="AH15" s="2" t="s">
        <v>615</v>
      </c>
      <c r="AI15" s="2" t="s">
        <v>373</v>
      </c>
      <c r="AJ15" s="2" t="s">
        <v>687</v>
      </c>
      <c r="AK15" s="2" t="s">
        <v>390</v>
      </c>
      <c r="AL15" s="2" t="s">
        <v>688</v>
      </c>
      <c r="AM15" s="2" t="s">
        <v>405</v>
      </c>
      <c r="AN15" s="2" t="s">
        <v>406</v>
      </c>
      <c r="AO15" s="2" t="s">
        <v>488</v>
      </c>
      <c r="AP15" s="2" t="s">
        <v>373</v>
      </c>
      <c r="AQ15" s="2" t="s">
        <v>373</v>
      </c>
      <c r="AR15" s="2" t="s">
        <v>373</v>
      </c>
      <c r="AS15" s="2" t="s">
        <v>373</v>
      </c>
      <c r="AT15" s="2" t="s">
        <v>373</v>
      </c>
      <c r="AU15" s="2" t="s">
        <v>429</v>
      </c>
      <c r="AV15" s="2" t="s">
        <v>429</v>
      </c>
      <c r="AW15" s="2" t="s">
        <v>429</v>
      </c>
      <c r="AX15" s="2" t="s">
        <v>373</v>
      </c>
      <c r="AY15" s="2" t="s">
        <v>373</v>
      </c>
      <c r="AZ15" s="2" t="s">
        <v>373</v>
      </c>
      <c r="BA15" s="2" t="s">
        <v>689</v>
      </c>
      <c r="BB15" s="2" t="s">
        <v>689</v>
      </c>
      <c r="BC15" s="2" t="s">
        <v>689</v>
      </c>
      <c r="BD15" s="2" t="s">
        <v>489</v>
      </c>
      <c r="BE15" s="2" t="s">
        <v>489</v>
      </c>
      <c r="BF15" s="2" t="s">
        <v>489</v>
      </c>
      <c r="BG15" s="2" t="s">
        <v>390</v>
      </c>
      <c r="BH15" s="2" t="s">
        <v>494</v>
      </c>
      <c r="BI15" s="2" t="s">
        <v>373</v>
      </c>
      <c r="BJ15" s="2" t="s">
        <v>690</v>
      </c>
      <c r="BK15" s="2" t="s">
        <v>691</v>
      </c>
      <c r="BL15" s="2" t="s">
        <v>373</v>
      </c>
      <c r="BM15" s="2" t="s">
        <v>383</v>
      </c>
      <c r="BN15" s="2" t="s">
        <v>692</v>
      </c>
      <c r="BO15" s="2" t="s">
        <v>373</v>
      </c>
      <c r="BP15" s="2" t="s">
        <v>373</v>
      </c>
      <c r="BQ15" s="2" t="s">
        <v>373</v>
      </c>
      <c r="BR15" s="2" t="s">
        <v>383</v>
      </c>
      <c r="BS15" s="2" t="s">
        <v>373</v>
      </c>
      <c r="BT15" s="2" t="s">
        <v>373</v>
      </c>
      <c r="BU15" s="2" t="s">
        <v>373</v>
      </c>
      <c r="BV15" s="2" t="s">
        <v>373</v>
      </c>
      <c r="BW15" s="2" t="s">
        <v>373</v>
      </c>
      <c r="BX15" s="2" t="s">
        <v>373</v>
      </c>
      <c r="BY15" s="2" t="s">
        <v>373</v>
      </c>
      <c r="BZ15" s="2" t="s">
        <v>373</v>
      </c>
      <c r="CA15" s="2" t="s">
        <v>373</v>
      </c>
      <c r="CB15" s="2" t="s">
        <v>383</v>
      </c>
      <c r="CC15" s="2" t="s">
        <v>373</v>
      </c>
      <c r="CD15" s="2" t="s">
        <v>373</v>
      </c>
      <c r="CE15" s="2" t="s">
        <v>373</v>
      </c>
      <c r="CF15" s="2" t="s">
        <v>373</v>
      </c>
      <c r="CG15" s="2" t="s">
        <v>373</v>
      </c>
      <c r="CH15" s="2" t="s">
        <v>373</v>
      </c>
      <c r="CI15" s="2" t="s">
        <v>373</v>
      </c>
      <c r="CJ15" s="2" t="s">
        <v>373</v>
      </c>
      <c r="CK15" s="2" t="s">
        <v>373</v>
      </c>
      <c r="CL15" s="2" t="s">
        <v>383</v>
      </c>
      <c r="CM15" s="2" t="s">
        <v>373</v>
      </c>
      <c r="CN15" s="2" t="s">
        <v>373</v>
      </c>
      <c r="CO15" s="2" t="s">
        <v>373</v>
      </c>
      <c r="CP15" s="2" t="s">
        <v>373</v>
      </c>
      <c r="CQ15" s="2" t="s">
        <v>373</v>
      </c>
      <c r="CR15" s="2" t="s">
        <v>373</v>
      </c>
      <c r="CS15" s="2" t="s">
        <v>373</v>
      </c>
      <c r="CT15" s="2" t="s">
        <v>373</v>
      </c>
      <c r="CU15" s="2" t="s">
        <v>373</v>
      </c>
      <c r="CV15" s="2" t="s">
        <v>373</v>
      </c>
      <c r="CW15" s="2" t="s">
        <v>373</v>
      </c>
      <c r="CX15" s="2" t="s">
        <v>373</v>
      </c>
      <c r="CY15" s="2" t="s">
        <v>383</v>
      </c>
      <c r="CZ15" s="2" t="s">
        <v>373</v>
      </c>
      <c r="DA15" s="2" t="s">
        <v>373</v>
      </c>
      <c r="DB15" s="2" t="s">
        <v>373</v>
      </c>
      <c r="DC15" s="2" t="s">
        <v>373</v>
      </c>
      <c r="DD15" s="2" t="s">
        <v>373</v>
      </c>
      <c r="DE15" s="2" t="s">
        <v>373</v>
      </c>
      <c r="DF15" s="2" t="s">
        <v>373</v>
      </c>
      <c r="DG15" s="2" t="s">
        <v>373</v>
      </c>
      <c r="DH15" s="2" t="s">
        <v>373</v>
      </c>
      <c r="DI15" s="2" t="s">
        <v>373</v>
      </c>
      <c r="DJ15" s="2" t="s">
        <v>373</v>
      </c>
      <c r="DK15" s="2" t="s">
        <v>373</v>
      </c>
      <c r="DL15" s="2" t="s">
        <v>373</v>
      </c>
      <c r="DM15" s="2" t="s">
        <v>373</v>
      </c>
      <c r="DN15" s="2" t="s">
        <v>373</v>
      </c>
      <c r="DO15" s="2" t="s">
        <v>373</v>
      </c>
      <c r="DP15" s="2" t="s">
        <v>373</v>
      </c>
      <c r="DQ15" s="2" t="s">
        <v>373</v>
      </c>
      <c r="DR15" s="2" t="s">
        <v>373</v>
      </c>
      <c r="DS15" s="2" t="s">
        <v>373</v>
      </c>
      <c r="DT15" s="2" t="s">
        <v>373</v>
      </c>
      <c r="DU15" s="2" t="s">
        <v>373</v>
      </c>
      <c r="DV15" s="2" t="s">
        <v>373</v>
      </c>
      <c r="DW15" s="2" t="s">
        <v>373</v>
      </c>
      <c r="DX15" s="2" t="s">
        <v>373</v>
      </c>
      <c r="DY15" s="2" t="s">
        <v>373</v>
      </c>
      <c r="DZ15" s="2" t="s">
        <v>373</v>
      </c>
      <c r="EA15" s="2" t="s">
        <v>373</v>
      </c>
      <c r="EB15" s="2" t="s">
        <v>373</v>
      </c>
      <c r="EC15" s="2" t="s">
        <v>373</v>
      </c>
      <c r="ED15" s="2" t="s">
        <v>373</v>
      </c>
      <c r="EE15" s="2" t="s">
        <v>373</v>
      </c>
      <c r="EF15" s="2" t="s">
        <v>373</v>
      </c>
      <c r="EG15" s="2" t="s">
        <v>373</v>
      </c>
      <c r="EH15" s="2" t="s">
        <v>373</v>
      </c>
      <c r="EI15" s="2" t="s">
        <v>373</v>
      </c>
      <c r="EJ15" s="2" t="s">
        <v>373</v>
      </c>
      <c r="EK15" s="2" t="s">
        <v>373</v>
      </c>
      <c r="EL15" s="2" t="s">
        <v>373</v>
      </c>
      <c r="EM15" s="2" t="s">
        <v>373</v>
      </c>
      <c r="EN15" s="2" t="s">
        <v>383</v>
      </c>
      <c r="EO15" s="2" t="s">
        <v>373</v>
      </c>
      <c r="EP15" s="2" t="s">
        <v>373</v>
      </c>
      <c r="EQ15" s="2" t="s">
        <v>373</v>
      </c>
      <c r="ER15" s="2" t="s">
        <v>373</v>
      </c>
      <c r="ES15" s="2" t="s">
        <v>373</v>
      </c>
      <c r="ET15" s="2" t="s">
        <v>373</v>
      </c>
      <c r="EU15" s="2" t="s">
        <v>373</v>
      </c>
      <c r="EV15" s="2" t="s">
        <v>373</v>
      </c>
      <c r="EW15" s="2" t="s">
        <v>373</v>
      </c>
      <c r="EX15" s="2" t="s">
        <v>373</v>
      </c>
      <c r="EY15" s="2" t="s">
        <v>373</v>
      </c>
      <c r="EZ15" s="2" t="s">
        <v>373</v>
      </c>
      <c r="FA15" s="2" t="s">
        <v>373</v>
      </c>
      <c r="FB15" s="2" t="s">
        <v>373</v>
      </c>
      <c r="FC15" s="2" t="s">
        <v>373</v>
      </c>
      <c r="FD15" s="2" t="s">
        <v>373</v>
      </c>
      <c r="FE15" s="2" t="s">
        <v>373</v>
      </c>
      <c r="FF15" s="2" t="s">
        <v>373</v>
      </c>
      <c r="FG15" s="2" t="s">
        <v>373</v>
      </c>
      <c r="FH15" s="2" t="s">
        <v>373</v>
      </c>
      <c r="FI15" s="2" t="s">
        <v>373</v>
      </c>
      <c r="FJ15" s="2" t="s">
        <v>373</v>
      </c>
      <c r="FK15" s="2" t="s">
        <v>373</v>
      </c>
      <c r="FL15" s="2" t="s">
        <v>373</v>
      </c>
      <c r="FM15" s="2" t="s">
        <v>373</v>
      </c>
      <c r="FN15" s="2" t="s">
        <v>373</v>
      </c>
      <c r="FO15" s="2" t="s">
        <v>373</v>
      </c>
      <c r="FP15" s="2" t="s">
        <v>373</v>
      </c>
      <c r="FQ15" s="2" t="s">
        <v>373</v>
      </c>
      <c r="FR15" s="2" t="s">
        <v>373</v>
      </c>
      <c r="FS15" s="2" t="s">
        <v>373</v>
      </c>
      <c r="FT15" s="2" t="s">
        <v>373</v>
      </c>
      <c r="FU15" s="2" t="s">
        <v>373</v>
      </c>
      <c r="FV15" s="2" t="s">
        <v>373</v>
      </c>
      <c r="FW15" s="2" t="s">
        <v>373</v>
      </c>
      <c r="FX15" s="2" t="s">
        <v>373</v>
      </c>
      <c r="FY15" s="2" t="s">
        <v>383</v>
      </c>
      <c r="FZ15" s="2" t="s">
        <v>373</v>
      </c>
      <c r="GA15" s="2" t="s">
        <v>373</v>
      </c>
      <c r="GB15" s="2" t="s">
        <v>373</v>
      </c>
      <c r="GC15" s="2" t="s">
        <v>373</v>
      </c>
      <c r="GD15" s="2" t="s">
        <v>373</v>
      </c>
      <c r="GE15" s="2" t="s">
        <v>373</v>
      </c>
      <c r="GF15" s="2" t="s">
        <v>373</v>
      </c>
      <c r="GG15" s="2" t="s">
        <v>373</v>
      </c>
      <c r="GH15" s="2" t="s">
        <v>373</v>
      </c>
      <c r="GI15" s="2" t="s">
        <v>373</v>
      </c>
      <c r="GJ15" s="2" t="s">
        <v>373</v>
      </c>
    </row>
    <row r="16" spans="1:192" x14ac:dyDescent="0.25">
      <c r="A16" s="1">
        <v>43733.413437499999</v>
      </c>
      <c r="B16" s="1">
        <v>43733.424687500003</v>
      </c>
      <c r="C16" s="2" t="s">
        <v>195</v>
      </c>
      <c r="D16" s="2" t="s">
        <v>693</v>
      </c>
      <c r="E16">
        <v>100</v>
      </c>
      <c r="F16">
        <v>972</v>
      </c>
      <c r="G16" s="2" t="s">
        <v>371</v>
      </c>
      <c r="H16" s="1">
        <v>43733.424703680554</v>
      </c>
      <c r="I16" s="2" t="s">
        <v>694</v>
      </c>
      <c r="J16" s="2" t="s">
        <v>373</v>
      </c>
      <c r="K16" s="2" t="s">
        <v>373</v>
      </c>
      <c r="L16" s="2" t="s">
        <v>373</v>
      </c>
      <c r="M16" s="2" t="s">
        <v>373</v>
      </c>
      <c r="N16" s="2" t="s">
        <v>373</v>
      </c>
      <c r="O16" s="2" t="s">
        <v>373</v>
      </c>
      <c r="P16" s="2" t="s">
        <v>374</v>
      </c>
      <c r="Q16" s="2" t="s">
        <v>375</v>
      </c>
      <c r="R16" s="2" t="s">
        <v>695</v>
      </c>
      <c r="S16" s="2" t="s">
        <v>696</v>
      </c>
      <c r="T16" s="2" t="s">
        <v>697</v>
      </c>
      <c r="U16" s="2" t="s">
        <v>698</v>
      </c>
      <c r="V16" s="2" t="s">
        <v>699</v>
      </c>
      <c r="W16" s="2" t="s">
        <v>381</v>
      </c>
      <c r="X16" s="2" t="s">
        <v>373</v>
      </c>
      <c r="Y16" s="2" t="s">
        <v>539</v>
      </c>
      <c r="Z16" s="2" t="s">
        <v>390</v>
      </c>
      <c r="AA16" s="2" t="s">
        <v>577</v>
      </c>
      <c r="AB16" s="2" t="s">
        <v>373</v>
      </c>
      <c r="AC16" s="2" t="s">
        <v>373</v>
      </c>
      <c r="AD16" s="2" t="s">
        <v>373</v>
      </c>
      <c r="AE16" s="2" t="s">
        <v>373</v>
      </c>
      <c r="AF16" s="2" t="s">
        <v>373</v>
      </c>
      <c r="AG16" s="2" t="s">
        <v>373</v>
      </c>
      <c r="AH16" s="2" t="s">
        <v>373</v>
      </c>
      <c r="AI16" s="2" t="s">
        <v>373</v>
      </c>
      <c r="AJ16" s="2" t="s">
        <v>373</v>
      </c>
      <c r="AK16" s="2" t="s">
        <v>373</v>
      </c>
      <c r="AL16" s="2" t="s">
        <v>373</v>
      </c>
      <c r="AM16" s="2" t="s">
        <v>405</v>
      </c>
      <c r="AN16" s="2" t="s">
        <v>700</v>
      </c>
      <c r="AO16" s="2" t="s">
        <v>403</v>
      </c>
      <c r="AP16" s="2" t="s">
        <v>373</v>
      </c>
      <c r="AQ16" s="2" t="s">
        <v>701</v>
      </c>
      <c r="AR16" s="2" t="s">
        <v>373</v>
      </c>
      <c r="AS16" s="2" t="s">
        <v>373</v>
      </c>
      <c r="AT16" s="2" t="s">
        <v>373</v>
      </c>
      <c r="AU16" s="2" t="s">
        <v>373</v>
      </c>
      <c r="AV16" s="2" t="s">
        <v>373</v>
      </c>
      <c r="AW16" s="2" t="s">
        <v>373</v>
      </c>
      <c r="AX16" s="2" t="s">
        <v>390</v>
      </c>
      <c r="AY16" s="2" t="s">
        <v>390</v>
      </c>
      <c r="AZ16" s="2" t="s">
        <v>373</v>
      </c>
      <c r="BA16" s="2" t="s">
        <v>702</v>
      </c>
      <c r="BB16" s="2" t="s">
        <v>702</v>
      </c>
      <c r="BC16" s="2" t="s">
        <v>373</v>
      </c>
      <c r="BD16" s="2" t="s">
        <v>582</v>
      </c>
      <c r="BE16" s="2" t="s">
        <v>582</v>
      </c>
      <c r="BF16" s="2" t="s">
        <v>373</v>
      </c>
      <c r="BG16" s="2" t="s">
        <v>390</v>
      </c>
      <c r="BH16" s="2" t="s">
        <v>703</v>
      </c>
      <c r="BI16" s="2" t="s">
        <v>704</v>
      </c>
      <c r="BJ16" s="2" t="s">
        <v>373</v>
      </c>
      <c r="BK16" s="2" t="s">
        <v>547</v>
      </c>
      <c r="BL16" s="2" t="s">
        <v>373</v>
      </c>
      <c r="BM16" s="2" t="s">
        <v>383</v>
      </c>
      <c r="BN16" s="2" t="s">
        <v>373</v>
      </c>
      <c r="BO16" s="2" t="s">
        <v>390</v>
      </c>
      <c r="BP16" s="2" t="s">
        <v>390</v>
      </c>
      <c r="BQ16" s="2" t="s">
        <v>390</v>
      </c>
      <c r="BR16" s="2" t="s">
        <v>383</v>
      </c>
      <c r="BS16" s="2" t="s">
        <v>373</v>
      </c>
      <c r="BT16" s="2" t="s">
        <v>373</v>
      </c>
      <c r="BU16" s="2" t="s">
        <v>373</v>
      </c>
      <c r="BV16" s="2" t="s">
        <v>373</v>
      </c>
      <c r="BW16" s="2" t="s">
        <v>373</v>
      </c>
      <c r="BX16" s="2" t="s">
        <v>373</v>
      </c>
      <c r="BY16" s="2" t="s">
        <v>373</v>
      </c>
      <c r="BZ16" s="2" t="s">
        <v>373</v>
      </c>
      <c r="CA16" s="2" t="s">
        <v>373</v>
      </c>
      <c r="CB16" s="2" t="s">
        <v>390</v>
      </c>
      <c r="CC16" s="2" t="s">
        <v>582</v>
      </c>
      <c r="CD16" s="2" t="s">
        <v>411</v>
      </c>
      <c r="CE16" s="2" t="s">
        <v>705</v>
      </c>
      <c r="CF16" s="2" t="s">
        <v>373</v>
      </c>
      <c r="CG16" s="2" t="s">
        <v>434</v>
      </c>
      <c r="CH16" s="2" t="s">
        <v>373</v>
      </c>
      <c r="CI16" s="2" t="s">
        <v>435</v>
      </c>
      <c r="CJ16" s="2" t="s">
        <v>373</v>
      </c>
      <c r="CK16" s="2" t="s">
        <v>373</v>
      </c>
      <c r="CL16" s="2" t="s">
        <v>390</v>
      </c>
      <c r="CM16" s="2" t="s">
        <v>582</v>
      </c>
      <c r="CN16" s="2" t="s">
        <v>411</v>
      </c>
      <c r="CO16" s="2" t="s">
        <v>579</v>
      </c>
      <c r="CP16" s="2" t="s">
        <v>373</v>
      </c>
      <c r="CQ16" s="2" t="s">
        <v>383</v>
      </c>
      <c r="CR16" s="2" t="s">
        <v>706</v>
      </c>
      <c r="CS16" s="2" t="s">
        <v>373</v>
      </c>
      <c r="CT16" s="2" t="s">
        <v>494</v>
      </c>
      <c r="CU16" s="2" t="s">
        <v>707</v>
      </c>
      <c r="CV16" s="2" t="s">
        <v>383</v>
      </c>
      <c r="CW16" s="2" t="s">
        <v>373</v>
      </c>
      <c r="CX16" s="2" t="s">
        <v>440</v>
      </c>
      <c r="CY16" s="2" t="s">
        <v>390</v>
      </c>
      <c r="CZ16" s="2" t="s">
        <v>457</v>
      </c>
      <c r="DA16" s="2" t="s">
        <v>373</v>
      </c>
      <c r="DB16" s="2" t="s">
        <v>708</v>
      </c>
      <c r="DC16" s="2" t="s">
        <v>373</v>
      </c>
      <c r="DD16" s="2" t="s">
        <v>519</v>
      </c>
      <c r="DE16" s="2" t="s">
        <v>373</v>
      </c>
      <c r="DF16" s="2" t="s">
        <v>709</v>
      </c>
      <c r="DG16" s="2" t="s">
        <v>373</v>
      </c>
      <c r="DH16" s="2" t="s">
        <v>373</v>
      </c>
      <c r="DI16" s="2" t="s">
        <v>373</v>
      </c>
      <c r="DJ16" s="2" t="s">
        <v>710</v>
      </c>
      <c r="DK16" s="2" t="s">
        <v>711</v>
      </c>
      <c r="DL16" s="2" t="s">
        <v>712</v>
      </c>
      <c r="DM16" s="2" t="s">
        <v>450</v>
      </c>
      <c r="DN16" s="2" t="s">
        <v>452</v>
      </c>
      <c r="DO16" s="2" t="s">
        <v>713</v>
      </c>
      <c r="DP16" s="2" t="s">
        <v>714</v>
      </c>
      <c r="DQ16" s="2" t="s">
        <v>715</v>
      </c>
      <c r="DR16" s="2" t="s">
        <v>716</v>
      </c>
      <c r="DS16" s="2" t="s">
        <v>717</v>
      </c>
      <c r="DT16" s="2" t="s">
        <v>718</v>
      </c>
      <c r="DU16" s="2" t="s">
        <v>716</v>
      </c>
      <c r="DV16" s="2" t="s">
        <v>373</v>
      </c>
      <c r="DW16" s="2" t="s">
        <v>441</v>
      </c>
      <c r="DX16" s="2" t="s">
        <v>719</v>
      </c>
      <c r="DY16" s="2" t="s">
        <v>719</v>
      </c>
      <c r="DZ16" s="2" t="s">
        <v>373</v>
      </c>
      <c r="EA16" s="2" t="s">
        <v>720</v>
      </c>
      <c r="EB16" s="2" t="s">
        <v>373</v>
      </c>
      <c r="EC16" s="2" t="s">
        <v>373</v>
      </c>
      <c r="ED16" s="2" t="s">
        <v>720</v>
      </c>
      <c r="EE16" s="2" t="s">
        <v>448</v>
      </c>
      <c r="EF16" s="2" t="s">
        <v>390</v>
      </c>
      <c r="EG16" s="2" t="s">
        <v>390</v>
      </c>
      <c r="EH16" s="2" t="s">
        <v>449</v>
      </c>
      <c r="EI16" s="2" t="s">
        <v>373</v>
      </c>
      <c r="EJ16" s="2" t="s">
        <v>373</v>
      </c>
      <c r="EK16" s="2" t="s">
        <v>490</v>
      </c>
      <c r="EL16" s="2" t="s">
        <v>386</v>
      </c>
      <c r="EM16" s="2" t="s">
        <v>650</v>
      </c>
      <c r="EN16" s="2" t="s">
        <v>390</v>
      </c>
      <c r="EO16" s="2" t="s">
        <v>457</v>
      </c>
      <c r="EP16" s="2" t="s">
        <v>373</v>
      </c>
      <c r="EQ16" s="2" t="s">
        <v>708</v>
      </c>
      <c r="ER16" s="2" t="s">
        <v>373</v>
      </c>
      <c r="ES16" s="2" t="s">
        <v>709</v>
      </c>
      <c r="ET16" s="2" t="s">
        <v>373</v>
      </c>
      <c r="EU16" s="2" t="s">
        <v>519</v>
      </c>
      <c r="EV16" s="2" t="s">
        <v>373</v>
      </c>
      <c r="EW16" s="2" t="s">
        <v>373</v>
      </c>
      <c r="EX16" s="2" t="s">
        <v>373</v>
      </c>
      <c r="EY16" s="2" t="s">
        <v>721</v>
      </c>
      <c r="EZ16" s="2" t="s">
        <v>711</v>
      </c>
      <c r="FA16" s="2" t="s">
        <v>711</v>
      </c>
      <c r="FB16" s="2" t="s">
        <v>441</v>
      </c>
      <c r="FC16" s="2" t="s">
        <v>440</v>
      </c>
      <c r="FD16" s="2" t="s">
        <v>722</v>
      </c>
      <c r="FE16" s="2" t="s">
        <v>373</v>
      </c>
      <c r="FF16" s="2" t="s">
        <v>723</v>
      </c>
      <c r="FG16" s="2" t="s">
        <v>724</v>
      </c>
      <c r="FH16" s="2" t="s">
        <v>725</v>
      </c>
      <c r="FI16" s="2" t="s">
        <v>726</v>
      </c>
      <c r="FJ16" s="2" t="s">
        <v>727</v>
      </c>
      <c r="FK16" s="2" t="s">
        <v>728</v>
      </c>
      <c r="FL16" s="2" t="s">
        <v>656</v>
      </c>
      <c r="FM16" s="2" t="s">
        <v>729</v>
      </c>
      <c r="FN16" s="2" t="s">
        <v>730</v>
      </c>
      <c r="FO16" s="2" t="s">
        <v>730</v>
      </c>
      <c r="FP16" s="2" t="s">
        <v>390</v>
      </c>
      <c r="FQ16" s="2" t="s">
        <v>383</v>
      </c>
      <c r="FR16" s="2" t="s">
        <v>373</v>
      </c>
      <c r="FS16" s="2" t="s">
        <v>373</v>
      </c>
      <c r="FT16" s="2" t="s">
        <v>383</v>
      </c>
      <c r="FU16" s="2" t="s">
        <v>373</v>
      </c>
      <c r="FV16" s="2" t="s">
        <v>390</v>
      </c>
      <c r="FW16" s="2" t="s">
        <v>407</v>
      </c>
      <c r="FX16" s="2" t="s">
        <v>373</v>
      </c>
      <c r="FY16" s="2" t="s">
        <v>390</v>
      </c>
      <c r="FZ16" s="2" t="s">
        <v>373</v>
      </c>
      <c r="GA16" s="2" t="s">
        <v>373</v>
      </c>
      <c r="GB16" s="2" t="s">
        <v>373</v>
      </c>
      <c r="GC16" s="2" t="s">
        <v>373</v>
      </c>
      <c r="GD16" s="2" t="s">
        <v>373</v>
      </c>
      <c r="GE16" s="2" t="s">
        <v>373</v>
      </c>
      <c r="GF16" s="2" t="s">
        <v>373</v>
      </c>
      <c r="GG16" s="2" t="s">
        <v>731</v>
      </c>
      <c r="GH16" s="2" t="s">
        <v>373</v>
      </c>
      <c r="GI16" s="2" t="s">
        <v>373</v>
      </c>
      <c r="GJ16" s="2" t="s">
        <v>373</v>
      </c>
    </row>
    <row r="17" spans="1:192" x14ac:dyDescent="0.25">
      <c r="A17" s="1">
        <v>43733.300416666665</v>
      </c>
      <c r="B17" s="1">
        <v>43733.441122685188</v>
      </c>
      <c r="C17" s="2" t="s">
        <v>195</v>
      </c>
      <c r="D17" s="2" t="s">
        <v>732</v>
      </c>
      <c r="E17">
        <v>100</v>
      </c>
      <c r="F17">
        <v>12156</v>
      </c>
      <c r="G17" s="2" t="s">
        <v>371</v>
      </c>
      <c r="H17" s="1">
        <v>43733.44113068287</v>
      </c>
      <c r="I17" s="2" t="s">
        <v>733</v>
      </c>
      <c r="J17" s="2" t="s">
        <v>373</v>
      </c>
      <c r="K17" s="2" t="s">
        <v>373</v>
      </c>
      <c r="L17" s="2" t="s">
        <v>373</v>
      </c>
      <c r="M17" s="2" t="s">
        <v>373</v>
      </c>
      <c r="N17" s="2" t="s">
        <v>373</v>
      </c>
      <c r="O17" s="2" t="s">
        <v>373</v>
      </c>
      <c r="P17" s="2" t="s">
        <v>374</v>
      </c>
      <c r="Q17" s="2" t="s">
        <v>375</v>
      </c>
      <c r="R17" s="2" t="s">
        <v>734</v>
      </c>
      <c r="S17" s="2" t="s">
        <v>735</v>
      </c>
      <c r="T17" s="2" t="s">
        <v>736</v>
      </c>
      <c r="U17" s="2" t="s">
        <v>737</v>
      </c>
      <c r="V17" s="2" t="s">
        <v>738</v>
      </c>
      <c r="W17" s="2" t="s">
        <v>381</v>
      </c>
      <c r="X17" s="2" t="s">
        <v>373</v>
      </c>
      <c r="Y17" s="2" t="s">
        <v>739</v>
      </c>
      <c r="Z17" s="2" t="s">
        <v>383</v>
      </c>
      <c r="AA17" s="2" t="s">
        <v>424</v>
      </c>
      <c r="AB17" s="2" t="s">
        <v>373</v>
      </c>
      <c r="AC17" s="2" t="s">
        <v>740</v>
      </c>
      <c r="AD17" s="2" t="s">
        <v>373</v>
      </c>
      <c r="AE17" s="2" t="s">
        <v>741</v>
      </c>
      <c r="AF17" s="2" t="s">
        <v>373</v>
      </c>
      <c r="AG17" s="2" t="s">
        <v>373</v>
      </c>
      <c r="AH17" s="2" t="s">
        <v>742</v>
      </c>
      <c r="AI17" s="2" t="s">
        <v>373</v>
      </c>
      <c r="AJ17" s="2" t="s">
        <v>490</v>
      </c>
      <c r="AK17" s="2" t="s">
        <v>383</v>
      </c>
      <c r="AL17" s="2" t="s">
        <v>373</v>
      </c>
      <c r="AM17" s="2" t="s">
        <v>405</v>
      </c>
      <c r="AN17" s="2" t="s">
        <v>406</v>
      </c>
      <c r="AO17" s="2" t="s">
        <v>743</v>
      </c>
      <c r="AP17" s="2" t="s">
        <v>744</v>
      </c>
      <c r="AQ17" s="2" t="s">
        <v>373</v>
      </c>
      <c r="AR17" s="2" t="s">
        <v>745</v>
      </c>
      <c r="AS17" s="2" t="s">
        <v>746</v>
      </c>
      <c r="AT17" s="2" t="s">
        <v>373</v>
      </c>
      <c r="AU17" s="2" t="s">
        <v>373</v>
      </c>
      <c r="AV17" s="2" t="s">
        <v>373</v>
      </c>
      <c r="AW17" s="2" t="s">
        <v>429</v>
      </c>
      <c r="AX17" s="2" t="s">
        <v>390</v>
      </c>
      <c r="AY17" s="2" t="s">
        <v>390</v>
      </c>
      <c r="AZ17" s="2" t="s">
        <v>390</v>
      </c>
      <c r="BA17" s="2" t="s">
        <v>556</v>
      </c>
      <c r="BB17" s="2" t="s">
        <v>556</v>
      </c>
      <c r="BC17" s="2" t="s">
        <v>556</v>
      </c>
      <c r="BD17" s="2" t="s">
        <v>373</v>
      </c>
      <c r="BE17" s="2" t="s">
        <v>373</v>
      </c>
      <c r="BF17" s="2" t="s">
        <v>373</v>
      </c>
      <c r="BG17" s="2" t="s">
        <v>383</v>
      </c>
      <c r="BH17" s="2" t="s">
        <v>494</v>
      </c>
      <c r="BI17" s="2" t="s">
        <v>373</v>
      </c>
      <c r="BJ17" s="2" t="s">
        <v>747</v>
      </c>
      <c r="BK17" s="2" t="s">
        <v>691</v>
      </c>
      <c r="BL17" s="2" t="s">
        <v>373</v>
      </c>
      <c r="BM17" s="2" t="s">
        <v>390</v>
      </c>
      <c r="BN17" s="2" t="s">
        <v>373</v>
      </c>
      <c r="BO17" s="2" t="s">
        <v>383</v>
      </c>
      <c r="BP17" s="2" t="s">
        <v>383</v>
      </c>
      <c r="BQ17" s="2" t="s">
        <v>383</v>
      </c>
      <c r="BR17" s="2" t="s">
        <v>390</v>
      </c>
      <c r="BS17" s="2" t="s">
        <v>497</v>
      </c>
      <c r="BT17" s="2" t="s">
        <v>411</v>
      </c>
      <c r="BU17" s="2" t="s">
        <v>487</v>
      </c>
      <c r="BV17" s="2" t="s">
        <v>373</v>
      </c>
      <c r="BW17" s="2" t="s">
        <v>559</v>
      </c>
      <c r="BX17" s="2" t="s">
        <v>373</v>
      </c>
      <c r="BY17" s="2" t="s">
        <v>415</v>
      </c>
      <c r="BZ17" s="2" t="s">
        <v>373</v>
      </c>
      <c r="CA17" s="2" t="s">
        <v>748</v>
      </c>
      <c r="CB17" s="2" t="s">
        <v>390</v>
      </c>
      <c r="CC17" s="2" t="s">
        <v>497</v>
      </c>
      <c r="CD17" s="2" t="s">
        <v>411</v>
      </c>
      <c r="CE17" s="2" t="s">
        <v>749</v>
      </c>
      <c r="CF17" s="2" t="s">
        <v>373</v>
      </c>
      <c r="CG17" s="2" t="s">
        <v>559</v>
      </c>
      <c r="CH17" s="2" t="s">
        <v>373</v>
      </c>
      <c r="CI17" s="2" t="s">
        <v>494</v>
      </c>
      <c r="CJ17" s="2" t="s">
        <v>750</v>
      </c>
      <c r="CK17" s="2" t="s">
        <v>751</v>
      </c>
      <c r="CL17" s="2" t="s">
        <v>390</v>
      </c>
      <c r="CM17" s="2" t="s">
        <v>497</v>
      </c>
      <c r="CN17" s="2" t="s">
        <v>411</v>
      </c>
      <c r="CO17" s="2" t="s">
        <v>749</v>
      </c>
      <c r="CP17" s="2" t="s">
        <v>373</v>
      </c>
      <c r="CQ17" s="2" t="s">
        <v>569</v>
      </c>
      <c r="CR17" s="2" t="s">
        <v>559</v>
      </c>
      <c r="CS17" s="2" t="s">
        <v>373</v>
      </c>
      <c r="CT17" s="2" t="s">
        <v>752</v>
      </c>
      <c r="CU17" s="2" t="s">
        <v>373</v>
      </c>
      <c r="CV17" s="2" t="s">
        <v>383</v>
      </c>
      <c r="CW17" s="2" t="s">
        <v>373</v>
      </c>
      <c r="CX17" s="2" t="s">
        <v>753</v>
      </c>
      <c r="CY17" s="2" t="s">
        <v>390</v>
      </c>
      <c r="CZ17" s="2" t="s">
        <v>754</v>
      </c>
      <c r="DA17" s="2" t="s">
        <v>755</v>
      </c>
      <c r="DB17" s="2" t="s">
        <v>373</v>
      </c>
      <c r="DC17" s="2" t="s">
        <v>373</v>
      </c>
      <c r="DD17" s="2" t="s">
        <v>756</v>
      </c>
      <c r="DE17" s="2" t="s">
        <v>757</v>
      </c>
      <c r="DF17" s="2" t="s">
        <v>373</v>
      </c>
      <c r="DG17" s="2" t="s">
        <v>373</v>
      </c>
      <c r="DH17" s="2" t="s">
        <v>373</v>
      </c>
      <c r="DI17" s="2" t="s">
        <v>373</v>
      </c>
      <c r="DJ17" s="2" t="s">
        <v>758</v>
      </c>
      <c r="DK17" s="2" t="s">
        <v>759</v>
      </c>
      <c r="DL17" s="2" t="s">
        <v>760</v>
      </c>
      <c r="DM17" s="2" t="s">
        <v>452</v>
      </c>
      <c r="DN17" s="2" t="s">
        <v>519</v>
      </c>
      <c r="DO17" s="2" t="s">
        <v>761</v>
      </c>
      <c r="DP17" s="2" t="s">
        <v>430</v>
      </c>
      <c r="DQ17" s="2" t="s">
        <v>762</v>
      </c>
      <c r="DR17" s="2" t="s">
        <v>763</v>
      </c>
      <c r="DS17" s="2" t="s">
        <v>764</v>
      </c>
      <c r="DT17" s="2" t="s">
        <v>373</v>
      </c>
      <c r="DU17" s="2" t="s">
        <v>373</v>
      </c>
      <c r="DV17" s="2" t="s">
        <v>373</v>
      </c>
      <c r="DW17" s="2" t="s">
        <v>373</v>
      </c>
      <c r="DX17" s="2" t="s">
        <v>373</v>
      </c>
      <c r="DY17" s="2" t="s">
        <v>373</v>
      </c>
      <c r="DZ17" s="2" t="s">
        <v>373</v>
      </c>
      <c r="EA17" s="2" t="s">
        <v>373</v>
      </c>
      <c r="EB17" s="2" t="s">
        <v>373</v>
      </c>
      <c r="EC17" s="2" t="s">
        <v>373</v>
      </c>
      <c r="ED17" s="2" t="s">
        <v>373</v>
      </c>
      <c r="EE17" s="2" t="s">
        <v>373</v>
      </c>
      <c r="EF17" s="2" t="s">
        <v>390</v>
      </c>
      <c r="EG17" s="2" t="s">
        <v>390</v>
      </c>
      <c r="EH17" s="2" t="s">
        <v>765</v>
      </c>
      <c r="EI17" s="2" t="s">
        <v>373</v>
      </c>
      <c r="EJ17" s="2" t="s">
        <v>766</v>
      </c>
      <c r="EK17" s="2" t="s">
        <v>373</v>
      </c>
      <c r="EL17" s="2" t="s">
        <v>441</v>
      </c>
      <c r="EM17" s="2" t="s">
        <v>373</v>
      </c>
      <c r="EN17" s="2" t="s">
        <v>390</v>
      </c>
      <c r="EO17" s="2" t="s">
        <v>373</v>
      </c>
      <c r="EP17" s="2" t="s">
        <v>373</v>
      </c>
      <c r="EQ17" s="2" t="s">
        <v>373</v>
      </c>
      <c r="ER17" s="2" t="s">
        <v>373</v>
      </c>
      <c r="ES17" s="2" t="s">
        <v>373</v>
      </c>
      <c r="ET17" s="2" t="s">
        <v>373</v>
      </c>
      <c r="EU17" s="2" t="s">
        <v>373</v>
      </c>
      <c r="EV17" s="2" t="s">
        <v>373</v>
      </c>
      <c r="EW17" s="2" t="s">
        <v>373</v>
      </c>
      <c r="EX17" s="2" t="s">
        <v>373</v>
      </c>
      <c r="EY17" s="2" t="s">
        <v>373</v>
      </c>
      <c r="EZ17" s="2" t="s">
        <v>373</v>
      </c>
      <c r="FA17" s="2" t="s">
        <v>373</v>
      </c>
      <c r="FB17" s="2" t="s">
        <v>373</v>
      </c>
      <c r="FC17" s="2" t="s">
        <v>373</v>
      </c>
      <c r="FD17" s="2" t="s">
        <v>373</v>
      </c>
      <c r="FE17" s="2" t="s">
        <v>373</v>
      </c>
      <c r="FF17" s="2" t="s">
        <v>373</v>
      </c>
      <c r="FG17" s="2" t="s">
        <v>373</v>
      </c>
      <c r="FH17" s="2" t="s">
        <v>373</v>
      </c>
      <c r="FI17" s="2" t="s">
        <v>373</v>
      </c>
      <c r="FJ17" s="2" t="s">
        <v>373</v>
      </c>
      <c r="FK17" s="2" t="s">
        <v>373</v>
      </c>
      <c r="FL17" s="2" t="s">
        <v>373</v>
      </c>
      <c r="FM17" s="2" t="s">
        <v>373</v>
      </c>
      <c r="FN17" s="2" t="s">
        <v>373</v>
      </c>
      <c r="FO17" s="2" t="s">
        <v>373</v>
      </c>
      <c r="FP17" s="2" t="s">
        <v>373</v>
      </c>
      <c r="FQ17" s="2" t="s">
        <v>373</v>
      </c>
      <c r="FR17" s="2" t="s">
        <v>373</v>
      </c>
      <c r="FS17" s="2" t="s">
        <v>373</v>
      </c>
      <c r="FT17" s="2" t="s">
        <v>383</v>
      </c>
      <c r="FU17" s="2" t="s">
        <v>373</v>
      </c>
      <c r="FV17" s="2" t="s">
        <v>383</v>
      </c>
      <c r="FW17" s="2" t="s">
        <v>373</v>
      </c>
      <c r="FX17" s="2" t="s">
        <v>373</v>
      </c>
      <c r="FY17" s="2" t="s">
        <v>390</v>
      </c>
      <c r="FZ17" s="2" t="s">
        <v>373</v>
      </c>
      <c r="GA17" s="2" t="s">
        <v>373</v>
      </c>
      <c r="GB17" s="2" t="s">
        <v>373</v>
      </c>
      <c r="GC17" s="2" t="s">
        <v>373</v>
      </c>
      <c r="GD17" s="2" t="s">
        <v>373</v>
      </c>
      <c r="GE17" s="2" t="s">
        <v>373</v>
      </c>
      <c r="GF17" s="2" t="s">
        <v>373</v>
      </c>
      <c r="GG17" s="2" t="s">
        <v>373</v>
      </c>
      <c r="GH17" s="2" t="s">
        <v>373</v>
      </c>
      <c r="GI17" s="2" t="s">
        <v>373</v>
      </c>
      <c r="GJ17" s="2" t="s">
        <v>373</v>
      </c>
    </row>
    <row r="18" spans="1:192" x14ac:dyDescent="0.25">
      <c r="A18" s="1">
        <v>43733.489849537036</v>
      </c>
      <c r="B18" s="1">
        <v>43733.627442129633</v>
      </c>
      <c r="C18" s="2" t="s">
        <v>195</v>
      </c>
      <c r="D18" s="2" t="s">
        <v>767</v>
      </c>
      <c r="E18">
        <v>100</v>
      </c>
      <c r="F18">
        <v>11887</v>
      </c>
      <c r="G18" s="2" t="s">
        <v>371</v>
      </c>
      <c r="H18" s="1">
        <v>43733.62745565972</v>
      </c>
      <c r="I18" s="2" t="s">
        <v>768</v>
      </c>
      <c r="J18" s="2" t="s">
        <v>373</v>
      </c>
      <c r="K18" s="2" t="s">
        <v>373</v>
      </c>
      <c r="L18" s="2" t="s">
        <v>373</v>
      </c>
      <c r="M18" s="2" t="s">
        <v>373</v>
      </c>
      <c r="N18" s="2" t="s">
        <v>373</v>
      </c>
      <c r="O18" s="2" t="s">
        <v>373</v>
      </c>
      <c r="P18" s="2" t="s">
        <v>374</v>
      </c>
      <c r="Q18" s="2" t="s">
        <v>375</v>
      </c>
      <c r="R18" s="2" t="s">
        <v>769</v>
      </c>
      <c r="S18" s="2" t="s">
        <v>770</v>
      </c>
      <c r="T18" s="2" t="s">
        <v>771</v>
      </c>
      <c r="U18" s="2" t="s">
        <v>772</v>
      </c>
      <c r="V18" s="2" t="s">
        <v>773</v>
      </c>
      <c r="W18" s="2" t="s">
        <v>381</v>
      </c>
      <c r="X18" s="2" t="s">
        <v>373</v>
      </c>
      <c r="Y18" s="2" t="s">
        <v>382</v>
      </c>
      <c r="Z18" s="2" t="s">
        <v>383</v>
      </c>
      <c r="AA18" s="2" t="s">
        <v>401</v>
      </c>
      <c r="AB18" s="2" t="s">
        <v>373</v>
      </c>
      <c r="AC18" s="2" t="s">
        <v>774</v>
      </c>
      <c r="AD18" s="2" t="s">
        <v>373</v>
      </c>
      <c r="AE18" s="2" t="s">
        <v>441</v>
      </c>
      <c r="AF18" s="2" t="s">
        <v>373</v>
      </c>
      <c r="AG18" s="2" t="s">
        <v>373</v>
      </c>
      <c r="AH18" s="2" t="s">
        <v>623</v>
      </c>
      <c r="AI18" s="2" t="s">
        <v>373</v>
      </c>
      <c r="AJ18" s="2" t="s">
        <v>373</v>
      </c>
      <c r="AK18" s="2" t="s">
        <v>383</v>
      </c>
      <c r="AL18" s="2" t="s">
        <v>373</v>
      </c>
      <c r="AM18" s="2" t="s">
        <v>405</v>
      </c>
      <c r="AN18" s="2" t="s">
        <v>406</v>
      </c>
      <c r="AO18" s="2" t="s">
        <v>373</v>
      </c>
      <c r="AP18" s="2" t="s">
        <v>775</v>
      </c>
      <c r="AQ18" s="2" t="s">
        <v>373</v>
      </c>
      <c r="AR18" s="2" t="s">
        <v>373</v>
      </c>
      <c r="AS18" s="2" t="s">
        <v>373</v>
      </c>
      <c r="AT18" s="2" t="s">
        <v>373</v>
      </c>
      <c r="AU18" s="2" t="s">
        <v>373</v>
      </c>
      <c r="AV18" s="2" t="s">
        <v>429</v>
      </c>
      <c r="AW18" s="2" t="s">
        <v>429</v>
      </c>
      <c r="AX18" s="2" t="s">
        <v>373</v>
      </c>
      <c r="AY18" s="2" t="s">
        <v>373</v>
      </c>
      <c r="AZ18" s="2" t="s">
        <v>373</v>
      </c>
      <c r="BA18" s="2" t="s">
        <v>430</v>
      </c>
      <c r="BB18" s="2" t="s">
        <v>373</v>
      </c>
      <c r="BC18" s="2" t="s">
        <v>373</v>
      </c>
      <c r="BD18" s="2" t="s">
        <v>373</v>
      </c>
      <c r="BE18" s="2" t="s">
        <v>373</v>
      </c>
      <c r="BF18" s="2" t="s">
        <v>373</v>
      </c>
      <c r="BG18" s="2" t="s">
        <v>383</v>
      </c>
      <c r="BH18" s="2" t="s">
        <v>494</v>
      </c>
      <c r="BI18" s="2" t="s">
        <v>373</v>
      </c>
      <c r="BJ18" s="2" t="s">
        <v>776</v>
      </c>
      <c r="BK18" s="2" t="s">
        <v>494</v>
      </c>
      <c r="BL18" s="2" t="s">
        <v>777</v>
      </c>
      <c r="BM18" s="2" t="s">
        <v>383</v>
      </c>
      <c r="BN18" s="2" t="s">
        <v>373</v>
      </c>
      <c r="BO18" s="2" t="s">
        <v>383</v>
      </c>
      <c r="BP18" s="2" t="s">
        <v>373</v>
      </c>
      <c r="BQ18" s="2" t="s">
        <v>373</v>
      </c>
      <c r="BR18" s="2" t="s">
        <v>390</v>
      </c>
      <c r="BS18" s="2" t="s">
        <v>556</v>
      </c>
      <c r="BT18" s="2" t="s">
        <v>411</v>
      </c>
      <c r="BU18" s="2" t="s">
        <v>373</v>
      </c>
      <c r="BV18" s="2" t="s">
        <v>373</v>
      </c>
      <c r="BW18" s="2" t="s">
        <v>778</v>
      </c>
      <c r="BX18" s="2" t="s">
        <v>373</v>
      </c>
      <c r="BY18" s="2" t="s">
        <v>560</v>
      </c>
      <c r="BZ18" s="2" t="s">
        <v>373</v>
      </c>
      <c r="CA18" s="2" t="s">
        <v>779</v>
      </c>
      <c r="CB18" s="2" t="s">
        <v>383</v>
      </c>
      <c r="CC18" s="2" t="s">
        <v>373</v>
      </c>
      <c r="CD18" s="2" t="s">
        <v>373</v>
      </c>
      <c r="CE18" s="2" t="s">
        <v>373</v>
      </c>
      <c r="CF18" s="2" t="s">
        <v>373</v>
      </c>
      <c r="CG18" s="2" t="s">
        <v>373</v>
      </c>
      <c r="CH18" s="2" t="s">
        <v>373</v>
      </c>
      <c r="CI18" s="2" t="s">
        <v>373</v>
      </c>
      <c r="CJ18" s="2" t="s">
        <v>373</v>
      </c>
      <c r="CK18" s="2" t="s">
        <v>373</v>
      </c>
      <c r="CL18" s="2" t="s">
        <v>383</v>
      </c>
      <c r="CM18" s="2" t="s">
        <v>373</v>
      </c>
      <c r="CN18" s="2" t="s">
        <v>373</v>
      </c>
      <c r="CO18" s="2" t="s">
        <v>373</v>
      </c>
      <c r="CP18" s="2" t="s">
        <v>373</v>
      </c>
      <c r="CQ18" s="2" t="s">
        <v>373</v>
      </c>
      <c r="CR18" s="2" t="s">
        <v>373</v>
      </c>
      <c r="CS18" s="2" t="s">
        <v>373</v>
      </c>
      <c r="CT18" s="2" t="s">
        <v>373</v>
      </c>
      <c r="CU18" s="2" t="s">
        <v>373</v>
      </c>
      <c r="CV18" s="2" t="s">
        <v>373</v>
      </c>
      <c r="CW18" s="2" t="s">
        <v>373</v>
      </c>
      <c r="CX18" s="2" t="s">
        <v>373</v>
      </c>
      <c r="CY18" s="2" t="s">
        <v>390</v>
      </c>
      <c r="CZ18" s="2" t="s">
        <v>780</v>
      </c>
      <c r="DA18" s="2" t="s">
        <v>623</v>
      </c>
      <c r="DB18" s="2" t="s">
        <v>373</v>
      </c>
      <c r="DC18" s="2" t="s">
        <v>373</v>
      </c>
      <c r="DD18" s="2" t="s">
        <v>781</v>
      </c>
      <c r="DE18" s="2" t="s">
        <v>623</v>
      </c>
      <c r="DF18" s="2" t="s">
        <v>386</v>
      </c>
      <c r="DG18" s="2" t="s">
        <v>373</v>
      </c>
      <c r="DH18" s="2" t="s">
        <v>450</v>
      </c>
      <c r="DI18" s="2" t="s">
        <v>373</v>
      </c>
      <c r="DJ18" s="2" t="s">
        <v>782</v>
      </c>
      <c r="DK18" s="2" t="s">
        <v>783</v>
      </c>
      <c r="DL18" s="2" t="s">
        <v>784</v>
      </c>
      <c r="DM18" s="2" t="s">
        <v>452</v>
      </c>
      <c r="DN18" s="2" t="s">
        <v>440</v>
      </c>
      <c r="DO18" s="2" t="s">
        <v>785</v>
      </c>
      <c r="DP18" s="2" t="s">
        <v>443</v>
      </c>
      <c r="DQ18" s="2" t="s">
        <v>786</v>
      </c>
      <c r="DR18" s="2" t="s">
        <v>787</v>
      </c>
      <c r="DS18" s="2" t="s">
        <v>788</v>
      </c>
      <c r="DT18" s="2" t="s">
        <v>789</v>
      </c>
      <c r="DU18" s="2" t="s">
        <v>790</v>
      </c>
      <c r="DV18" s="2" t="s">
        <v>440</v>
      </c>
      <c r="DW18" s="2" t="s">
        <v>791</v>
      </c>
      <c r="DX18" s="2" t="s">
        <v>440</v>
      </c>
      <c r="DY18" s="2" t="s">
        <v>440</v>
      </c>
      <c r="DZ18" s="2" t="s">
        <v>440</v>
      </c>
      <c r="EA18" s="2" t="s">
        <v>440</v>
      </c>
      <c r="EB18" s="2" t="s">
        <v>373</v>
      </c>
      <c r="EC18" s="2" t="s">
        <v>440</v>
      </c>
      <c r="ED18" s="2" t="s">
        <v>440</v>
      </c>
      <c r="EE18" s="2" t="s">
        <v>448</v>
      </c>
      <c r="EF18" s="2" t="s">
        <v>390</v>
      </c>
      <c r="EG18" s="2" t="s">
        <v>390</v>
      </c>
      <c r="EH18" s="2" t="s">
        <v>449</v>
      </c>
      <c r="EI18" s="2" t="s">
        <v>373</v>
      </c>
      <c r="EJ18" s="2" t="s">
        <v>373</v>
      </c>
      <c r="EK18" s="2" t="s">
        <v>437</v>
      </c>
      <c r="EL18" s="2" t="s">
        <v>373</v>
      </c>
      <c r="EM18" s="2" t="s">
        <v>373</v>
      </c>
      <c r="EN18" s="2" t="s">
        <v>383</v>
      </c>
      <c r="EO18" s="2" t="s">
        <v>373</v>
      </c>
      <c r="EP18" s="2" t="s">
        <v>373</v>
      </c>
      <c r="EQ18" s="2" t="s">
        <v>373</v>
      </c>
      <c r="ER18" s="2" t="s">
        <v>373</v>
      </c>
      <c r="ES18" s="2" t="s">
        <v>373</v>
      </c>
      <c r="ET18" s="2" t="s">
        <v>373</v>
      </c>
      <c r="EU18" s="2" t="s">
        <v>373</v>
      </c>
      <c r="EV18" s="2" t="s">
        <v>373</v>
      </c>
      <c r="EW18" s="2" t="s">
        <v>373</v>
      </c>
      <c r="EX18" s="2" t="s">
        <v>373</v>
      </c>
      <c r="EY18" s="2" t="s">
        <v>373</v>
      </c>
      <c r="EZ18" s="2" t="s">
        <v>373</v>
      </c>
      <c r="FA18" s="2" t="s">
        <v>373</v>
      </c>
      <c r="FB18" s="2" t="s">
        <v>373</v>
      </c>
      <c r="FC18" s="2" t="s">
        <v>373</v>
      </c>
      <c r="FD18" s="2" t="s">
        <v>373</v>
      </c>
      <c r="FE18" s="2" t="s">
        <v>373</v>
      </c>
      <c r="FF18" s="2" t="s">
        <v>373</v>
      </c>
      <c r="FG18" s="2" t="s">
        <v>373</v>
      </c>
      <c r="FH18" s="2" t="s">
        <v>373</v>
      </c>
      <c r="FI18" s="2" t="s">
        <v>373</v>
      </c>
      <c r="FJ18" s="2" t="s">
        <v>373</v>
      </c>
      <c r="FK18" s="2" t="s">
        <v>373</v>
      </c>
      <c r="FL18" s="2" t="s">
        <v>373</v>
      </c>
      <c r="FM18" s="2" t="s">
        <v>373</v>
      </c>
      <c r="FN18" s="2" t="s">
        <v>373</v>
      </c>
      <c r="FO18" s="2" t="s">
        <v>373</v>
      </c>
      <c r="FP18" s="2" t="s">
        <v>373</v>
      </c>
      <c r="FQ18" s="2" t="s">
        <v>373</v>
      </c>
      <c r="FR18" s="2" t="s">
        <v>373</v>
      </c>
      <c r="FS18" s="2" t="s">
        <v>373</v>
      </c>
      <c r="FT18" s="2" t="s">
        <v>373</v>
      </c>
      <c r="FU18" s="2" t="s">
        <v>373</v>
      </c>
      <c r="FV18" s="2" t="s">
        <v>373</v>
      </c>
      <c r="FW18" s="2" t="s">
        <v>373</v>
      </c>
      <c r="FX18" s="2" t="s">
        <v>373</v>
      </c>
      <c r="FY18" s="2" t="s">
        <v>383</v>
      </c>
      <c r="FZ18" s="2" t="s">
        <v>373</v>
      </c>
      <c r="GA18" s="2" t="s">
        <v>373</v>
      </c>
      <c r="GB18" s="2" t="s">
        <v>373</v>
      </c>
      <c r="GC18" s="2" t="s">
        <v>373</v>
      </c>
      <c r="GD18" s="2" t="s">
        <v>373</v>
      </c>
      <c r="GE18" s="2" t="s">
        <v>373</v>
      </c>
      <c r="GF18" s="2" t="s">
        <v>373</v>
      </c>
      <c r="GG18" s="2" t="s">
        <v>373</v>
      </c>
      <c r="GH18" s="2" t="s">
        <v>373</v>
      </c>
      <c r="GI18" s="2" t="s">
        <v>373</v>
      </c>
      <c r="GJ18" s="2" t="s">
        <v>373</v>
      </c>
    </row>
    <row r="19" spans="1:192" x14ac:dyDescent="0.25">
      <c r="A19" s="1">
        <v>43733.651701388888</v>
      </c>
      <c r="B19" s="1">
        <v>43733.65730324074</v>
      </c>
      <c r="C19" s="2" t="s">
        <v>195</v>
      </c>
      <c r="D19" s="2" t="s">
        <v>792</v>
      </c>
      <c r="E19">
        <v>100</v>
      </c>
      <c r="F19">
        <v>483</v>
      </c>
      <c r="G19" s="2" t="s">
        <v>371</v>
      </c>
      <c r="H19" s="1">
        <v>43733.657309317132</v>
      </c>
      <c r="I19" s="2" t="s">
        <v>793</v>
      </c>
      <c r="J19" s="2" t="s">
        <v>373</v>
      </c>
      <c r="K19" s="2" t="s">
        <v>373</v>
      </c>
      <c r="L19" s="2" t="s">
        <v>373</v>
      </c>
      <c r="M19" s="2" t="s">
        <v>373</v>
      </c>
      <c r="N19" s="2" t="s">
        <v>373</v>
      </c>
      <c r="O19" s="2" t="s">
        <v>373</v>
      </c>
      <c r="P19" s="2" t="s">
        <v>374</v>
      </c>
      <c r="Q19" s="2" t="s">
        <v>375</v>
      </c>
      <c r="R19" s="2" t="s">
        <v>794</v>
      </c>
      <c r="S19" s="2" t="s">
        <v>795</v>
      </c>
      <c r="T19" s="2" t="s">
        <v>796</v>
      </c>
      <c r="U19" s="2" t="s">
        <v>797</v>
      </c>
      <c r="V19" s="2" t="s">
        <v>798</v>
      </c>
      <c r="W19" s="2" t="s">
        <v>381</v>
      </c>
      <c r="X19" s="2" t="s">
        <v>373</v>
      </c>
      <c r="Y19" s="2" t="s">
        <v>423</v>
      </c>
      <c r="Z19" s="2" t="s">
        <v>390</v>
      </c>
      <c r="AA19" s="2" t="s">
        <v>424</v>
      </c>
      <c r="AB19" s="2" t="s">
        <v>373</v>
      </c>
      <c r="AC19" s="2" t="s">
        <v>615</v>
      </c>
      <c r="AD19" s="2" t="s">
        <v>373</v>
      </c>
      <c r="AE19" s="2" t="s">
        <v>386</v>
      </c>
      <c r="AF19" s="2" t="s">
        <v>373</v>
      </c>
      <c r="AG19" s="2" t="s">
        <v>373</v>
      </c>
      <c r="AH19" s="2" t="s">
        <v>403</v>
      </c>
      <c r="AI19" s="2" t="s">
        <v>373</v>
      </c>
      <c r="AJ19" s="2" t="s">
        <v>490</v>
      </c>
      <c r="AK19" s="2" t="s">
        <v>390</v>
      </c>
      <c r="AL19" s="2" t="s">
        <v>799</v>
      </c>
      <c r="AM19" s="2" t="s">
        <v>405</v>
      </c>
      <c r="AN19" s="2" t="s">
        <v>636</v>
      </c>
      <c r="AO19" s="2" t="s">
        <v>403</v>
      </c>
      <c r="AP19" s="2" t="s">
        <v>373</v>
      </c>
      <c r="AQ19" s="2" t="s">
        <v>800</v>
      </c>
      <c r="AR19" s="2" t="s">
        <v>373</v>
      </c>
      <c r="AS19" s="2" t="s">
        <v>373</v>
      </c>
      <c r="AT19" s="2" t="s">
        <v>373</v>
      </c>
      <c r="AU19" s="2" t="s">
        <v>429</v>
      </c>
      <c r="AV19" s="2" t="s">
        <v>429</v>
      </c>
      <c r="AW19" s="2" t="s">
        <v>429</v>
      </c>
      <c r="AX19" s="2" t="s">
        <v>383</v>
      </c>
      <c r="AY19" s="2" t="s">
        <v>383</v>
      </c>
      <c r="AZ19" s="2" t="s">
        <v>383</v>
      </c>
      <c r="BA19" s="2" t="s">
        <v>556</v>
      </c>
      <c r="BB19" s="2" t="s">
        <v>556</v>
      </c>
      <c r="BC19" s="2" t="s">
        <v>556</v>
      </c>
      <c r="BD19" s="2" t="s">
        <v>556</v>
      </c>
      <c r="BE19" s="2" t="s">
        <v>556</v>
      </c>
      <c r="BF19" s="2" t="s">
        <v>556</v>
      </c>
      <c r="BG19" s="2" t="s">
        <v>390</v>
      </c>
      <c r="BH19" s="2" t="s">
        <v>494</v>
      </c>
      <c r="BI19" s="2" t="s">
        <v>373</v>
      </c>
      <c r="BJ19" s="2" t="s">
        <v>801</v>
      </c>
      <c r="BK19" s="2" t="s">
        <v>802</v>
      </c>
      <c r="BL19" s="2" t="s">
        <v>373</v>
      </c>
      <c r="BM19" s="2" t="s">
        <v>390</v>
      </c>
      <c r="BN19" s="2" t="s">
        <v>803</v>
      </c>
      <c r="BO19" s="2" t="s">
        <v>383</v>
      </c>
      <c r="BP19" s="2" t="s">
        <v>383</v>
      </c>
      <c r="BQ19" s="2" t="s">
        <v>383</v>
      </c>
      <c r="BR19" s="2" t="s">
        <v>383</v>
      </c>
      <c r="BS19" s="2" t="s">
        <v>373</v>
      </c>
      <c r="BT19" s="2" t="s">
        <v>373</v>
      </c>
      <c r="BU19" s="2" t="s">
        <v>373</v>
      </c>
      <c r="BV19" s="2" t="s">
        <v>373</v>
      </c>
      <c r="BW19" s="2" t="s">
        <v>373</v>
      </c>
      <c r="BX19" s="2" t="s">
        <v>373</v>
      </c>
      <c r="BY19" s="2" t="s">
        <v>373</v>
      </c>
      <c r="BZ19" s="2" t="s">
        <v>373</v>
      </c>
      <c r="CA19" s="2" t="s">
        <v>373</v>
      </c>
      <c r="CB19" s="2" t="s">
        <v>390</v>
      </c>
      <c r="CC19" s="2" t="s">
        <v>804</v>
      </c>
      <c r="CD19" s="2" t="s">
        <v>411</v>
      </c>
      <c r="CE19" s="2" t="s">
        <v>805</v>
      </c>
      <c r="CF19" s="2" t="s">
        <v>373</v>
      </c>
      <c r="CG19" s="2" t="s">
        <v>559</v>
      </c>
      <c r="CH19" s="2" t="s">
        <v>373</v>
      </c>
      <c r="CI19" s="2" t="s">
        <v>502</v>
      </c>
      <c r="CJ19" s="2" t="s">
        <v>373</v>
      </c>
      <c r="CK19" s="2" t="s">
        <v>806</v>
      </c>
      <c r="CL19" s="2" t="s">
        <v>390</v>
      </c>
      <c r="CM19" s="2" t="s">
        <v>807</v>
      </c>
      <c r="CN19" s="2" t="s">
        <v>411</v>
      </c>
      <c r="CO19" s="2" t="s">
        <v>805</v>
      </c>
      <c r="CP19" s="2" t="s">
        <v>373</v>
      </c>
      <c r="CQ19" s="2" t="s">
        <v>569</v>
      </c>
      <c r="CR19" s="2" t="s">
        <v>373</v>
      </c>
      <c r="CS19" s="2" t="s">
        <v>373</v>
      </c>
      <c r="CT19" s="2" t="s">
        <v>752</v>
      </c>
      <c r="CU19" s="2" t="s">
        <v>373</v>
      </c>
      <c r="CV19" s="2" t="s">
        <v>390</v>
      </c>
      <c r="CW19" s="2" t="s">
        <v>808</v>
      </c>
      <c r="CX19" s="2" t="s">
        <v>809</v>
      </c>
      <c r="CY19" s="2" t="s">
        <v>390</v>
      </c>
      <c r="CZ19" s="2" t="s">
        <v>810</v>
      </c>
      <c r="DA19" s="2" t="s">
        <v>519</v>
      </c>
      <c r="DB19" s="2" t="s">
        <v>440</v>
      </c>
      <c r="DC19" s="2" t="s">
        <v>440</v>
      </c>
      <c r="DD19" s="2" t="s">
        <v>373</v>
      </c>
      <c r="DE19" s="2" t="s">
        <v>373</v>
      </c>
      <c r="DF19" s="2" t="s">
        <v>373</v>
      </c>
      <c r="DG19" s="2" t="s">
        <v>373</v>
      </c>
      <c r="DH19" s="2" t="s">
        <v>811</v>
      </c>
      <c r="DI19" s="2" t="s">
        <v>519</v>
      </c>
      <c r="DJ19" s="2" t="s">
        <v>373</v>
      </c>
      <c r="DK19" s="2" t="s">
        <v>373</v>
      </c>
      <c r="DL19" s="2" t="s">
        <v>373</v>
      </c>
      <c r="DM19" s="2" t="s">
        <v>373</v>
      </c>
      <c r="DN19" s="2" t="s">
        <v>373</v>
      </c>
      <c r="DO19" s="2" t="s">
        <v>373</v>
      </c>
      <c r="DP19" s="2" t="s">
        <v>373</v>
      </c>
      <c r="DQ19" s="2" t="s">
        <v>373</v>
      </c>
      <c r="DR19" s="2" t="s">
        <v>373</v>
      </c>
      <c r="DS19" s="2" t="s">
        <v>373</v>
      </c>
      <c r="DT19" s="2" t="s">
        <v>373</v>
      </c>
      <c r="DU19" s="2" t="s">
        <v>373</v>
      </c>
      <c r="DV19" s="2" t="s">
        <v>373</v>
      </c>
      <c r="DW19" s="2" t="s">
        <v>373</v>
      </c>
      <c r="DX19" s="2" t="s">
        <v>373</v>
      </c>
      <c r="DY19" s="2" t="s">
        <v>373</v>
      </c>
      <c r="DZ19" s="2" t="s">
        <v>373</v>
      </c>
      <c r="EA19" s="2" t="s">
        <v>373</v>
      </c>
      <c r="EB19" s="2" t="s">
        <v>373</v>
      </c>
      <c r="EC19" s="2" t="s">
        <v>373</v>
      </c>
      <c r="ED19" s="2" t="s">
        <v>373</v>
      </c>
      <c r="EE19" s="2" t="s">
        <v>373</v>
      </c>
      <c r="EF19" s="2" t="s">
        <v>373</v>
      </c>
      <c r="EG19" s="2" t="s">
        <v>373</v>
      </c>
      <c r="EH19" s="2" t="s">
        <v>373</v>
      </c>
      <c r="EI19" s="2" t="s">
        <v>373</v>
      </c>
      <c r="EJ19" s="2" t="s">
        <v>373</v>
      </c>
      <c r="EK19" s="2" t="s">
        <v>373</v>
      </c>
      <c r="EL19" s="2" t="s">
        <v>373</v>
      </c>
      <c r="EM19" s="2" t="s">
        <v>373</v>
      </c>
      <c r="EN19" s="2" t="s">
        <v>390</v>
      </c>
      <c r="EO19" s="2" t="s">
        <v>373</v>
      </c>
      <c r="EP19" s="2" t="s">
        <v>373</v>
      </c>
      <c r="EQ19" s="2" t="s">
        <v>373</v>
      </c>
      <c r="ER19" s="2" t="s">
        <v>373</v>
      </c>
      <c r="ES19" s="2" t="s">
        <v>373</v>
      </c>
      <c r="ET19" s="2" t="s">
        <v>373</v>
      </c>
      <c r="EU19" s="2" t="s">
        <v>373</v>
      </c>
      <c r="EV19" s="2" t="s">
        <v>373</v>
      </c>
      <c r="EW19" s="2" t="s">
        <v>373</v>
      </c>
      <c r="EX19" s="2" t="s">
        <v>373</v>
      </c>
      <c r="EY19" s="2" t="s">
        <v>373</v>
      </c>
      <c r="EZ19" s="2" t="s">
        <v>373</v>
      </c>
      <c r="FA19" s="2" t="s">
        <v>373</v>
      </c>
      <c r="FB19" s="2" t="s">
        <v>373</v>
      </c>
      <c r="FC19" s="2" t="s">
        <v>373</v>
      </c>
      <c r="FD19" s="2" t="s">
        <v>373</v>
      </c>
      <c r="FE19" s="2" t="s">
        <v>373</v>
      </c>
      <c r="FF19" s="2" t="s">
        <v>373</v>
      </c>
      <c r="FG19" s="2" t="s">
        <v>373</v>
      </c>
      <c r="FH19" s="2" t="s">
        <v>373</v>
      </c>
      <c r="FI19" s="2" t="s">
        <v>373</v>
      </c>
      <c r="FJ19" s="2" t="s">
        <v>373</v>
      </c>
      <c r="FK19" s="2" t="s">
        <v>373</v>
      </c>
      <c r="FL19" s="2" t="s">
        <v>373</v>
      </c>
      <c r="FM19" s="2" t="s">
        <v>373</v>
      </c>
      <c r="FN19" s="2" t="s">
        <v>373</v>
      </c>
      <c r="FO19" s="2" t="s">
        <v>373</v>
      </c>
      <c r="FP19" s="2" t="s">
        <v>373</v>
      </c>
      <c r="FQ19" s="2" t="s">
        <v>373</v>
      </c>
      <c r="FR19" s="2" t="s">
        <v>373</v>
      </c>
      <c r="FS19" s="2" t="s">
        <v>373</v>
      </c>
      <c r="FT19" s="2" t="s">
        <v>373</v>
      </c>
      <c r="FU19" s="2" t="s">
        <v>373</v>
      </c>
      <c r="FV19" s="2" t="s">
        <v>383</v>
      </c>
      <c r="FW19" s="2" t="s">
        <v>373</v>
      </c>
      <c r="FX19" s="2" t="s">
        <v>373</v>
      </c>
      <c r="FY19" s="2" t="s">
        <v>390</v>
      </c>
      <c r="FZ19" s="2" t="s">
        <v>373</v>
      </c>
      <c r="GA19" s="2" t="s">
        <v>373</v>
      </c>
      <c r="GB19" s="2" t="s">
        <v>373</v>
      </c>
      <c r="GC19" s="2" t="s">
        <v>373</v>
      </c>
      <c r="GD19" s="2" t="s">
        <v>373</v>
      </c>
      <c r="GE19" s="2" t="s">
        <v>373</v>
      </c>
      <c r="GF19" s="2" t="s">
        <v>373</v>
      </c>
      <c r="GG19" s="2" t="s">
        <v>373</v>
      </c>
      <c r="GH19" s="2" t="s">
        <v>373</v>
      </c>
      <c r="GI19" s="2" t="s">
        <v>373</v>
      </c>
      <c r="GJ19" s="2" t="s">
        <v>373</v>
      </c>
    </row>
    <row r="20" spans="1:192" x14ac:dyDescent="0.25">
      <c r="A20" s="1">
        <v>43733.722766203704</v>
      </c>
      <c r="B20" s="1">
        <v>43733.729212962964</v>
      </c>
      <c r="C20" s="2" t="s">
        <v>195</v>
      </c>
      <c r="D20" s="2" t="s">
        <v>812</v>
      </c>
      <c r="E20">
        <v>100</v>
      </c>
      <c r="F20">
        <v>557</v>
      </c>
      <c r="G20" s="2" t="s">
        <v>371</v>
      </c>
      <c r="H20" s="1">
        <v>43733.72922912037</v>
      </c>
      <c r="I20" s="2" t="s">
        <v>813</v>
      </c>
      <c r="J20" s="2" t="s">
        <v>373</v>
      </c>
      <c r="K20" s="2" t="s">
        <v>373</v>
      </c>
      <c r="L20" s="2" t="s">
        <v>373</v>
      </c>
      <c r="M20" s="2" t="s">
        <v>373</v>
      </c>
      <c r="N20" s="2" t="s">
        <v>373</v>
      </c>
      <c r="O20" s="2" t="s">
        <v>373</v>
      </c>
      <c r="P20" s="2" t="s">
        <v>374</v>
      </c>
      <c r="Q20" s="2" t="s">
        <v>375</v>
      </c>
      <c r="R20" s="2" t="s">
        <v>814</v>
      </c>
      <c r="S20" s="2" t="s">
        <v>815</v>
      </c>
      <c r="T20" s="2" t="s">
        <v>816</v>
      </c>
      <c r="U20" s="2" t="s">
        <v>817</v>
      </c>
      <c r="V20" s="2" t="s">
        <v>818</v>
      </c>
      <c r="W20" s="2" t="s">
        <v>381</v>
      </c>
      <c r="X20" s="2" t="s">
        <v>373</v>
      </c>
      <c r="Y20" s="2" t="s">
        <v>539</v>
      </c>
      <c r="Z20" s="2" t="s">
        <v>390</v>
      </c>
      <c r="AA20" s="2" t="s">
        <v>384</v>
      </c>
      <c r="AB20" s="2" t="s">
        <v>373</v>
      </c>
      <c r="AC20" s="2" t="s">
        <v>819</v>
      </c>
      <c r="AD20" s="2" t="s">
        <v>373</v>
      </c>
      <c r="AE20" s="2" t="s">
        <v>404</v>
      </c>
      <c r="AF20" s="2" t="s">
        <v>373</v>
      </c>
      <c r="AG20" s="2" t="s">
        <v>373</v>
      </c>
      <c r="AH20" s="2" t="s">
        <v>403</v>
      </c>
      <c r="AI20" s="2" t="s">
        <v>373</v>
      </c>
      <c r="AJ20" s="2" t="s">
        <v>488</v>
      </c>
      <c r="AK20" s="2" t="s">
        <v>383</v>
      </c>
      <c r="AL20" s="2" t="s">
        <v>373</v>
      </c>
      <c r="AM20" s="2" t="s">
        <v>820</v>
      </c>
      <c r="AN20" s="2" t="s">
        <v>636</v>
      </c>
      <c r="AO20" s="2" t="s">
        <v>403</v>
      </c>
      <c r="AP20" s="2" t="s">
        <v>373</v>
      </c>
      <c r="AQ20" s="2" t="s">
        <v>821</v>
      </c>
      <c r="AR20" s="2" t="s">
        <v>373</v>
      </c>
      <c r="AS20" s="2" t="s">
        <v>373</v>
      </c>
      <c r="AT20" s="2" t="s">
        <v>373</v>
      </c>
      <c r="AU20" s="2" t="s">
        <v>373</v>
      </c>
      <c r="AV20" s="2" t="s">
        <v>373</v>
      </c>
      <c r="AW20" s="2" t="s">
        <v>373</v>
      </c>
      <c r="AX20" s="2" t="s">
        <v>373</v>
      </c>
      <c r="AY20" s="2" t="s">
        <v>373</v>
      </c>
      <c r="AZ20" s="2" t="s">
        <v>373</v>
      </c>
      <c r="BA20" s="2" t="s">
        <v>373</v>
      </c>
      <c r="BB20" s="2" t="s">
        <v>373</v>
      </c>
      <c r="BC20" s="2" t="s">
        <v>373</v>
      </c>
      <c r="BD20" s="2" t="s">
        <v>373</v>
      </c>
      <c r="BE20" s="2" t="s">
        <v>373</v>
      </c>
      <c r="BF20" s="2" t="s">
        <v>373</v>
      </c>
      <c r="BG20" s="2" t="s">
        <v>383</v>
      </c>
      <c r="BH20" s="2" t="s">
        <v>494</v>
      </c>
      <c r="BI20" s="2" t="s">
        <v>373</v>
      </c>
      <c r="BJ20" s="2" t="s">
        <v>822</v>
      </c>
      <c r="BK20" s="2" t="s">
        <v>823</v>
      </c>
      <c r="BL20" s="2" t="s">
        <v>824</v>
      </c>
      <c r="BM20" s="2" t="s">
        <v>383</v>
      </c>
      <c r="BN20" s="2" t="s">
        <v>373</v>
      </c>
      <c r="BO20" s="2" t="s">
        <v>373</v>
      </c>
      <c r="BP20" s="2" t="s">
        <v>373</v>
      </c>
      <c r="BQ20" s="2" t="s">
        <v>373</v>
      </c>
      <c r="BR20" s="2" t="s">
        <v>390</v>
      </c>
      <c r="BS20" s="2" t="s">
        <v>497</v>
      </c>
      <c r="BT20" s="2" t="s">
        <v>411</v>
      </c>
      <c r="BU20" s="2" t="s">
        <v>825</v>
      </c>
      <c r="BV20" s="2" t="s">
        <v>373</v>
      </c>
      <c r="BW20" s="2" t="s">
        <v>618</v>
      </c>
      <c r="BX20" s="2" t="s">
        <v>373</v>
      </c>
      <c r="BY20" s="2" t="s">
        <v>494</v>
      </c>
      <c r="BZ20" s="2" t="s">
        <v>826</v>
      </c>
      <c r="CA20" s="2" t="s">
        <v>827</v>
      </c>
      <c r="CB20" s="2" t="s">
        <v>390</v>
      </c>
      <c r="CC20" s="2" t="s">
        <v>497</v>
      </c>
      <c r="CD20" s="2" t="s">
        <v>411</v>
      </c>
      <c r="CE20" s="2" t="s">
        <v>825</v>
      </c>
      <c r="CF20" s="2" t="s">
        <v>373</v>
      </c>
      <c r="CG20" s="2" t="s">
        <v>618</v>
      </c>
      <c r="CH20" s="2" t="s">
        <v>373</v>
      </c>
      <c r="CI20" s="2" t="s">
        <v>828</v>
      </c>
      <c r="CJ20" s="2" t="s">
        <v>373</v>
      </c>
      <c r="CK20" s="2" t="s">
        <v>829</v>
      </c>
      <c r="CL20" s="2" t="s">
        <v>383</v>
      </c>
      <c r="CM20" s="2" t="s">
        <v>373</v>
      </c>
      <c r="CN20" s="2" t="s">
        <v>373</v>
      </c>
      <c r="CO20" s="2" t="s">
        <v>373</v>
      </c>
      <c r="CP20" s="2" t="s">
        <v>373</v>
      </c>
      <c r="CQ20" s="2" t="s">
        <v>373</v>
      </c>
      <c r="CR20" s="2" t="s">
        <v>373</v>
      </c>
      <c r="CS20" s="2" t="s">
        <v>373</v>
      </c>
      <c r="CT20" s="2" t="s">
        <v>373</v>
      </c>
      <c r="CU20" s="2" t="s">
        <v>373</v>
      </c>
      <c r="CV20" s="2" t="s">
        <v>373</v>
      </c>
      <c r="CW20" s="2" t="s">
        <v>373</v>
      </c>
      <c r="CX20" s="2" t="s">
        <v>373</v>
      </c>
      <c r="CY20" s="2" t="s">
        <v>390</v>
      </c>
      <c r="CZ20" s="2" t="s">
        <v>373</v>
      </c>
      <c r="DA20" s="2" t="s">
        <v>373</v>
      </c>
      <c r="DB20" s="2" t="s">
        <v>373</v>
      </c>
      <c r="DC20" s="2" t="s">
        <v>373</v>
      </c>
      <c r="DD20" s="2" t="s">
        <v>830</v>
      </c>
      <c r="DE20" s="2" t="s">
        <v>831</v>
      </c>
      <c r="DF20" s="2" t="s">
        <v>832</v>
      </c>
      <c r="DG20" s="2" t="s">
        <v>833</v>
      </c>
      <c r="DH20" s="2" t="s">
        <v>441</v>
      </c>
      <c r="DI20" s="2" t="s">
        <v>440</v>
      </c>
      <c r="DJ20" s="2" t="s">
        <v>834</v>
      </c>
      <c r="DK20" s="2" t="s">
        <v>373</v>
      </c>
      <c r="DL20" s="2" t="s">
        <v>373</v>
      </c>
      <c r="DM20" s="2" t="s">
        <v>373</v>
      </c>
      <c r="DN20" s="2" t="s">
        <v>373</v>
      </c>
      <c r="DO20" s="2" t="s">
        <v>373</v>
      </c>
      <c r="DP20" s="2" t="s">
        <v>373</v>
      </c>
      <c r="DQ20" s="2" t="s">
        <v>373</v>
      </c>
      <c r="DR20" s="2" t="s">
        <v>373</v>
      </c>
      <c r="DS20" s="2" t="s">
        <v>373</v>
      </c>
      <c r="DT20" s="2" t="s">
        <v>373</v>
      </c>
      <c r="DU20" s="2" t="s">
        <v>373</v>
      </c>
      <c r="DV20" s="2" t="s">
        <v>373</v>
      </c>
      <c r="DW20" s="2" t="s">
        <v>373</v>
      </c>
      <c r="DX20" s="2" t="s">
        <v>373</v>
      </c>
      <c r="DY20" s="2" t="s">
        <v>373</v>
      </c>
      <c r="DZ20" s="2" t="s">
        <v>373</v>
      </c>
      <c r="EA20" s="2" t="s">
        <v>373</v>
      </c>
      <c r="EB20" s="2" t="s">
        <v>373</v>
      </c>
      <c r="EC20" s="2" t="s">
        <v>373</v>
      </c>
      <c r="ED20" s="2" t="s">
        <v>373</v>
      </c>
      <c r="EE20" s="2" t="s">
        <v>373</v>
      </c>
      <c r="EF20" s="2" t="s">
        <v>373</v>
      </c>
      <c r="EG20" s="2" t="s">
        <v>373</v>
      </c>
      <c r="EH20" s="2" t="s">
        <v>373</v>
      </c>
      <c r="EI20" s="2" t="s">
        <v>373</v>
      </c>
      <c r="EJ20" s="2" t="s">
        <v>835</v>
      </c>
      <c r="EK20" s="2" t="s">
        <v>373</v>
      </c>
      <c r="EL20" s="2" t="s">
        <v>450</v>
      </c>
      <c r="EM20" s="2" t="s">
        <v>373</v>
      </c>
      <c r="EN20" s="2" t="s">
        <v>390</v>
      </c>
      <c r="EO20" s="2" t="s">
        <v>373</v>
      </c>
      <c r="EP20" s="2" t="s">
        <v>373</v>
      </c>
      <c r="EQ20" s="2" t="s">
        <v>373</v>
      </c>
      <c r="ER20" s="2" t="s">
        <v>373</v>
      </c>
      <c r="ES20" s="2" t="s">
        <v>836</v>
      </c>
      <c r="ET20" s="2" t="s">
        <v>404</v>
      </c>
      <c r="EU20" s="2" t="s">
        <v>837</v>
      </c>
      <c r="EV20" s="2" t="s">
        <v>386</v>
      </c>
      <c r="EW20" s="2" t="s">
        <v>441</v>
      </c>
      <c r="EX20" s="2" t="s">
        <v>440</v>
      </c>
      <c r="EY20" s="2" t="s">
        <v>373</v>
      </c>
      <c r="EZ20" s="2" t="s">
        <v>373</v>
      </c>
      <c r="FA20" s="2" t="s">
        <v>373</v>
      </c>
      <c r="FB20" s="2" t="s">
        <v>373</v>
      </c>
      <c r="FC20" s="2" t="s">
        <v>373</v>
      </c>
      <c r="FD20" s="2" t="s">
        <v>373</v>
      </c>
      <c r="FE20" s="2" t="s">
        <v>373</v>
      </c>
      <c r="FF20" s="2" t="s">
        <v>373</v>
      </c>
      <c r="FG20" s="2" t="s">
        <v>373</v>
      </c>
      <c r="FH20" s="2" t="s">
        <v>373</v>
      </c>
      <c r="FI20" s="2" t="s">
        <v>373</v>
      </c>
      <c r="FJ20" s="2" t="s">
        <v>373</v>
      </c>
      <c r="FK20" s="2" t="s">
        <v>373</v>
      </c>
      <c r="FL20" s="2" t="s">
        <v>373</v>
      </c>
      <c r="FM20" s="2" t="s">
        <v>373</v>
      </c>
      <c r="FN20" s="2" t="s">
        <v>373</v>
      </c>
      <c r="FO20" s="2" t="s">
        <v>373</v>
      </c>
      <c r="FP20" s="2" t="s">
        <v>373</v>
      </c>
      <c r="FQ20" s="2" t="s">
        <v>373</v>
      </c>
      <c r="FR20" s="2" t="s">
        <v>373</v>
      </c>
      <c r="FS20" s="2" t="s">
        <v>373</v>
      </c>
      <c r="FT20" s="2" t="s">
        <v>383</v>
      </c>
      <c r="FU20" s="2" t="s">
        <v>373</v>
      </c>
      <c r="FV20" s="2" t="s">
        <v>373</v>
      </c>
      <c r="FW20" s="2" t="s">
        <v>373</v>
      </c>
      <c r="FX20" s="2" t="s">
        <v>373</v>
      </c>
      <c r="FY20" s="2" t="s">
        <v>383</v>
      </c>
      <c r="FZ20" s="2" t="s">
        <v>373</v>
      </c>
      <c r="GA20" s="2" t="s">
        <v>373</v>
      </c>
      <c r="GB20" s="2" t="s">
        <v>373</v>
      </c>
      <c r="GC20" s="2" t="s">
        <v>373</v>
      </c>
      <c r="GD20" s="2" t="s">
        <v>373</v>
      </c>
      <c r="GE20" s="2" t="s">
        <v>373</v>
      </c>
      <c r="GF20" s="2" t="s">
        <v>373</v>
      </c>
      <c r="GG20" s="2" t="s">
        <v>373</v>
      </c>
      <c r="GH20" s="2" t="s">
        <v>373</v>
      </c>
      <c r="GI20" s="2" t="s">
        <v>373</v>
      </c>
      <c r="GJ20" s="2" t="s">
        <v>373</v>
      </c>
    </row>
    <row r="21" spans="1:192" x14ac:dyDescent="0.25">
      <c r="A21" s="1">
        <v>43734.388171296298</v>
      </c>
      <c r="B21" s="1">
        <v>43734.403090277781</v>
      </c>
      <c r="C21" s="2" t="s">
        <v>195</v>
      </c>
      <c r="D21" s="2" t="s">
        <v>838</v>
      </c>
      <c r="E21">
        <v>100</v>
      </c>
      <c r="F21">
        <v>1289</v>
      </c>
      <c r="G21" s="2" t="s">
        <v>371</v>
      </c>
      <c r="H21" s="1">
        <v>43734.403103750003</v>
      </c>
      <c r="I21" s="2" t="s">
        <v>839</v>
      </c>
      <c r="J21" s="2" t="s">
        <v>373</v>
      </c>
      <c r="K21" s="2" t="s">
        <v>373</v>
      </c>
      <c r="L21" s="2" t="s">
        <v>373</v>
      </c>
      <c r="M21" s="2" t="s">
        <v>373</v>
      </c>
      <c r="N21" s="2" t="s">
        <v>373</v>
      </c>
      <c r="O21" s="2" t="s">
        <v>373</v>
      </c>
      <c r="P21" s="2" t="s">
        <v>374</v>
      </c>
      <c r="Q21" s="2" t="s">
        <v>375</v>
      </c>
      <c r="R21" s="2" t="s">
        <v>840</v>
      </c>
      <c r="S21" s="2" t="s">
        <v>841</v>
      </c>
      <c r="T21" s="2" t="s">
        <v>842</v>
      </c>
      <c r="U21" s="2" t="s">
        <v>843</v>
      </c>
      <c r="V21" s="2" t="s">
        <v>844</v>
      </c>
      <c r="W21" s="2" t="s">
        <v>381</v>
      </c>
      <c r="X21" s="2" t="s">
        <v>373</v>
      </c>
      <c r="Y21" s="2" t="s">
        <v>739</v>
      </c>
      <c r="Z21" s="2" t="s">
        <v>390</v>
      </c>
      <c r="AA21" s="2" t="s">
        <v>384</v>
      </c>
      <c r="AB21" s="2" t="s">
        <v>373</v>
      </c>
      <c r="AC21" s="2" t="s">
        <v>845</v>
      </c>
      <c r="AD21" s="2" t="s">
        <v>373</v>
      </c>
      <c r="AE21" s="2" t="s">
        <v>667</v>
      </c>
      <c r="AF21" s="2" t="s">
        <v>373</v>
      </c>
      <c r="AG21" s="2" t="s">
        <v>373</v>
      </c>
      <c r="AH21" s="2" t="s">
        <v>846</v>
      </c>
      <c r="AI21" s="2" t="s">
        <v>373</v>
      </c>
      <c r="AJ21" s="2" t="s">
        <v>847</v>
      </c>
      <c r="AK21" s="2" t="s">
        <v>390</v>
      </c>
      <c r="AL21" s="2" t="s">
        <v>848</v>
      </c>
      <c r="AM21" s="2" t="s">
        <v>405</v>
      </c>
      <c r="AN21" s="2" t="s">
        <v>406</v>
      </c>
      <c r="AO21" s="2" t="s">
        <v>849</v>
      </c>
      <c r="AP21" s="2" t="s">
        <v>373</v>
      </c>
      <c r="AQ21" s="2" t="s">
        <v>373</v>
      </c>
      <c r="AR21" s="2" t="s">
        <v>373</v>
      </c>
      <c r="AS21" s="2" t="s">
        <v>373</v>
      </c>
      <c r="AT21" s="2" t="s">
        <v>373</v>
      </c>
      <c r="AU21" s="2" t="s">
        <v>429</v>
      </c>
      <c r="AV21" s="2" t="s">
        <v>373</v>
      </c>
      <c r="AW21" s="2" t="s">
        <v>373</v>
      </c>
      <c r="AX21" s="2" t="s">
        <v>383</v>
      </c>
      <c r="AY21" s="2" t="s">
        <v>373</v>
      </c>
      <c r="AZ21" s="2" t="s">
        <v>373</v>
      </c>
      <c r="BA21" s="2" t="s">
        <v>492</v>
      </c>
      <c r="BB21" s="2" t="s">
        <v>373</v>
      </c>
      <c r="BC21" s="2" t="s">
        <v>373</v>
      </c>
      <c r="BD21" s="2" t="s">
        <v>556</v>
      </c>
      <c r="BE21" s="2" t="s">
        <v>373</v>
      </c>
      <c r="BF21" s="2" t="s">
        <v>373</v>
      </c>
      <c r="BG21" s="2" t="s">
        <v>383</v>
      </c>
      <c r="BH21" s="2" t="s">
        <v>408</v>
      </c>
      <c r="BI21" s="2" t="s">
        <v>373</v>
      </c>
      <c r="BJ21" s="2" t="s">
        <v>373</v>
      </c>
      <c r="BK21" s="2" t="s">
        <v>496</v>
      </c>
      <c r="BL21" s="2" t="s">
        <v>373</v>
      </c>
      <c r="BM21" s="2" t="s">
        <v>383</v>
      </c>
      <c r="BN21" s="2" t="s">
        <v>494</v>
      </c>
      <c r="BO21" s="2" t="s">
        <v>390</v>
      </c>
      <c r="BP21" s="2" t="s">
        <v>373</v>
      </c>
      <c r="BQ21" s="2" t="s">
        <v>373</v>
      </c>
      <c r="BR21" s="2" t="s">
        <v>390</v>
      </c>
      <c r="BS21" s="2" t="s">
        <v>850</v>
      </c>
      <c r="BT21" s="2" t="s">
        <v>411</v>
      </c>
      <c r="BU21" s="2" t="s">
        <v>441</v>
      </c>
      <c r="BV21" s="2" t="s">
        <v>373</v>
      </c>
      <c r="BW21" s="2" t="s">
        <v>479</v>
      </c>
      <c r="BX21" s="2" t="s">
        <v>373</v>
      </c>
      <c r="BY21" s="2" t="s">
        <v>560</v>
      </c>
      <c r="BZ21" s="2" t="s">
        <v>373</v>
      </c>
      <c r="CA21" s="2" t="s">
        <v>851</v>
      </c>
      <c r="CB21" s="2" t="s">
        <v>383</v>
      </c>
      <c r="CC21" s="2" t="s">
        <v>373</v>
      </c>
      <c r="CD21" s="2" t="s">
        <v>373</v>
      </c>
      <c r="CE21" s="2" t="s">
        <v>373</v>
      </c>
      <c r="CF21" s="2" t="s">
        <v>373</v>
      </c>
      <c r="CG21" s="2" t="s">
        <v>373</v>
      </c>
      <c r="CH21" s="2" t="s">
        <v>373</v>
      </c>
      <c r="CI21" s="2" t="s">
        <v>373</v>
      </c>
      <c r="CJ21" s="2" t="s">
        <v>373</v>
      </c>
      <c r="CK21" s="2" t="s">
        <v>373</v>
      </c>
      <c r="CL21" s="2" t="s">
        <v>383</v>
      </c>
      <c r="CM21" s="2" t="s">
        <v>373</v>
      </c>
      <c r="CN21" s="2" t="s">
        <v>373</v>
      </c>
      <c r="CO21" s="2" t="s">
        <v>373</v>
      </c>
      <c r="CP21" s="2" t="s">
        <v>373</v>
      </c>
      <c r="CQ21" s="2" t="s">
        <v>373</v>
      </c>
      <c r="CR21" s="2" t="s">
        <v>373</v>
      </c>
      <c r="CS21" s="2" t="s">
        <v>373</v>
      </c>
      <c r="CT21" s="2" t="s">
        <v>373</v>
      </c>
      <c r="CU21" s="2" t="s">
        <v>373</v>
      </c>
      <c r="CV21" s="2" t="s">
        <v>373</v>
      </c>
      <c r="CW21" s="2" t="s">
        <v>373</v>
      </c>
      <c r="CX21" s="2" t="s">
        <v>373</v>
      </c>
      <c r="CY21" s="2" t="s">
        <v>390</v>
      </c>
      <c r="CZ21" s="2" t="s">
        <v>852</v>
      </c>
      <c r="DA21" s="2" t="s">
        <v>373</v>
      </c>
      <c r="DB21" s="2" t="s">
        <v>373</v>
      </c>
      <c r="DC21" s="2" t="s">
        <v>373</v>
      </c>
      <c r="DD21" s="2" t="s">
        <v>432</v>
      </c>
      <c r="DE21" s="2" t="s">
        <v>441</v>
      </c>
      <c r="DF21" s="2" t="s">
        <v>437</v>
      </c>
      <c r="DG21" s="2" t="s">
        <v>373</v>
      </c>
      <c r="DH21" s="2" t="s">
        <v>373</v>
      </c>
      <c r="DI21" s="2" t="s">
        <v>373</v>
      </c>
      <c r="DJ21" s="2" t="s">
        <v>853</v>
      </c>
      <c r="DK21" s="2" t="s">
        <v>854</v>
      </c>
      <c r="DL21" s="2" t="s">
        <v>855</v>
      </c>
      <c r="DM21" s="2" t="s">
        <v>856</v>
      </c>
      <c r="DN21" s="2" t="s">
        <v>857</v>
      </c>
      <c r="DO21" s="2" t="s">
        <v>858</v>
      </c>
      <c r="DP21" s="2" t="s">
        <v>859</v>
      </c>
      <c r="DQ21" s="2" t="s">
        <v>860</v>
      </c>
      <c r="DR21" s="2" t="s">
        <v>861</v>
      </c>
      <c r="DS21" s="2" t="s">
        <v>861</v>
      </c>
      <c r="DT21" s="2" t="s">
        <v>861</v>
      </c>
      <c r="DU21" s="2" t="s">
        <v>861</v>
      </c>
      <c r="DV21" s="2" t="s">
        <v>373</v>
      </c>
      <c r="DW21" s="2" t="s">
        <v>862</v>
      </c>
      <c r="DX21" s="2" t="s">
        <v>373</v>
      </c>
      <c r="DY21" s="2" t="s">
        <v>373</v>
      </c>
      <c r="DZ21" s="2" t="s">
        <v>373</v>
      </c>
      <c r="EA21" s="2" t="s">
        <v>373</v>
      </c>
      <c r="EB21" s="2" t="s">
        <v>373</v>
      </c>
      <c r="EC21" s="2" t="s">
        <v>373</v>
      </c>
      <c r="ED21" s="2" t="s">
        <v>373</v>
      </c>
      <c r="EE21" s="2" t="s">
        <v>863</v>
      </c>
      <c r="EF21" s="2" t="s">
        <v>390</v>
      </c>
      <c r="EG21" s="2" t="s">
        <v>390</v>
      </c>
      <c r="EH21" s="2" t="s">
        <v>449</v>
      </c>
      <c r="EI21" s="2" t="s">
        <v>373</v>
      </c>
      <c r="EJ21" s="2" t="s">
        <v>373</v>
      </c>
      <c r="EK21" s="2" t="s">
        <v>373</v>
      </c>
      <c r="EL21" s="2" t="s">
        <v>437</v>
      </c>
      <c r="EM21" s="2" t="s">
        <v>373</v>
      </c>
      <c r="EN21" s="2" t="s">
        <v>383</v>
      </c>
      <c r="EO21" s="2" t="s">
        <v>373</v>
      </c>
      <c r="EP21" s="2" t="s">
        <v>373</v>
      </c>
      <c r="EQ21" s="2" t="s">
        <v>373</v>
      </c>
      <c r="ER21" s="2" t="s">
        <v>373</v>
      </c>
      <c r="ES21" s="2" t="s">
        <v>373</v>
      </c>
      <c r="ET21" s="2" t="s">
        <v>373</v>
      </c>
      <c r="EU21" s="2" t="s">
        <v>373</v>
      </c>
      <c r="EV21" s="2" t="s">
        <v>373</v>
      </c>
      <c r="EW21" s="2" t="s">
        <v>373</v>
      </c>
      <c r="EX21" s="2" t="s">
        <v>373</v>
      </c>
      <c r="EY21" s="2" t="s">
        <v>373</v>
      </c>
      <c r="EZ21" s="2" t="s">
        <v>373</v>
      </c>
      <c r="FA21" s="2" t="s">
        <v>373</v>
      </c>
      <c r="FB21" s="2" t="s">
        <v>373</v>
      </c>
      <c r="FC21" s="2" t="s">
        <v>373</v>
      </c>
      <c r="FD21" s="2" t="s">
        <v>373</v>
      </c>
      <c r="FE21" s="2" t="s">
        <v>373</v>
      </c>
      <c r="FF21" s="2" t="s">
        <v>373</v>
      </c>
      <c r="FG21" s="2" t="s">
        <v>373</v>
      </c>
      <c r="FH21" s="2" t="s">
        <v>373</v>
      </c>
      <c r="FI21" s="2" t="s">
        <v>373</v>
      </c>
      <c r="FJ21" s="2" t="s">
        <v>373</v>
      </c>
      <c r="FK21" s="2" t="s">
        <v>373</v>
      </c>
      <c r="FL21" s="2" t="s">
        <v>373</v>
      </c>
      <c r="FM21" s="2" t="s">
        <v>373</v>
      </c>
      <c r="FN21" s="2" t="s">
        <v>373</v>
      </c>
      <c r="FO21" s="2" t="s">
        <v>373</v>
      </c>
      <c r="FP21" s="2" t="s">
        <v>373</v>
      </c>
      <c r="FQ21" s="2" t="s">
        <v>373</v>
      </c>
      <c r="FR21" s="2" t="s">
        <v>373</v>
      </c>
      <c r="FS21" s="2" t="s">
        <v>373</v>
      </c>
      <c r="FT21" s="2" t="s">
        <v>373</v>
      </c>
      <c r="FU21" s="2" t="s">
        <v>373</v>
      </c>
      <c r="FV21" s="2" t="s">
        <v>373</v>
      </c>
      <c r="FW21" s="2" t="s">
        <v>373</v>
      </c>
      <c r="FX21" s="2" t="s">
        <v>373</v>
      </c>
      <c r="FY21" s="2" t="s">
        <v>383</v>
      </c>
      <c r="FZ21" s="2" t="s">
        <v>373</v>
      </c>
      <c r="GA21" s="2" t="s">
        <v>373</v>
      </c>
      <c r="GB21" s="2" t="s">
        <v>373</v>
      </c>
      <c r="GC21" s="2" t="s">
        <v>373</v>
      </c>
      <c r="GD21" s="2" t="s">
        <v>373</v>
      </c>
      <c r="GE21" s="2" t="s">
        <v>373</v>
      </c>
      <c r="GF21" s="2" t="s">
        <v>373</v>
      </c>
      <c r="GG21" s="2" t="s">
        <v>373</v>
      </c>
      <c r="GH21" s="2" t="s">
        <v>373</v>
      </c>
      <c r="GI21" s="2" t="s">
        <v>373</v>
      </c>
      <c r="GJ21" s="2" t="s">
        <v>373</v>
      </c>
    </row>
    <row r="22" spans="1:192" x14ac:dyDescent="0.25">
      <c r="A22" s="1">
        <v>43734.524976851855</v>
      </c>
      <c r="B22" s="1">
        <v>43734.534236111111</v>
      </c>
      <c r="C22" s="2" t="s">
        <v>195</v>
      </c>
      <c r="D22" s="2" t="s">
        <v>864</v>
      </c>
      <c r="E22">
        <v>100</v>
      </c>
      <c r="F22">
        <v>799</v>
      </c>
      <c r="G22" s="2" t="s">
        <v>371</v>
      </c>
      <c r="H22" s="1">
        <v>43734.534243495371</v>
      </c>
      <c r="I22" s="2" t="s">
        <v>865</v>
      </c>
      <c r="J22" s="2" t="s">
        <v>373</v>
      </c>
      <c r="K22" s="2" t="s">
        <v>373</v>
      </c>
      <c r="L22" s="2" t="s">
        <v>373</v>
      </c>
      <c r="M22" s="2" t="s">
        <v>373</v>
      </c>
      <c r="N22" s="2" t="s">
        <v>373</v>
      </c>
      <c r="O22" s="2" t="s">
        <v>373</v>
      </c>
      <c r="P22" s="2" t="s">
        <v>374</v>
      </c>
      <c r="Q22" s="2" t="s">
        <v>375</v>
      </c>
      <c r="R22" s="2" t="s">
        <v>866</v>
      </c>
      <c r="S22" s="2" t="s">
        <v>867</v>
      </c>
      <c r="T22" s="2" t="s">
        <v>868</v>
      </c>
      <c r="U22" s="2" t="s">
        <v>869</v>
      </c>
      <c r="V22" s="2" t="s">
        <v>870</v>
      </c>
      <c r="W22" s="2" t="s">
        <v>381</v>
      </c>
      <c r="X22" s="2" t="s">
        <v>373</v>
      </c>
      <c r="Y22" s="2" t="s">
        <v>382</v>
      </c>
      <c r="Z22" s="2" t="s">
        <v>383</v>
      </c>
      <c r="AA22" s="2" t="s">
        <v>597</v>
      </c>
      <c r="AB22" s="2" t="s">
        <v>373</v>
      </c>
      <c r="AC22" s="2" t="s">
        <v>871</v>
      </c>
      <c r="AD22" s="2" t="s">
        <v>373</v>
      </c>
      <c r="AE22" s="2" t="s">
        <v>403</v>
      </c>
      <c r="AF22" s="2" t="s">
        <v>373</v>
      </c>
      <c r="AG22" s="2" t="s">
        <v>373</v>
      </c>
      <c r="AH22" s="2" t="s">
        <v>507</v>
      </c>
      <c r="AI22" s="2" t="s">
        <v>373</v>
      </c>
      <c r="AJ22" s="2" t="s">
        <v>373</v>
      </c>
      <c r="AK22" s="2" t="s">
        <v>383</v>
      </c>
      <c r="AL22" s="2" t="s">
        <v>373</v>
      </c>
      <c r="AM22" s="2" t="s">
        <v>405</v>
      </c>
      <c r="AN22" s="2" t="s">
        <v>406</v>
      </c>
      <c r="AO22" s="2" t="s">
        <v>373</v>
      </c>
      <c r="AP22" s="2" t="s">
        <v>872</v>
      </c>
      <c r="AQ22" s="2" t="s">
        <v>373</v>
      </c>
      <c r="AR22" s="2" t="s">
        <v>373</v>
      </c>
      <c r="AS22" s="2" t="s">
        <v>373</v>
      </c>
      <c r="AT22" s="2" t="s">
        <v>373</v>
      </c>
      <c r="AU22" s="2" t="s">
        <v>429</v>
      </c>
      <c r="AV22" s="2" t="s">
        <v>429</v>
      </c>
      <c r="AW22" s="2" t="s">
        <v>429</v>
      </c>
      <c r="AX22" s="2" t="s">
        <v>373</v>
      </c>
      <c r="AY22" s="2" t="s">
        <v>373</v>
      </c>
      <c r="AZ22" s="2" t="s">
        <v>373</v>
      </c>
      <c r="BA22" s="2" t="s">
        <v>373</v>
      </c>
      <c r="BB22" s="2" t="s">
        <v>373</v>
      </c>
      <c r="BC22" s="2" t="s">
        <v>373</v>
      </c>
      <c r="BD22" s="2" t="s">
        <v>373</v>
      </c>
      <c r="BE22" s="2" t="s">
        <v>373</v>
      </c>
      <c r="BF22" s="2" t="s">
        <v>373</v>
      </c>
      <c r="BG22" s="2" t="s">
        <v>383</v>
      </c>
      <c r="BH22" s="2" t="s">
        <v>873</v>
      </c>
      <c r="BI22" s="2" t="s">
        <v>373</v>
      </c>
      <c r="BJ22" s="2" t="s">
        <v>373</v>
      </c>
      <c r="BK22" s="2" t="s">
        <v>547</v>
      </c>
      <c r="BL22" s="2" t="s">
        <v>373</v>
      </c>
      <c r="BM22" s="2" t="s">
        <v>383</v>
      </c>
      <c r="BN22" s="2" t="s">
        <v>433</v>
      </c>
      <c r="BO22" s="2" t="s">
        <v>383</v>
      </c>
      <c r="BP22" s="2" t="s">
        <v>373</v>
      </c>
      <c r="BQ22" s="2" t="s">
        <v>373</v>
      </c>
      <c r="BR22" s="2" t="s">
        <v>383</v>
      </c>
      <c r="BS22" s="2" t="s">
        <v>373</v>
      </c>
      <c r="BT22" s="2" t="s">
        <v>373</v>
      </c>
      <c r="BU22" s="2" t="s">
        <v>373</v>
      </c>
      <c r="BV22" s="2" t="s">
        <v>373</v>
      </c>
      <c r="BW22" s="2" t="s">
        <v>373</v>
      </c>
      <c r="BX22" s="2" t="s">
        <v>373</v>
      </c>
      <c r="BY22" s="2" t="s">
        <v>373</v>
      </c>
      <c r="BZ22" s="2" t="s">
        <v>373</v>
      </c>
      <c r="CA22" s="2" t="s">
        <v>373</v>
      </c>
      <c r="CB22" s="2" t="s">
        <v>383</v>
      </c>
      <c r="CC22" s="2" t="s">
        <v>373</v>
      </c>
      <c r="CD22" s="2" t="s">
        <v>373</v>
      </c>
      <c r="CE22" s="2" t="s">
        <v>373</v>
      </c>
      <c r="CF22" s="2" t="s">
        <v>373</v>
      </c>
      <c r="CG22" s="2" t="s">
        <v>373</v>
      </c>
      <c r="CH22" s="2" t="s">
        <v>373</v>
      </c>
      <c r="CI22" s="2" t="s">
        <v>373</v>
      </c>
      <c r="CJ22" s="2" t="s">
        <v>373</v>
      </c>
      <c r="CK22" s="2" t="s">
        <v>373</v>
      </c>
      <c r="CL22" s="2" t="s">
        <v>383</v>
      </c>
      <c r="CM22" s="2" t="s">
        <v>373</v>
      </c>
      <c r="CN22" s="2" t="s">
        <v>373</v>
      </c>
      <c r="CO22" s="2" t="s">
        <v>373</v>
      </c>
      <c r="CP22" s="2" t="s">
        <v>373</v>
      </c>
      <c r="CQ22" s="2" t="s">
        <v>373</v>
      </c>
      <c r="CR22" s="2" t="s">
        <v>373</v>
      </c>
      <c r="CS22" s="2" t="s">
        <v>373</v>
      </c>
      <c r="CT22" s="2" t="s">
        <v>373</v>
      </c>
      <c r="CU22" s="2" t="s">
        <v>373</v>
      </c>
      <c r="CV22" s="2" t="s">
        <v>373</v>
      </c>
      <c r="CW22" s="2" t="s">
        <v>373</v>
      </c>
      <c r="CX22" s="2" t="s">
        <v>373</v>
      </c>
      <c r="CY22" s="2" t="s">
        <v>390</v>
      </c>
      <c r="CZ22" s="2" t="s">
        <v>874</v>
      </c>
      <c r="DA22" s="2" t="s">
        <v>373</v>
      </c>
      <c r="DB22" s="2" t="s">
        <v>373</v>
      </c>
      <c r="DC22" s="2" t="s">
        <v>373</v>
      </c>
      <c r="DD22" s="2" t="s">
        <v>451</v>
      </c>
      <c r="DE22" s="2" t="s">
        <v>373</v>
      </c>
      <c r="DF22" s="2" t="s">
        <v>386</v>
      </c>
      <c r="DG22" s="2" t="s">
        <v>373</v>
      </c>
      <c r="DH22" s="2" t="s">
        <v>373</v>
      </c>
      <c r="DI22" s="2" t="s">
        <v>373</v>
      </c>
      <c r="DJ22" s="2" t="s">
        <v>875</v>
      </c>
      <c r="DK22" s="2" t="s">
        <v>373</v>
      </c>
      <c r="DL22" s="2" t="s">
        <v>373</v>
      </c>
      <c r="DM22" s="2" t="s">
        <v>373</v>
      </c>
      <c r="DN22" s="2" t="s">
        <v>876</v>
      </c>
      <c r="DO22" s="2" t="s">
        <v>373</v>
      </c>
      <c r="DP22" s="2" t="s">
        <v>373</v>
      </c>
      <c r="DQ22" s="2" t="s">
        <v>373</v>
      </c>
      <c r="DR22" s="2" t="s">
        <v>373</v>
      </c>
      <c r="DS22" s="2" t="s">
        <v>373</v>
      </c>
      <c r="DT22" s="2" t="s">
        <v>373</v>
      </c>
      <c r="DU22" s="2" t="s">
        <v>373</v>
      </c>
      <c r="DV22" s="2" t="s">
        <v>373</v>
      </c>
      <c r="DW22" s="2" t="s">
        <v>373</v>
      </c>
      <c r="DX22" s="2" t="s">
        <v>373</v>
      </c>
      <c r="DY22" s="2" t="s">
        <v>373</v>
      </c>
      <c r="DZ22" s="2" t="s">
        <v>373</v>
      </c>
      <c r="EA22" s="2" t="s">
        <v>373</v>
      </c>
      <c r="EB22" s="2" t="s">
        <v>373</v>
      </c>
      <c r="EC22" s="2" t="s">
        <v>373</v>
      </c>
      <c r="ED22" s="2" t="s">
        <v>373</v>
      </c>
      <c r="EE22" s="2" t="s">
        <v>373</v>
      </c>
      <c r="EF22" s="2" t="s">
        <v>373</v>
      </c>
      <c r="EG22" s="2" t="s">
        <v>383</v>
      </c>
      <c r="EH22" s="2" t="s">
        <v>373</v>
      </c>
      <c r="EI22" s="2" t="s">
        <v>373</v>
      </c>
      <c r="EJ22" s="2" t="s">
        <v>373</v>
      </c>
      <c r="EK22" s="2" t="s">
        <v>373</v>
      </c>
      <c r="EL22" s="2" t="s">
        <v>373</v>
      </c>
      <c r="EM22" s="2" t="s">
        <v>373</v>
      </c>
      <c r="EN22" s="2" t="s">
        <v>390</v>
      </c>
      <c r="EO22" s="2" t="s">
        <v>373</v>
      </c>
      <c r="EP22" s="2" t="s">
        <v>373</v>
      </c>
      <c r="EQ22" s="2" t="s">
        <v>373</v>
      </c>
      <c r="ER22" s="2" t="s">
        <v>373</v>
      </c>
      <c r="ES22" s="2" t="s">
        <v>373</v>
      </c>
      <c r="ET22" s="2" t="s">
        <v>373</v>
      </c>
      <c r="EU22" s="2" t="s">
        <v>373</v>
      </c>
      <c r="EV22" s="2" t="s">
        <v>373</v>
      </c>
      <c r="EW22" s="2" t="s">
        <v>373</v>
      </c>
      <c r="EX22" s="2" t="s">
        <v>373</v>
      </c>
      <c r="EY22" s="2" t="s">
        <v>373</v>
      </c>
      <c r="EZ22" s="2" t="s">
        <v>373</v>
      </c>
      <c r="FA22" s="2" t="s">
        <v>373</v>
      </c>
      <c r="FB22" s="2" t="s">
        <v>373</v>
      </c>
      <c r="FC22" s="2" t="s">
        <v>373</v>
      </c>
      <c r="FD22" s="2" t="s">
        <v>373</v>
      </c>
      <c r="FE22" s="2" t="s">
        <v>373</v>
      </c>
      <c r="FF22" s="2" t="s">
        <v>373</v>
      </c>
      <c r="FG22" s="2" t="s">
        <v>373</v>
      </c>
      <c r="FH22" s="2" t="s">
        <v>373</v>
      </c>
      <c r="FI22" s="2" t="s">
        <v>373</v>
      </c>
      <c r="FJ22" s="2" t="s">
        <v>373</v>
      </c>
      <c r="FK22" s="2" t="s">
        <v>373</v>
      </c>
      <c r="FL22" s="2" t="s">
        <v>373</v>
      </c>
      <c r="FM22" s="2" t="s">
        <v>373</v>
      </c>
      <c r="FN22" s="2" t="s">
        <v>373</v>
      </c>
      <c r="FO22" s="2" t="s">
        <v>373</v>
      </c>
      <c r="FP22" s="2" t="s">
        <v>383</v>
      </c>
      <c r="FQ22" s="2" t="s">
        <v>383</v>
      </c>
      <c r="FR22" s="2" t="s">
        <v>373</v>
      </c>
      <c r="FS22" s="2" t="s">
        <v>373</v>
      </c>
      <c r="FT22" s="2" t="s">
        <v>383</v>
      </c>
      <c r="FU22" s="2" t="s">
        <v>373</v>
      </c>
      <c r="FV22" s="2" t="s">
        <v>383</v>
      </c>
      <c r="FW22" s="2" t="s">
        <v>373</v>
      </c>
      <c r="FX22" s="2" t="s">
        <v>373</v>
      </c>
      <c r="FY22" s="2" t="s">
        <v>383</v>
      </c>
      <c r="FZ22" s="2" t="s">
        <v>373</v>
      </c>
      <c r="GA22" s="2" t="s">
        <v>373</v>
      </c>
      <c r="GB22" s="2" t="s">
        <v>373</v>
      </c>
      <c r="GC22" s="2" t="s">
        <v>373</v>
      </c>
      <c r="GD22" s="2" t="s">
        <v>373</v>
      </c>
      <c r="GE22" s="2" t="s">
        <v>373</v>
      </c>
      <c r="GF22" s="2" t="s">
        <v>373</v>
      </c>
      <c r="GG22" s="2" t="s">
        <v>373</v>
      </c>
      <c r="GH22" s="2" t="s">
        <v>373</v>
      </c>
      <c r="GI22" s="2" t="s">
        <v>373</v>
      </c>
      <c r="GJ22" s="2" t="s">
        <v>373</v>
      </c>
    </row>
    <row r="23" spans="1:192" x14ac:dyDescent="0.25">
      <c r="A23" s="1">
        <v>43734.49759259259</v>
      </c>
      <c r="B23" s="1">
        <v>43734.598587962966</v>
      </c>
      <c r="C23" s="2" t="s">
        <v>195</v>
      </c>
      <c r="D23" s="2" t="s">
        <v>877</v>
      </c>
      <c r="E23">
        <v>100</v>
      </c>
      <c r="F23">
        <v>8726</v>
      </c>
      <c r="G23" s="2" t="s">
        <v>371</v>
      </c>
      <c r="H23" s="1">
        <v>43734.598603796294</v>
      </c>
      <c r="I23" s="2" t="s">
        <v>878</v>
      </c>
      <c r="J23" s="2" t="s">
        <v>373</v>
      </c>
      <c r="K23" s="2" t="s">
        <v>373</v>
      </c>
      <c r="L23" s="2" t="s">
        <v>373</v>
      </c>
      <c r="M23" s="2" t="s">
        <v>373</v>
      </c>
      <c r="N23" s="2" t="s">
        <v>373</v>
      </c>
      <c r="O23" s="2" t="s">
        <v>373</v>
      </c>
      <c r="P23" s="2" t="s">
        <v>374</v>
      </c>
      <c r="Q23" s="2" t="s">
        <v>375</v>
      </c>
      <c r="R23" s="2" t="s">
        <v>879</v>
      </c>
      <c r="S23" s="2" t="s">
        <v>880</v>
      </c>
      <c r="T23" s="2" t="s">
        <v>881</v>
      </c>
      <c r="U23" s="2" t="s">
        <v>882</v>
      </c>
      <c r="V23" s="2" t="s">
        <v>883</v>
      </c>
      <c r="W23" s="2" t="s">
        <v>381</v>
      </c>
      <c r="X23" s="2" t="s">
        <v>373</v>
      </c>
      <c r="Y23" s="2" t="s">
        <v>382</v>
      </c>
      <c r="Z23" s="2" t="s">
        <v>383</v>
      </c>
      <c r="AA23" s="2" t="s">
        <v>597</v>
      </c>
      <c r="AB23" s="2" t="s">
        <v>373</v>
      </c>
      <c r="AC23" s="2" t="s">
        <v>774</v>
      </c>
      <c r="AD23" s="2" t="s">
        <v>373</v>
      </c>
      <c r="AE23" s="2" t="s">
        <v>547</v>
      </c>
      <c r="AF23" s="2" t="s">
        <v>373</v>
      </c>
      <c r="AG23" s="2" t="s">
        <v>373</v>
      </c>
      <c r="AH23" s="2" t="s">
        <v>884</v>
      </c>
      <c r="AI23" s="2" t="s">
        <v>373</v>
      </c>
      <c r="AJ23" s="2" t="s">
        <v>373</v>
      </c>
      <c r="AK23" s="2" t="s">
        <v>383</v>
      </c>
      <c r="AL23" s="2" t="s">
        <v>373</v>
      </c>
      <c r="AM23" s="2" t="s">
        <v>405</v>
      </c>
      <c r="AN23" s="2" t="s">
        <v>406</v>
      </c>
      <c r="AO23" s="2" t="s">
        <v>885</v>
      </c>
      <c r="AP23" s="2" t="s">
        <v>886</v>
      </c>
      <c r="AQ23" s="2" t="s">
        <v>373</v>
      </c>
      <c r="AR23" s="2" t="s">
        <v>525</v>
      </c>
      <c r="AS23" s="2" t="s">
        <v>373</v>
      </c>
      <c r="AT23" s="2" t="s">
        <v>373</v>
      </c>
      <c r="AU23" s="2" t="s">
        <v>373</v>
      </c>
      <c r="AV23" s="2" t="s">
        <v>373</v>
      </c>
      <c r="AW23" s="2" t="s">
        <v>373</v>
      </c>
      <c r="AX23" s="2" t="s">
        <v>373</v>
      </c>
      <c r="AY23" s="2" t="s">
        <v>373</v>
      </c>
      <c r="AZ23" s="2" t="s">
        <v>373</v>
      </c>
      <c r="BA23" s="2" t="s">
        <v>556</v>
      </c>
      <c r="BB23" s="2" t="s">
        <v>373</v>
      </c>
      <c r="BC23" s="2" t="s">
        <v>373</v>
      </c>
      <c r="BD23" s="2" t="s">
        <v>556</v>
      </c>
      <c r="BE23" s="2" t="s">
        <v>373</v>
      </c>
      <c r="BF23" s="2" t="s">
        <v>373</v>
      </c>
      <c r="BG23" s="2" t="s">
        <v>383</v>
      </c>
      <c r="BH23" s="2" t="s">
        <v>494</v>
      </c>
      <c r="BI23" s="2" t="s">
        <v>373</v>
      </c>
      <c r="BJ23" s="2" t="s">
        <v>887</v>
      </c>
      <c r="BK23" s="2" t="s">
        <v>494</v>
      </c>
      <c r="BL23" s="2" t="s">
        <v>888</v>
      </c>
      <c r="BM23" s="2" t="s">
        <v>383</v>
      </c>
      <c r="BN23" s="2" t="s">
        <v>373</v>
      </c>
      <c r="BO23" s="2" t="s">
        <v>383</v>
      </c>
      <c r="BP23" s="2" t="s">
        <v>373</v>
      </c>
      <c r="BQ23" s="2" t="s">
        <v>373</v>
      </c>
      <c r="BR23" s="2" t="s">
        <v>390</v>
      </c>
      <c r="BS23" s="2" t="s">
        <v>497</v>
      </c>
      <c r="BT23" s="2" t="s">
        <v>411</v>
      </c>
      <c r="BU23" s="2" t="s">
        <v>889</v>
      </c>
      <c r="BV23" s="2" t="s">
        <v>373</v>
      </c>
      <c r="BW23" s="2" t="s">
        <v>706</v>
      </c>
      <c r="BX23" s="2" t="s">
        <v>373</v>
      </c>
      <c r="BY23" s="2" t="s">
        <v>494</v>
      </c>
      <c r="BZ23" s="2" t="s">
        <v>890</v>
      </c>
      <c r="CA23" s="2" t="s">
        <v>891</v>
      </c>
      <c r="CB23" s="2" t="s">
        <v>383</v>
      </c>
      <c r="CC23" s="2" t="s">
        <v>373</v>
      </c>
      <c r="CD23" s="2" t="s">
        <v>373</v>
      </c>
      <c r="CE23" s="2" t="s">
        <v>373</v>
      </c>
      <c r="CF23" s="2" t="s">
        <v>373</v>
      </c>
      <c r="CG23" s="2" t="s">
        <v>373</v>
      </c>
      <c r="CH23" s="2" t="s">
        <v>373</v>
      </c>
      <c r="CI23" s="2" t="s">
        <v>373</v>
      </c>
      <c r="CJ23" s="2" t="s">
        <v>373</v>
      </c>
      <c r="CK23" s="2" t="s">
        <v>373</v>
      </c>
      <c r="CL23" s="2" t="s">
        <v>383</v>
      </c>
      <c r="CM23" s="2" t="s">
        <v>373</v>
      </c>
      <c r="CN23" s="2" t="s">
        <v>373</v>
      </c>
      <c r="CO23" s="2" t="s">
        <v>373</v>
      </c>
      <c r="CP23" s="2" t="s">
        <v>373</v>
      </c>
      <c r="CQ23" s="2" t="s">
        <v>373</v>
      </c>
      <c r="CR23" s="2" t="s">
        <v>373</v>
      </c>
      <c r="CS23" s="2" t="s">
        <v>373</v>
      </c>
      <c r="CT23" s="2" t="s">
        <v>373</v>
      </c>
      <c r="CU23" s="2" t="s">
        <v>373</v>
      </c>
      <c r="CV23" s="2" t="s">
        <v>373</v>
      </c>
      <c r="CW23" s="2" t="s">
        <v>373</v>
      </c>
      <c r="CX23" s="2" t="s">
        <v>373</v>
      </c>
      <c r="CY23" s="2" t="s">
        <v>390</v>
      </c>
      <c r="CZ23" s="2" t="s">
        <v>781</v>
      </c>
      <c r="DA23" s="2" t="s">
        <v>373</v>
      </c>
      <c r="DB23" s="2" t="s">
        <v>892</v>
      </c>
      <c r="DC23" s="2" t="s">
        <v>373</v>
      </c>
      <c r="DD23" s="2" t="s">
        <v>893</v>
      </c>
      <c r="DE23" s="2" t="s">
        <v>373</v>
      </c>
      <c r="DF23" s="2" t="s">
        <v>894</v>
      </c>
      <c r="DG23" s="2" t="s">
        <v>441</v>
      </c>
      <c r="DH23" s="2" t="s">
        <v>373</v>
      </c>
      <c r="DI23" s="2" t="s">
        <v>373</v>
      </c>
      <c r="DJ23" s="2" t="s">
        <v>373</v>
      </c>
      <c r="DK23" s="2" t="s">
        <v>895</v>
      </c>
      <c r="DL23" s="2" t="s">
        <v>508</v>
      </c>
      <c r="DM23" s="2" t="s">
        <v>440</v>
      </c>
      <c r="DN23" s="2" t="s">
        <v>896</v>
      </c>
      <c r="DO23" s="2" t="s">
        <v>897</v>
      </c>
      <c r="DP23" s="2" t="s">
        <v>497</v>
      </c>
      <c r="DQ23" s="2" t="s">
        <v>786</v>
      </c>
      <c r="DR23" s="2" t="s">
        <v>898</v>
      </c>
      <c r="DS23" s="2" t="s">
        <v>899</v>
      </c>
      <c r="DT23" s="2" t="s">
        <v>900</v>
      </c>
      <c r="DU23" s="2" t="s">
        <v>901</v>
      </c>
      <c r="DV23" s="2" t="s">
        <v>902</v>
      </c>
      <c r="DW23" s="2" t="s">
        <v>903</v>
      </c>
      <c r="DX23" s="2" t="s">
        <v>429</v>
      </c>
      <c r="DY23" s="2" t="s">
        <v>373</v>
      </c>
      <c r="DZ23" s="2" t="s">
        <v>904</v>
      </c>
      <c r="EA23" s="2" t="s">
        <v>373</v>
      </c>
      <c r="EB23" s="2" t="s">
        <v>373</v>
      </c>
      <c r="EC23" s="2" t="s">
        <v>373</v>
      </c>
      <c r="ED23" s="2" t="s">
        <v>373</v>
      </c>
      <c r="EE23" s="2" t="s">
        <v>679</v>
      </c>
      <c r="EF23" s="2" t="s">
        <v>390</v>
      </c>
      <c r="EG23" s="2" t="s">
        <v>390</v>
      </c>
      <c r="EH23" s="2" t="s">
        <v>449</v>
      </c>
      <c r="EI23" s="2" t="s">
        <v>373</v>
      </c>
      <c r="EJ23" s="2" t="s">
        <v>529</v>
      </c>
      <c r="EK23" s="2" t="s">
        <v>373</v>
      </c>
      <c r="EL23" s="2" t="s">
        <v>373</v>
      </c>
      <c r="EM23" s="2" t="s">
        <v>373</v>
      </c>
      <c r="EN23" s="2" t="s">
        <v>383</v>
      </c>
      <c r="EO23" s="2" t="s">
        <v>373</v>
      </c>
      <c r="EP23" s="2" t="s">
        <v>373</v>
      </c>
      <c r="EQ23" s="2" t="s">
        <v>373</v>
      </c>
      <c r="ER23" s="2" t="s">
        <v>373</v>
      </c>
      <c r="ES23" s="2" t="s">
        <v>373</v>
      </c>
      <c r="ET23" s="2" t="s">
        <v>373</v>
      </c>
      <c r="EU23" s="2" t="s">
        <v>373</v>
      </c>
      <c r="EV23" s="2" t="s">
        <v>373</v>
      </c>
      <c r="EW23" s="2" t="s">
        <v>373</v>
      </c>
      <c r="EX23" s="2" t="s">
        <v>373</v>
      </c>
      <c r="EY23" s="2" t="s">
        <v>373</v>
      </c>
      <c r="EZ23" s="2" t="s">
        <v>373</v>
      </c>
      <c r="FA23" s="2" t="s">
        <v>373</v>
      </c>
      <c r="FB23" s="2" t="s">
        <v>373</v>
      </c>
      <c r="FC23" s="2" t="s">
        <v>373</v>
      </c>
      <c r="FD23" s="2" t="s">
        <v>373</v>
      </c>
      <c r="FE23" s="2" t="s">
        <v>373</v>
      </c>
      <c r="FF23" s="2" t="s">
        <v>373</v>
      </c>
      <c r="FG23" s="2" t="s">
        <v>373</v>
      </c>
      <c r="FH23" s="2" t="s">
        <v>373</v>
      </c>
      <c r="FI23" s="2" t="s">
        <v>373</v>
      </c>
      <c r="FJ23" s="2" t="s">
        <v>373</v>
      </c>
      <c r="FK23" s="2" t="s">
        <v>373</v>
      </c>
      <c r="FL23" s="2" t="s">
        <v>373</v>
      </c>
      <c r="FM23" s="2" t="s">
        <v>373</v>
      </c>
      <c r="FN23" s="2" t="s">
        <v>373</v>
      </c>
      <c r="FO23" s="2" t="s">
        <v>373</v>
      </c>
      <c r="FP23" s="2" t="s">
        <v>373</v>
      </c>
      <c r="FQ23" s="2" t="s">
        <v>373</v>
      </c>
      <c r="FR23" s="2" t="s">
        <v>373</v>
      </c>
      <c r="FS23" s="2" t="s">
        <v>373</v>
      </c>
      <c r="FT23" s="2" t="s">
        <v>373</v>
      </c>
      <c r="FU23" s="2" t="s">
        <v>373</v>
      </c>
      <c r="FV23" s="2" t="s">
        <v>373</v>
      </c>
      <c r="FW23" s="2" t="s">
        <v>373</v>
      </c>
      <c r="FX23" s="2" t="s">
        <v>373</v>
      </c>
      <c r="FY23" s="2" t="s">
        <v>383</v>
      </c>
      <c r="FZ23" s="2" t="s">
        <v>373</v>
      </c>
      <c r="GA23" s="2" t="s">
        <v>373</v>
      </c>
      <c r="GB23" s="2" t="s">
        <v>373</v>
      </c>
      <c r="GC23" s="2" t="s">
        <v>373</v>
      </c>
      <c r="GD23" s="2" t="s">
        <v>373</v>
      </c>
      <c r="GE23" s="2" t="s">
        <v>373</v>
      </c>
      <c r="GF23" s="2" t="s">
        <v>373</v>
      </c>
      <c r="GG23" s="2" t="s">
        <v>373</v>
      </c>
      <c r="GH23" s="2" t="s">
        <v>373</v>
      </c>
      <c r="GI23" s="2" t="s">
        <v>373</v>
      </c>
      <c r="GJ23" s="2" t="s">
        <v>905</v>
      </c>
    </row>
    <row r="24" spans="1:192" x14ac:dyDescent="0.25">
      <c r="A24" s="1">
        <v>43738.535243055558</v>
      </c>
      <c r="B24" s="1">
        <v>43738.541331018518</v>
      </c>
      <c r="C24" s="2" t="s">
        <v>195</v>
      </c>
      <c r="D24" s="2" t="s">
        <v>906</v>
      </c>
      <c r="E24">
        <v>100</v>
      </c>
      <c r="F24">
        <v>525</v>
      </c>
      <c r="G24" s="2" t="s">
        <v>371</v>
      </c>
      <c r="H24" s="1">
        <v>43738.541345497688</v>
      </c>
      <c r="I24" s="2" t="s">
        <v>907</v>
      </c>
      <c r="J24" s="2" t="s">
        <v>373</v>
      </c>
      <c r="K24" s="2" t="s">
        <v>373</v>
      </c>
      <c r="L24" s="2" t="s">
        <v>373</v>
      </c>
      <c r="M24" s="2" t="s">
        <v>373</v>
      </c>
      <c r="N24" s="2" t="s">
        <v>373</v>
      </c>
      <c r="O24" s="2" t="s">
        <v>373</v>
      </c>
      <c r="P24" s="2" t="s">
        <v>374</v>
      </c>
      <c r="Q24" s="2" t="s">
        <v>375</v>
      </c>
      <c r="R24" s="2" t="s">
        <v>908</v>
      </c>
      <c r="S24" s="2" t="s">
        <v>909</v>
      </c>
      <c r="T24" s="2" t="s">
        <v>910</v>
      </c>
      <c r="U24" s="2" t="s">
        <v>911</v>
      </c>
      <c r="V24" s="2" t="s">
        <v>912</v>
      </c>
      <c r="W24" s="2" t="s">
        <v>381</v>
      </c>
      <c r="X24" s="2" t="s">
        <v>373</v>
      </c>
      <c r="Y24" s="2" t="s">
        <v>539</v>
      </c>
      <c r="Z24" s="2" t="s">
        <v>383</v>
      </c>
      <c r="AA24" s="2" t="s">
        <v>424</v>
      </c>
      <c r="AB24" s="2" t="s">
        <v>373</v>
      </c>
      <c r="AC24" s="2" t="s">
        <v>913</v>
      </c>
      <c r="AD24" s="2" t="s">
        <v>373</v>
      </c>
      <c r="AE24" s="2" t="s">
        <v>914</v>
      </c>
      <c r="AF24" s="2" t="s">
        <v>373</v>
      </c>
      <c r="AG24" s="2" t="s">
        <v>373</v>
      </c>
      <c r="AH24" s="2" t="s">
        <v>914</v>
      </c>
      <c r="AI24" s="2" t="s">
        <v>373</v>
      </c>
      <c r="AJ24" s="2" t="s">
        <v>450</v>
      </c>
      <c r="AK24" s="2" t="s">
        <v>383</v>
      </c>
      <c r="AL24" s="2" t="s">
        <v>373</v>
      </c>
      <c r="AM24" s="2" t="s">
        <v>405</v>
      </c>
      <c r="AN24" s="2" t="s">
        <v>406</v>
      </c>
      <c r="AO24" s="2" t="s">
        <v>915</v>
      </c>
      <c r="AP24" s="2" t="s">
        <v>373</v>
      </c>
      <c r="AQ24" s="2" t="s">
        <v>373</v>
      </c>
      <c r="AR24" s="2" t="s">
        <v>373</v>
      </c>
      <c r="AS24" s="2" t="s">
        <v>373</v>
      </c>
      <c r="AT24" s="2" t="s">
        <v>373</v>
      </c>
      <c r="AU24" s="2" t="s">
        <v>373</v>
      </c>
      <c r="AV24" s="2" t="s">
        <v>373</v>
      </c>
      <c r="AW24" s="2" t="s">
        <v>373</v>
      </c>
      <c r="AX24" s="2" t="s">
        <v>390</v>
      </c>
      <c r="AY24" s="2" t="s">
        <v>390</v>
      </c>
      <c r="AZ24" s="2" t="s">
        <v>373</v>
      </c>
      <c r="BA24" s="2" t="s">
        <v>582</v>
      </c>
      <c r="BB24" s="2" t="s">
        <v>916</v>
      </c>
      <c r="BC24" s="2" t="s">
        <v>373</v>
      </c>
      <c r="BD24" s="2" t="s">
        <v>582</v>
      </c>
      <c r="BE24" s="2" t="s">
        <v>916</v>
      </c>
      <c r="BF24" s="2" t="s">
        <v>373</v>
      </c>
      <c r="BG24" s="2" t="s">
        <v>383</v>
      </c>
      <c r="BH24" s="2" t="s">
        <v>408</v>
      </c>
      <c r="BI24" s="2" t="s">
        <v>373</v>
      </c>
      <c r="BJ24" s="2" t="s">
        <v>373</v>
      </c>
      <c r="BK24" s="2" t="s">
        <v>691</v>
      </c>
      <c r="BL24" s="2" t="s">
        <v>373</v>
      </c>
      <c r="BM24" s="2" t="s">
        <v>383</v>
      </c>
      <c r="BN24" s="2" t="s">
        <v>917</v>
      </c>
      <c r="BO24" s="2" t="s">
        <v>390</v>
      </c>
      <c r="BP24" s="2" t="s">
        <v>390</v>
      </c>
      <c r="BQ24" s="2" t="s">
        <v>373</v>
      </c>
      <c r="BR24" s="2" t="s">
        <v>383</v>
      </c>
      <c r="BS24" s="2" t="s">
        <v>373</v>
      </c>
      <c r="BT24" s="2" t="s">
        <v>373</v>
      </c>
      <c r="BU24" s="2" t="s">
        <v>373</v>
      </c>
      <c r="BV24" s="2" t="s">
        <v>373</v>
      </c>
      <c r="BW24" s="2" t="s">
        <v>373</v>
      </c>
      <c r="BX24" s="2" t="s">
        <v>373</v>
      </c>
      <c r="BY24" s="2" t="s">
        <v>373</v>
      </c>
      <c r="BZ24" s="2" t="s">
        <v>373</v>
      </c>
      <c r="CA24" s="2" t="s">
        <v>373</v>
      </c>
      <c r="CB24" s="2" t="s">
        <v>390</v>
      </c>
      <c r="CC24" s="2" t="s">
        <v>916</v>
      </c>
      <c r="CD24" s="2" t="s">
        <v>373</v>
      </c>
      <c r="CE24" s="2" t="s">
        <v>373</v>
      </c>
      <c r="CF24" s="2" t="s">
        <v>373</v>
      </c>
      <c r="CG24" s="2" t="s">
        <v>479</v>
      </c>
      <c r="CH24" s="2" t="s">
        <v>373</v>
      </c>
      <c r="CI24" s="2" t="s">
        <v>435</v>
      </c>
      <c r="CJ24" s="2" t="s">
        <v>373</v>
      </c>
      <c r="CK24" s="2" t="s">
        <v>373</v>
      </c>
      <c r="CL24" s="2" t="s">
        <v>383</v>
      </c>
      <c r="CM24" s="2" t="s">
        <v>373</v>
      </c>
      <c r="CN24" s="2" t="s">
        <v>373</v>
      </c>
      <c r="CO24" s="2" t="s">
        <v>373</v>
      </c>
      <c r="CP24" s="2" t="s">
        <v>373</v>
      </c>
      <c r="CQ24" s="2" t="s">
        <v>373</v>
      </c>
      <c r="CR24" s="2" t="s">
        <v>373</v>
      </c>
      <c r="CS24" s="2" t="s">
        <v>373</v>
      </c>
      <c r="CT24" s="2" t="s">
        <v>373</v>
      </c>
      <c r="CU24" s="2" t="s">
        <v>373</v>
      </c>
      <c r="CV24" s="2" t="s">
        <v>373</v>
      </c>
      <c r="CW24" s="2" t="s">
        <v>373</v>
      </c>
      <c r="CX24" s="2" t="s">
        <v>373</v>
      </c>
      <c r="CY24" s="2" t="s">
        <v>390</v>
      </c>
      <c r="CZ24" s="2" t="s">
        <v>918</v>
      </c>
      <c r="DA24" s="2" t="s">
        <v>373</v>
      </c>
      <c r="DB24" s="2" t="s">
        <v>373</v>
      </c>
      <c r="DC24" s="2" t="s">
        <v>373</v>
      </c>
      <c r="DD24" s="2" t="s">
        <v>919</v>
      </c>
      <c r="DE24" s="2" t="s">
        <v>373</v>
      </c>
      <c r="DF24" s="2" t="s">
        <v>920</v>
      </c>
      <c r="DG24" s="2" t="s">
        <v>441</v>
      </c>
      <c r="DH24" s="2" t="s">
        <v>373</v>
      </c>
      <c r="DI24" s="2" t="s">
        <v>373</v>
      </c>
      <c r="DJ24" s="2" t="s">
        <v>373</v>
      </c>
      <c r="DK24" s="2" t="s">
        <v>373</v>
      </c>
      <c r="DL24" s="2" t="s">
        <v>452</v>
      </c>
      <c r="DM24" s="2" t="s">
        <v>452</v>
      </c>
      <c r="DN24" s="2" t="s">
        <v>386</v>
      </c>
      <c r="DO24" s="2" t="s">
        <v>921</v>
      </c>
      <c r="DP24" s="2" t="s">
        <v>373</v>
      </c>
      <c r="DQ24" s="2" t="s">
        <v>373</v>
      </c>
      <c r="DR24" s="2" t="s">
        <v>373</v>
      </c>
      <c r="DS24" s="2" t="s">
        <v>373</v>
      </c>
      <c r="DT24" s="2" t="s">
        <v>373</v>
      </c>
      <c r="DU24" s="2" t="s">
        <v>373</v>
      </c>
      <c r="DV24" s="2" t="s">
        <v>373</v>
      </c>
      <c r="DW24" s="2" t="s">
        <v>373</v>
      </c>
      <c r="DX24" s="2" t="s">
        <v>373</v>
      </c>
      <c r="DY24" s="2" t="s">
        <v>373</v>
      </c>
      <c r="DZ24" s="2" t="s">
        <v>373</v>
      </c>
      <c r="EA24" s="2" t="s">
        <v>373</v>
      </c>
      <c r="EB24" s="2" t="s">
        <v>373</v>
      </c>
      <c r="EC24" s="2" t="s">
        <v>373</v>
      </c>
      <c r="ED24" s="2" t="s">
        <v>373</v>
      </c>
      <c r="EE24" s="2" t="s">
        <v>373</v>
      </c>
      <c r="EF24" s="2" t="s">
        <v>383</v>
      </c>
      <c r="EG24" s="2" t="s">
        <v>383</v>
      </c>
      <c r="EH24" s="2" t="s">
        <v>373</v>
      </c>
      <c r="EI24" s="2" t="s">
        <v>373</v>
      </c>
      <c r="EJ24" s="2" t="s">
        <v>373</v>
      </c>
      <c r="EK24" s="2" t="s">
        <v>437</v>
      </c>
      <c r="EL24" s="2" t="s">
        <v>373</v>
      </c>
      <c r="EM24" s="2" t="s">
        <v>373</v>
      </c>
      <c r="EN24" s="2" t="s">
        <v>390</v>
      </c>
      <c r="EO24" s="2" t="s">
        <v>918</v>
      </c>
      <c r="EP24" s="2" t="s">
        <v>373</v>
      </c>
      <c r="EQ24" s="2" t="s">
        <v>373</v>
      </c>
      <c r="ER24" s="2" t="s">
        <v>373</v>
      </c>
      <c r="ES24" s="2" t="s">
        <v>919</v>
      </c>
      <c r="ET24" s="2" t="s">
        <v>373</v>
      </c>
      <c r="EU24" s="2" t="s">
        <v>437</v>
      </c>
      <c r="EV24" s="2" t="s">
        <v>441</v>
      </c>
      <c r="EW24" s="2" t="s">
        <v>373</v>
      </c>
      <c r="EX24" s="2" t="s">
        <v>373</v>
      </c>
      <c r="EY24" s="2" t="s">
        <v>373</v>
      </c>
      <c r="EZ24" s="2" t="s">
        <v>373</v>
      </c>
      <c r="FA24" s="2" t="s">
        <v>373</v>
      </c>
      <c r="FB24" s="2" t="s">
        <v>373</v>
      </c>
      <c r="FC24" s="2" t="s">
        <v>373</v>
      </c>
      <c r="FD24" s="2" t="s">
        <v>373</v>
      </c>
      <c r="FE24" s="2" t="s">
        <v>373</v>
      </c>
      <c r="FF24" s="2" t="s">
        <v>373</v>
      </c>
      <c r="FG24" s="2" t="s">
        <v>373</v>
      </c>
      <c r="FH24" s="2" t="s">
        <v>373</v>
      </c>
      <c r="FI24" s="2" t="s">
        <v>373</v>
      </c>
      <c r="FJ24" s="2" t="s">
        <v>373</v>
      </c>
      <c r="FK24" s="2" t="s">
        <v>373</v>
      </c>
      <c r="FL24" s="2" t="s">
        <v>373</v>
      </c>
      <c r="FM24" s="2" t="s">
        <v>373</v>
      </c>
      <c r="FN24" s="2" t="s">
        <v>373</v>
      </c>
      <c r="FO24" s="2" t="s">
        <v>373</v>
      </c>
      <c r="FP24" s="2" t="s">
        <v>373</v>
      </c>
      <c r="FQ24" s="2" t="s">
        <v>383</v>
      </c>
      <c r="FR24" s="2" t="s">
        <v>373</v>
      </c>
      <c r="FS24" s="2" t="s">
        <v>373</v>
      </c>
      <c r="FT24" s="2" t="s">
        <v>383</v>
      </c>
      <c r="FU24" s="2" t="s">
        <v>373</v>
      </c>
      <c r="FV24" s="2" t="s">
        <v>383</v>
      </c>
      <c r="FW24" s="2" t="s">
        <v>373</v>
      </c>
      <c r="FX24" s="2" t="s">
        <v>373</v>
      </c>
      <c r="FY24" s="2" t="s">
        <v>383</v>
      </c>
      <c r="FZ24" s="2" t="s">
        <v>373</v>
      </c>
      <c r="GA24" s="2" t="s">
        <v>373</v>
      </c>
      <c r="GB24" s="2" t="s">
        <v>373</v>
      </c>
      <c r="GC24" s="2" t="s">
        <v>373</v>
      </c>
      <c r="GD24" s="2" t="s">
        <v>373</v>
      </c>
      <c r="GE24" s="2" t="s">
        <v>373</v>
      </c>
      <c r="GF24" s="2" t="s">
        <v>373</v>
      </c>
      <c r="GG24" s="2" t="s">
        <v>373</v>
      </c>
      <c r="GH24" s="2" t="s">
        <v>373</v>
      </c>
      <c r="GI24" s="2" t="s">
        <v>373</v>
      </c>
      <c r="GJ24" s="2" t="s">
        <v>373</v>
      </c>
    </row>
    <row r="25" spans="1:192" x14ac:dyDescent="0.25">
      <c r="A25" s="1">
        <v>43738.698599537034</v>
      </c>
      <c r="B25" s="1">
        <v>43738.73940972222</v>
      </c>
      <c r="C25" s="2" t="s">
        <v>195</v>
      </c>
      <c r="D25" s="2" t="s">
        <v>922</v>
      </c>
      <c r="E25">
        <v>100</v>
      </c>
      <c r="F25">
        <v>3525</v>
      </c>
      <c r="G25" s="2" t="s">
        <v>371</v>
      </c>
      <c r="H25" s="1">
        <v>43738.739417974539</v>
      </c>
      <c r="I25" s="2" t="s">
        <v>923</v>
      </c>
      <c r="J25" s="2" t="s">
        <v>373</v>
      </c>
      <c r="K25" s="2" t="s">
        <v>373</v>
      </c>
      <c r="L25" s="2" t="s">
        <v>373</v>
      </c>
      <c r="M25" s="2" t="s">
        <v>373</v>
      </c>
      <c r="N25" s="2" t="s">
        <v>373</v>
      </c>
      <c r="O25" s="2" t="s">
        <v>373</v>
      </c>
      <c r="P25" s="2" t="s">
        <v>374</v>
      </c>
      <c r="Q25" s="2" t="s">
        <v>375</v>
      </c>
      <c r="R25" s="2" t="s">
        <v>924</v>
      </c>
      <c r="S25" s="2" t="s">
        <v>925</v>
      </c>
      <c r="T25" s="2" t="s">
        <v>796</v>
      </c>
      <c r="U25" s="2" t="s">
        <v>926</v>
      </c>
      <c r="V25" s="2" t="s">
        <v>927</v>
      </c>
      <c r="W25" s="2" t="s">
        <v>381</v>
      </c>
      <c r="X25" s="2" t="s">
        <v>373</v>
      </c>
      <c r="Y25" s="2" t="s">
        <v>423</v>
      </c>
      <c r="Z25" s="2" t="s">
        <v>390</v>
      </c>
      <c r="AA25" s="2" t="s">
        <v>928</v>
      </c>
      <c r="AB25" s="2" t="s">
        <v>373</v>
      </c>
      <c r="AC25" s="2" t="s">
        <v>425</v>
      </c>
      <c r="AD25" s="2" t="s">
        <v>929</v>
      </c>
      <c r="AE25" s="2" t="s">
        <v>930</v>
      </c>
      <c r="AF25" s="2" t="s">
        <v>621</v>
      </c>
      <c r="AG25" s="2" t="s">
        <v>931</v>
      </c>
      <c r="AH25" s="2" t="s">
        <v>932</v>
      </c>
      <c r="AI25" s="2" t="s">
        <v>373</v>
      </c>
      <c r="AJ25" s="2" t="s">
        <v>373</v>
      </c>
      <c r="AK25" s="2" t="s">
        <v>383</v>
      </c>
      <c r="AL25" s="2" t="s">
        <v>373</v>
      </c>
      <c r="AM25" s="2" t="s">
        <v>405</v>
      </c>
      <c r="AN25" s="2" t="s">
        <v>636</v>
      </c>
      <c r="AO25" s="2" t="s">
        <v>933</v>
      </c>
      <c r="AP25" s="2" t="s">
        <v>934</v>
      </c>
      <c r="AQ25" s="2" t="s">
        <v>935</v>
      </c>
      <c r="AR25" s="2" t="s">
        <v>373</v>
      </c>
      <c r="AS25" s="2" t="s">
        <v>373</v>
      </c>
      <c r="AT25" s="2" t="s">
        <v>373</v>
      </c>
      <c r="AU25" s="2" t="s">
        <v>429</v>
      </c>
      <c r="AV25" s="2" t="s">
        <v>429</v>
      </c>
      <c r="AW25" s="2" t="s">
        <v>429</v>
      </c>
      <c r="AX25" s="2" t="s">
        <v>390</v>
      </c>
      <c r="AY25" s="2" t="s">
        <v>390</v>
      </c>
      <c r="AZ25" s="2" t="s">
        <v>383</v>
      </c>
      <c r="BA25" s="2" t="s">
        <v>497</v>
      </c>
      <c r="BB25" s="2" t="s">
        <v>497</v>
      </c>
      <c r="BC25" s="2" t="s">
        <v>936</v>
      </c>
      <c r="BD25" s="2" t="s">
        <v>582</v>
      </c>
      <c r="BE25" s="2" t="s">
        <v>497</v>
      </c>
      <c r="BF25" s="2" t="s">
        <v>936</v>
      </c>
      <c r="BG25" s="2" t="s">
        <v>383</v>
      </c>
      <c r="BH25" s="2" t="s">
        <v>494</v>
      </c>
      <c r="BI25" s="2" t="s">
        <v>373</v>
      </c>
      <c r="BJ25" s="2" t="s">
        <v>937</v>
      </c>
      <c r="BK25" s="2" t="s">
        <v>802</v>
      </c>
      <c r="BL25" s="2" t="s">
        <v>373</v>
      </c>
      <c r="BM25" s="2" t="s">
        <v>390</v>
      </c>
      <c r="BN25" s="2" t="s">
        <v>938</v>
      </c>
      <c r="BO25" s="2" t="s">
        <v>390</v>
      </c>
      <c r="BP25" s="2" t="s">
        <v>390</v>
      </c>
      <c r="BQ25" s="2" t="s">
        <v>390</v>
      </c>
      <c r="BR25" s="2" t="s">
        <v>383</v>
      </c>
      <c r="BS25" s="2" t="s">
        <v>373</v>
      </c>
      <c r="BT25" s="2" t="s">
        <v>373</v>
      </c>
      <c r="BU25" s="2" t="s">
        <v>373</v>
      </c>
      <c r="BV25" s="2" t="s">
        <v>373</v>
      </c>
      <c r="BW25" s="2" t="s">
        <v>373</v>
      </c>
      <c r="BX25" s="2" t="s">
        <v>373</v>
      </c>
      <c r="BY25" s="2" t="s">
        <v>373</v>
      </c>
      <c r="BZ25" s="2" t="s">
        <v>373</v>
      </c>
      <c r="CA25" s="2" t="s">
        <v>373</v>
      </c>
      <c r="CB25" s="2" t="s">
        <v>390</v>
      </c>
      <c r="CC25" s="2" t="s">
        <v>939</v>
      </c>
      <c r="CD25" s="2" t="s">
        <v>411</v>
      </c>
      <c r="CE25" s="2" t="s">
        <v>940</v>
      </c>
      <c r="CF25" s="2" t="s">
        <v>373</v>
      </c>
      <c r="CG25" s="2" t="s">
        <v>778</v>
      </c>
      <c r="CH25" s="2" t="s">
        <v>373</v>
      </c>
      <c r="CI25" s="2" t="s">
        <v>494</v>
      </c>
      <c r="CJ25" s="2" t="s">
        <v>941</v>
      </c>
      <c r="CK25" s="2" t="s">
        <v>942</v>
      </c>
      <c r="CL25" s="2" t="s">
        <v>390</v>
      </c>
      <c r="CM25" s="2" t="s">
        <v>943</v>
      </c>
      <c r="CN25" s="2" t="s">
        <v>411</v>
      </c>
      <c r="CO25" s="2" t="s">
        <v>944</v>
      </c>
      <c r="CP25" s="2" t="s">
        <v>373</v>
      </c>
      <c r="CQ25" s="2" t="s">
        <v>383</v>
      </c>
      <c r="CR25" s="2" t="s">
        <v>706</v>
      </c>
      <c r="CS25" s="2" t="s">
        <v>373</v>
      </c>
      <c r="CT25" s="2" t="s">
        <v>752</v>
      </c>
      <c r="CU25" s="2" t="s">
        <v>373</v>
      </c>
      <c r="CV25" s="2" t="s">
        <v>383</v>
      </c>
      <c r="CW25" s="2" t="s">
        <v>373</v>
      </c>
      <c r="CX25" s="2" t="s">
        <v>945</v>
      </c>
      <c r="CY25" s="2" t="s">
        <v>390</v>
      </c>
      <c r="CZ25" s="2" t="s">
        <v>373</v>
      </c>
      <c r="DA25" s="2" t="s">
        <v>373</v>
      </c>
      <c r="DB25" s="2" t="s">
        <v>373</v>
      </c>
      <c r="DC25" s="2" t="s">
        <v>373</v>
      </c>
      <c r="DD25" s="2" t="s">
        <v>373</v>
      </c>
      <c r="DE25" s="2" t="s">
        <v>373</v>
      </c>
      <c r="DF25" s="2" t="s">
        <v>373</v>
      </c>
      <c r="DG25" s="2" t="s">
        <v>373</v>
      </c>
      <c r="DH25" s="2" t="s">
        <v>452</v>
      </c>
      <c r="DI25" s="2" t="s">
        <v>440</v>
      </c>
      <c r="DJ25" s="2" t="s">
        <v>946</v>
      </c>
      <c r="DK25" s="2" t="s">
        <v>679</v>
      </c>
      <c r="DL25" s="2" t="s">
        <v>679</v>
      </c>
      <c r="DM25" s="2" t="s">
        <v>679</v>
      </c>
      <c r="DN25" s="2" t="s">
        <v>947</v>
      </c>
      <c r="DO25" s="2" t="s">
        <v>679</v>
      </c>
      <c r="DP25" s="2" t="s">
        <v>948</v>
      </c>
      <c r="DQ25" s="2" t="s">
        <v>949</v>
      </c>
      <c r="DR25" s="2" t="s">
        <v>949</v>
      </c>
      <c r="DS25" s="2" t="s">
        <v>950</v>
      </c>
      <c r="DT25" s="2" t="s">
        <v>951</v>
      </c>
      <c r="DU25" s="2" t="s">
        <v>679</v>
      </c>
      <c r="DV25" s="2" t="s">
        <v>679</v>
      </c>
      <c r="DW25" s="2" t="s">
        <v>679</v>
      </c>
      <c r="DX25" s="2" t="s">
        <v>679</v>
      </c>
      <c r="DY25" s="2" t="s">
        <v>679</v>
      </c>
      <c r="DZ25" s="2" t="s">
        <v>440</v>
      </c>
      <c r="EA25" s="2" t="s">
        <v>440</v>
      </c>
      <c r="EB25" s="2" t="s">
        <v>373</v>
      </c>
      <c r="EC25" s="2" t="s">
        <v>373</v>
      </c>
      <c r="ED25" s="2" t="s">
        <v>373</v>
      </c>
      <c r="EE25" s="2" t="s">
        <v>679</v>
      </c>
      <c r="EF25" s="2" t="s">
        <v>390</v>
      </c>
      <c r="EG25" s="2" t="s">
        <v>390</v>
      </c>
      <c r="EH25" s="2" t="s">
        <v>449</v>
      </c>
      <c r="EI25" s="2" t="s">
        <v>373</v>
      </c>
      <c r="EJ25" s="2" t="s">
        <v>437</v>
      </c>
      <c r="EK25" s="2" t="s">
        <v>440</v>
      </c>
      <c r="EL25" s="2" t="s">
        <v>440</v>
      </c>
      <c r="EM25" s="2" t="s">
        <v>542</v>
      </c>
      <c r="EN25" s="2" t="s">
        <v>390</v>
      </c>
      <c r="EO25" s="2" t="s">
        <v>952</v>
      </c>
      <c r="EP25" s="2" t="s">
        <v>760</v>
      </c>
      <c r="EQ25" s="2" t="s">
        <v>952</v>
      </c>
      <c r="ER25" s="2" t="s">
        <v>760</v>
      </c>
      <c r="ES25" s="2" t="s">
        <v>953</v>
      </c>
      <c r="ET25" s="2" t="s">
        <v>760</v>
      </c>
      <c r="EU25" s="2" t="s">
        <v>954</v>
      </c>
      <c r="EV25" s="2" t="s">
        <v>440</v>
      </c>
      <c r="EW25" s="2" t="s">
        <v>452</v>
      </c>
      <c r="EX25" s="2" t="s">
        <v>452</v>
      </c>
      <c r="EY25" s="2" t="s">
        <v>955</v>
      </c>
      <c r="EZ25" s="2" t="s">
        <v>956</v>
      </c>
      <c r="FA25" s="2" t="s">
        <v>784</v>
      </c>
      <c r="FB25" s="2" t="s">
        <v>441</v>
      </c>
      <c r="FC25" s="2" t="s">
        <v>679</v>
      </c>
      <c r="FD25" s="2" t="s">
        <v>651</v>
      </c>
      <c r="FE25" s="2" t="s">
        <v>373</v>
      </c>
      <c r="FF25" s="2" t="s">
        <v>679</v>
      </c>
      <c r="FG25" s="2" t="s">
        <v>582</v>
      </c>
      <c r="FH25" s="2" t="s">
        <v>679</v>
      </c>
      <c r="FI25" s="2" t="s">
        <v>679</v>
      </c>
      <c r="FJ25" s="2" t="s">
        <v>957</v>
      </c>
      <c r="FK25" s="2" t="s">
        <v>679</v>
      </c>
      <c r="FL25" s="2" t="s">
        <v>679</v>
      </c>
      <c r="FM25" s="2" t="s">
        <v>679</v>
      </c>
      <c r="FN25" s="2" t="s">
        <v>679</v>
      </c>
      <c r="FO25" s="2" t="s">
        <v>679</v>
      </c>
      <c r="FP25" s="2" t="s">
        <v>390</v>
      </c>
      <c r="FQ25" s="2" t="s">
        <v>390</v>
      </c>
      <c r="FR25" s="2" t="s">
        <v>958</v>
      </c>
      <c r="FS25" s="2" t="s">
        <v>959</v>
      </c>
      <c r="FT25" s="2" t="s">
        <v>390</v>
      </c>
      <c r="FU25" s="2" t="s">
        <v>960</v>
      </c>
      <c r="FV25" s="2" t="s">
        <v>383</v>
      </c>
      <c r="FW25" s="2" t="s">
        <v>373</v>
      </c>
      <c r="FX25" s="2" t="s">
        <v>650</v>
      </c>
      <c r="FY25" s="2" t="s">
        <v>383</v>
      </c>
      <c r="FZ25" s="2" t="s">
        <v>373</v>
      </c>
      <c r="GA25" s="2" t="s">
        <v>373</v>
      </c>
      <c r="GB25" s="2" t="s">
        <v>373</v>
      </c>
      <c r="GC25" s="2" t="s">
        <v>373</v>
      </c>
      <c r="GD25" s="2" t="s">
        <v>373</v>
      </c>
      <c r="GE25" s="2" t="s">
        <v>373</v>
      </c>
      <c r="GF25" s="2" t="s">
        <v>373</v>
      </c>
      <c r="GG25" s="2" t="s">
        <v>373</v>
      </c>
      <c r="GH25" s="2" t="s">
        <v>373</v>
      </c>
      <c r="GI25" s="2" t="s">
        <v>373</v>
      </c>
      <c r="GJ25" s="2" t="s">
        <v>961</v>
      </c>
    </row>
    <row r="26" spans="1:192" x14ac:dyDescent="0.25">
      <c r="A26" s="1">
        <v>43732.344872685186</v>
      </c>
      <c r="B26" s="1">
        <v>43732.346504629626</v>
      </c>
      <c r="C26" s="2" t="s">
        <v>195</v>
      </c>
      <c r="D26" s="2" t="s">
        <v>962</v>
      </c>
      <c r="E26">
        <v>2</v>
      </c>
      <c r="F26">
        <v>141</v>
      </c>
      <c r="G26" s="2" t="s">
        <v>963</v>
      </c>
      <c r="H26" s="1">
        <v>43739.346618275464</v>
      </c>
      <c r="I26" s="2" t="s">
        <v>964</v>
      </c>
      <c r="J26" s="2" t="s">
        <v>373</v>
      </c>
      <c r="K26" s="2" t="s">
        <v>373</v>
      </c>
      <c r="L26" s="2" t="s">
        <v>373</v>
      </c>
      <c r="M26" s="2" t="s">
        <v>373</v>
      </c>
      <c r="N26" s="2" t="s">
        <v>373</v>
      </c>
      <c r="O26" s="2" t="s">
        <v>373</v>
      </c>
      <c r="P26" s="2" t="s">
        <v>374</v>
      </c>
      <c r="Q26" s="2" t="s">
        <v>375</v>
      </c>
      <c r="R26" s="2" t="s">
        <v>373</v>
      </c>
      <c r="S26" s="2" t="s">
        <v>373</v>
      </c>
      <c r="T26" s="2" t="s">
        <v>373</v>
      </c>
      <c r="U26" s="2" t="s">
        <v>373</v>
      </c>
      <c r="V26" s="2" t="s">
        <v>373</v>
      </c>
      <c r="W26" s="2" t="s">
        <v>373</v>
      </c>
      <c r="X26" s="2" t="s">
        <v>373</v>
      </c>
      <c r="Y26" s="2" t="s">
        <v>373</v>
      </c>
      <c r="Z26" s="2" t="s">
        <v>373</v>
      </c>
      <c r="AA26" s="2" t="s">
        <v>373</v>
      </c>
      <c r="AB26" s="2" t="s">
        <v>373</v>
      </c>
      <c r="AC26" s="2" t="s">
        <v>373</v>
      </c>
      <c r="AD26" s="2" t="s">
        <v>373</v>
      </c>
      <c r="AE26" s="2" t="s">
        <v>373</v>
      </c>
      <c r="AF26" s="2" t="s">
        <v>373</v>
      </c>
      <c r="AG26" s="2" t="s">
        <v>373</v>
      </c>
      <c r="AH26" s="2" t="s">
        <v>373</v>
      </c>
      <c r="AI26" s="2" t="s">
        <v>373</v>
      </c>
      <c r="AJ26" s="2" t="s">
        <v>373</v>
      </c>
      <c r="AK26" s="2" t="s">
        <v>373</v>
      </c>
      <c r="AL26" s="2" t="s">
        <v>373</v>
      </c>
      <c r="AM26" s="2" t="s">
        <v>373</v>
      </c>
      <c r="AN26" s="2" t="s">
        <v>373</v>
      </c>
      <c r="AO26" s="2" t="s">
        <v>373</v>
      </c>
      <c r="AP26" s="2" t="s">
        <v>373</v>
      </c>
      <c r="AQ26" s="2" t="s">
        <v>373</v>
      </c>
      <c r="AR26" s="2" t="s">
        <v>373</v>
      </c>
      <c r="AS26" s="2" t="s">
        <v>373</v>
      </c>
      <c r="AT26" s="2" t="s">
        <v>373</v>
      </c>
      <c r="AU26" s="2" t="s">
        <v>373</v>
      </c>
      <c r="AV26" s="2" t="s">
        <v>373</v>
      </c>
      <c r="AW26" s="2" t="s">
        <v>373</v>
      </c>
      <c r="AX26" s="2" t="s">
        <v>373</v>
      </c>
      <c r="AY26" s="2" t="s">
        <v>373</v>
      </c>
      <c r="AZ26" s="2" t="s">
        <v>373</v>
      </c>
      <c r="BA26" s="2" t="s">
        <v>373</v>
      </c>
      <c r="BB26" s="2" t="s">
        <v>373</v>
      </c>
      <c r="BC26" s="2" t="s">
        <v>373</v>
      </c>
      <c r="BD26" s="2" t="s">
        <v>373</v>
      </c>
      <c r="BE26" s="2" t="s">
        <v>373</v>
      </c>
      <c r="BF26" s="2" t="s">
        <v>373</v>
      </c>
      <c r="BG26" s="2" t="s">
        <v>373</v>
      </c>
      <c r="BH26" s="2" t="s">
        <v>373</v>
      </c>
      <c r="BI26" s="2" t="s">
        <v>373</v>
      </c>
      <c r="BJ26" s="2" t="s">
        <v>373</v>
      </c>
      <c r="BK26" s="2" t="s">
        <v>373</v>
      </c>
      <c r="BL26" s="2" t="s">
        <v>373</v>
      </c>
      <c r="BM26" s="2" t="s">
        <v>373</v>
      </c>
      <c r="BN26" s="2" t="s">
        <v>373</v>
      </c>
      <c r="BO26" s="2" t="s">
        <v>373</v>
      </c>
      <c r="BP26" s="2" t="s">
        <v>373</v>
      </c>
      <c r="BQ26" s="2" t="s">
        <v>373</v>
      </c>
      <c r="BR26" s="2" t="s">
        <v>373</v>
      </c>
      <c r="BS26" s="2" t="s">
        <v>373</v>
      </c>
      <c r="BT26" s="2" t="s">
        <v>373</v>
      </c>
      <c r="BU26" s="2" t="s">
        <v>373</v>
      </c>
      <c r="BV26" s="2" t="s">
        <v>373</v>
      </c>
      <c r="BW26" s="2" t="s">
        <v>373</v>
      </c>
      <c r="BX26" s="2" t="s">
        <v>373</v>
      </c>
      <c r="BY26" s="2" t="s">
        <v>373</v>
      </c>
      <c r="BZ26" s="2" t="s">
        <v>373</v>
      </c>
      <c r="CA26" s="2" t="s">
        <v>373</v>
      </c>
      <c r="CB26" s="2" t="s">
        <v>373</v>
      </c>
      <c r="CC26" s="2" t="s">
        <v>373</v>
      </c>
      <c r="CD26" s="2" t="s">
        <v>373</v>
      </c>
      <c r="CE26" s="2" t="s">
        <v>373</v>
      </c>
      <c r="CF26" s="2" t="s">
        <v>373</v>
      </c>
      <c r="CG26" s="2" t="s">
        <v>373</v>
      </c>
      <c r="CH26" s="2" t="s">
        <v>373</v>
      </c>
      <c r="CI26" s="2" t="s">
        <v>373</v>
      </c>
      <c r="CJ26" s="2" t="s">
        <v>373</v>
      </c>
      <c r="CK26" s="2" t="s">
        <v>373</v>
      </c>
      <c r="CL26" s="2" t="s">
        <v>373</v>
      </c>
      <c r="CM26" s="2" t="s">
        <v>373</v>
      </c>
      <c r="CN26" s="2" t="s">
        <v>373</v>
      </c>
      <c r="CO26" s="2" t="s">
        <v>373</v>
      </c>
      <c r="CP26" s="2" t="s">
        <v>373</v>
      </c>
      <c r="CQ26" s="2" t="s">
        <v>373</v>
      </c>
      <c r="CR26" s="2" t="s">
        <v>373</v>
      </c>
      <c r="CS26" s="2" t="s">
        <v>373</v>
      </c>
      <c r="CT26" s="2" t="s">
        <v>373</v>
      </c>
      <c r="CU26" s="2" t="s">
        <v>373</v>
      </c>
      <c r="CV26" s="2" t="s">
        <v>373</v>
      </c>
      <c r="CW26" s="2" t="s">
        <v>373</v>
      </c>
      <c r="CX26" s="2" t="s">
        <v>373</v>
      </c>
      <c r="CY26" s="2" t="s">
        <v>373</v>
      </c>
      <c r="CZ26" s="2" t="s">
        <v>373</v>
      </c>
      <c r="DA26" s="2" t="s">
        <v>373</v>
      </c>
      <c r="DB26" s="2" t="s">
        <v>373</v>
      </c>
      <c r="DC26" s="2" t="s">
        <v>373</v>
      </c>
      <c r="DD26" s="2" t="s">
        <v>373</v>
      </c>
      <c r="DE26" s="2" t="s">
        <v>373</v>
      </c>
      <c r="DF26" s="2" t="s">
        <v>373</v>
      </c>
      <c r="DG26" s="2" t="s">
        <v>373</v>
      </c>
      <c r="DH26" s="2" t="s">
        <v>373</v>
      </c>
      <c r="DI26" s="2" t="s">
        <v>373</v>
      </c>
      <c r="DJ26" s="2" t="s">
        <v>373</v>
      </c>
      <c r="DK26" s="2" t="s">
        <v>373</v>
      </c>
      <c r="DL26" s="2" t="s">
        <v>373</v>
      </c>
      <c r="DM26" s="2" t="s">
        <v>373</v>
      </c>
      <c r="DN26" s="2" t="s">
        <v>373</v>
      </c>
      <c r="DO26" s="2" t="s">
        <v>373</v>
      </c>
      <c r="DP26" s="2" t="s">
        <v>373</v>
      </c>
      <c r="DQ26" s="2" t="s">
        <v>373</v>
      </c>
      <c r="DR26" s="2" t="s">
        <v>373</v>
      </c>
      <c r="DS26" s="2" t="s">
        <v>373</v>
      </c>
      <c r="DT26" s="2" t="s">
        <v>373</v>
      </c>
      <c r="DU26" s="2" t="s">
        <v>373</v>
      </c>
      <c r="DV26" s="2" t="s">
        <v>373</v>
      </c>
      <c r="DW26" s="2" t="s">
        <v>373</v>
      </c>
      <c r="DX26" s="2" t="s">
        <v>373</v>
      </c>
      <c r="DY26" s="2" t="s">
        <v>373</v>
      </c>
      <c r="DZ26" s="2" t="s">
        <v>373</v>
      </c>
      <c r="EA26" s="2" t="s">
        <v>373</v>
      </c>
      <c r="EB26" s="2" t="s">
        <v>373</v>
      </c>
      <c r="EC26" s="2" t="s">
        <v>373</v>
      </c>
      <c r="ED26" s="2" t="s">
        <v>373</v>
      </c>
      <c r="EE26" s="2" t="s">
        <v>373</v>
      </c>
      <c r="EF26" s="2" t="s">
        <v>373</v>
      </c>
      <c r="EG26" s="2" t="s">
        <v>373</v>
      </c>
      <c r="EH26" s="2" t="s">
        <v>373</v>
      </c>
      <c r="EI26" s="2" t="s">
        <v>373</v>
      </c>
      <c r="EJ26" s="2" t="s">
        <v>373</v>
      </c>
      <c r="EK26" s="2" t="s">
        <v>373</v>
      </c>
      <c r="EL26" s="2" t="s">
        <v>373</v>
      </c>
      <c r="EM26" s="2" t="s">
        <v>373</v>
      </c>
      <c r="EN26" s="2" t="s">
        <v>373</v>
      </c>
      <c r="EO26" s="2" t="s">
        <v>373</v>
      </c>
      <c r="EP26" s="2" t="s">
        <v>373</v>
      </c>
      <c r="EQ26" s="2" t="s">
        <v>373</v>
      </c>
      <c r="ER26" s="2" t="s">
        <v>373</v>
      </c>
      <c r="ES26" s="2" t="s">
        <v>373</v>
      </c>
      <c r="ET26" s="2" t="s">
        <v>373</v>
      </c>
      <c r="EU26" s="2" t="s">
        <v>373</v>
      </c>
      <c r="EV26" s="2" t="s">
        <v>373</v>
      </c>
      <c r="EW26" s="2" t="s">
        <v>373</v>
      </c>
      <c r="EX26" s="2" t="s">
        <v>373</v>
      </c>
      <c r="EY26" s="2" t="s">
        <v>373</v>
      </c>
      <c r="EZ26" s="2" t="s">
        <v>373</v>
      </c>
      <c r="FA26" s="2" t="s">
        <v>373</v>
      </c>
      <c r="FB26" s="2" t="s">
        <v>373</v>
      </c>
      <c r="FC26" s="2" t="s">
        <v>373</v>
      </c>
      <c r="FD26" s="2" t="s">
        <v>373</v>
      </c>
      <c r="FE26" s="2" t="s">
        <v>373</v>
      </c>
      <c r="FF26" s="2" t="s">
        <v>373</v>
      </c>
      <c r="FG26" s="2" t="s">
        <v>373</v>
      </c>
      <c r="FH26" s="2" t="s">
        <v>373</v>
      </c>
      <c r="FI26" s="2" t="s">
        <v>373</v>
      </c>
      <c r="FJ26" s="2" t="s">
        <v>373</v>
      </c>
      <c r="FK26" s="2" t="s">
        <v>373</v>
      </c>
      <c r="FL26" s="2" t="s">
        <v>373</v>
      </c>
      <c r="FM26" s="2" t="s">
        <v>373</v>
      </c>
      <c r="FN26" s="2" t="s">
        <v>373</v>
      </c>
      <c r="FO26" s="2" t="s">
        <v>373</v>
      </c>
      <c r="FP26" s="2" t="s">
        <v>373</v>
      </c>
      <c r="FQ26" s="2" t="s">
        <v>373</v>
      </c>
      <c r="FR26" s="2" t="s">
        <v>373</v>
      </c>
      <c r="FS26" s="2" t="s">
        <v>373</v>
      </c>
      <c r="FT26" s="2" t="s">
        <v>373</v>
      </c>
      <c r="FU26" s="2" t="s">
        <v>373</v>
      </c>
      <c r="FV26" s="2" t="s">
        <v>373</v>
      </c>
      <c r="FW26" s="2" t="s">
        <v>373</v>
      </c>
      <c r="FX26" s="2" t="s">
        <v>373</v>
      </c>
      <c r="FY26" s="2" t="s">
        <v>373</v>
      </c>
      <c r="FZ26" s="2" t="s">
        <v>373</v>
      </c>
      <c r="GA26" s="2" t="s">
        <v>373</v>
      </c>
      <c r="GB26" s="2" t="s">
        <v>373</v>
      </c>
      <c r="GC26" s="2" t="s">
        <v>373</v>
      </c>
      <c r="GD26" s="2" t="s">
        <v>373</v>
      </c>
      <c r="GE26" s="2" t="s">
        <v>373</v>
      </c>
      <c r="GF26" s="2" t="s">
        <v>373</v>
      </c>
      <c r="GG26" s="2" t="s">
        <v>373</v>
      </c>
      <c r="GH26" s="2" t="s">
        <v>373</v>
      </c>
      <c r="GI26" s="2" t="s">
        <v>373</v>
      </c>
      <c r="GJ26" s="2" t="s">
        <v>373</v>
      </c>
    </row>
    <row r="27" spans="1:192" x14ac:dyDescent="0.25">
      <c r="A27" s="1">
        <v>43732.351006944446</v>
      </c>
      <c r="B27" s="1">
        <v>43732.351504629631</v>
      </c>
      <c r="C27" s="2" t="s">
        <v>195</v>
      </c>
      <c r="D27" s="2" t="s">
        <v>965</v>
      </c>
      <c r="E27">
        <v>22</v>
      </c>
      <c r="F27">
        <v>43</v>
      </c>
      <c r="G27" s="2" t="s">
        <v>963</v>
      </c>
      <c r="H27" s="1">
        <v>43739.351517060182</v>
      </c>
      <c r="I27" s="2" t="s">
        <v>966</v>
      </c>
      <c r="J27" s="2" t="s">
        <v>373</v>
      </c>
      <c r="K27" s="2" t="s">
        <v>373</v>
      </c>
      <c r="L27" s="2" t="s">
        <v>373</v>
      </c>
      <c r="M27" s="2" t="s">
        <v>373</v>
      </c>
      <c r="N27" s="2" t="s">
        <v>373</v>
      </c>
      <c r="O27" s="2" t="s">
        <v>373</v>
      </c>
      <c r="P27" s="2" t="s">
        <v>374</v>
      </c>
      <c r="Q27" s="2" t="s">
        <v>375</v>
      </c>
      <c r="R27" s="2" t="s">
        <v>373</v>
      </c>
      <c r="S27" s="2" t="s">
        <v>373</v>
      </c>
      <c r="T27" s="2" t="s">
        <v>373</v>
      </c>
      <c r="U27" s="2" t="s">
        <v>373</v>
      </c>
      <c r="V27" s="2" t="s">
        <v>373</v>
      </c>
      <c r="W27" s="2" t="s">
        <v>373</v>
      </c>
      <c r="X27" s="2" t="s">
        <v>373</v>
      </c>
      <c r="Y27" s="2" t="s">
        <v>373</v>
      </c>
      <c r="Z27" s="2" t="s">
        <v>373</v>
      </c>
      <c r="AA27" s="2" t="s">
        <v>373</v>
      </c>
      <c r="AB27" s="2" t="s">
        <v>373</v>
      </c>
      <c r="AC27" s="2" t="s">
        <v>373</v>
      </c>
      <c r="AD27" s="2" t="s">
        <v>373</v>
      </c>
      <c r="AE27" s="2" t="s">
        <v>373</v>
      </c>
      <c r="AF27" s="2" t="s">
        <v>373</v>
      </c>
      <c r="AG27" s="2" t="s">
        <v>373</v>
      </c>
      <c r="AH27" s="2" t="s">
        <v>373</v>
      </c>
      <c r="AI27" s="2" t="s">
        <v>373</v>
      </c>
      <c r="AJ27" s="2" t="s">
        <v>373</v>
      </c>
      <c r="AK27" s="2" t="s">
        <v>373</v>
      </c>
      <c r="AL27" s="2" t="s">
        <v>373</v>
      </c>
      <c r="AM27" s="2" t="s">
        <v>373</v>
      </c>
      <c r="AN27" s="2" t="s">
        <v>373</v>
      </c>
      <c r="AO27" s="2" t="s">
        <v>373</v>
      </c>
      <c r="AP27" s="2" t="s">
        <v>373</v>
      </c>
      <c r="AQ27" s="2" t="s">
        <v>373</v>
      </c>
      <c r="AR27" s="2" t="s">
        <v>373</v>
      </c>
      <c r="AS27" s="2" t="s">
        <v>373</v>
      </c>
      <c r="AT27" s="2" t="s">
        <v>373</v>
      </c>
      <c r="AU27" s="2" t="s">
        <v>373</v>
      </c>
      <c r="AV27" s="2" t="s">
        <v>373</v>
      </c>
      <c r="AW27" s="2" t="s">
        <v>373</v>
      </c>
      <c r="AX27" s="2" t="s">
        <v>373</v>
      </c>
      <c r="AY27" s="2" t="s">
        <v>373</v>
      </c>
      <c r="AZ27" s="2" t="s">
        <v>373</v>
      </c>
      <c r="BA27" s="2" t="s">
        <v>373</v>
      </c>
      <c r="BB27" s="2" t="s">
        <v>373</v>
      </c>
      <c r="BC27" s="2" t="s">
        <v>373</v>
      </c>
      <c r="BD27" s="2" t="s">
        <v>373</v>
      </c>
      <c r="BE27" s="2" t="s">
        <v>373</v>
      </c>
      <c r="BF27" s="2" t="s">
        <v>373</v>
      </c>
      <c r="BG27" s="2" t="s">
        <v>373</v>
      </c>
      <c r="BH27" s="2" t="s">
        <v>373</v>
      </c>
      <c r="BI27" s="2" t="s">
        <v>373</v>
      </c>
      <c r="BJ27" s="2" t="s">
        <v>373</v>
      </c>
      <c r="BK27" s="2" t="s">
        <v>373</v>
      </c>
      <c r="BL27" s="2" t="s">
        <v>373</v>
      </c>
      <c r="BM27" s="2" t="s">
        <v>373</v>
      </c>
      <c r="BN27" s="2" t="s">
        <v>373</v>
      </c>
      <c r="BO27" s="2" t="s">
        <v>373</v>
      </c>
      <c r="BP27" s="2" t="s">
        <v>373</v>
      </c>
      <c r="BQ27" s="2" t="s">
        <v>373</v>
      </c>
      <c r="BR27" s="2" t="s">
        <v>373</v>
      </c>
      <c r="BS27" s="2" t="s">
        <v>373</v>
      </c>
      <c r="BT27" s="2" t="s">
        <v>373</v>
      </c>
      <c r="BU27" s="2" t="s">
        <v>373</v>
      </c>
      <c r="BV27" s="2" t="s">
        <v>373</v>
      </c>
      <c r="BW27" s="2" t="s">
        <v>373</v>
      </c>
      <c r="BX27" s="2" t="s">
        <v>373</v>
      </c>
      <c r="BY27" s="2" t="s">
        <v>373</v>
      </c>
      <c r="BZ27" s="2" t="s">
        <v>373</v>
      </c>
      <c r="CA27" s="2" t="s">
        <v>373</v>
      </c>
      <c r="CB27" s="2" t="s">
        <v>373</v>
      </c>
      <c r="CC27" s="2" t="s">
        <v>373</v>
      </c>
      <c r="CD27" s="2" t="s">
        <v>373</v>
      </c>
      <c r="CE27" s="2" t="s">
        <v>373</v>
      </c>
      <c r="CF27" s="2" t="s">
        <v>373</v>
      </c>
      <c r="CG27" s="2" t="s">
        <v>373</v>
      </c>
      <c r="CH27" s="2" t="s">
        <v>373</v>
      </c>
      <c r="CI27" s="2" t="s">
        <v>373</v>
      </c>
      <c r="CJ27" s="2" t="s">
        <v>373</v>
      </c>
      <c r="CK27" s="2" t="s">
        <v>373</v>
      </c>
      <c r="CL27" s="2" t="s">
        <v>373</v>
      </c>
      <c r="CM27" s="2" t="s">
        <v>373</v>
      </c>
      <c r="CN27" s="2" t="s">
        <v>373</v>
      </c>
      <c r="CO27" s="2" t="s">
        <v>373</v>
      </c>
      <c r="CP27" s="2" t="s">
        <v>373</v>
      </c>
      <c r="CQ27" s="2" t="s">
        <v>373</v>
      </c>
      <c r="CR27" s="2" t="s">
        <v>373</v>
      </c>
      <c r="CS27" s="2" t="s">
        <v>373</v>
      </c>
      <c r="CT27" s="2" t="s">
        <v>373</v>
      </c>
      <c r="CU27" s="2" t="s">
        <v>373</v>
      </c>
      <c r="CV27" s="2" t="s">
        <v>373</v>
      </c>
      <c r="CW27" s="2" t="s">
        <v>373</v>
      </c>
      <c r="CX27" s="2" t="s">
        <v>373</v>
      </c>
      <c r="CY27" s="2" t="s">
        <v>373</v>
      </c>
      <c r="CZ27" s="2" t="s">
        <v>373</v>
      </c>
      <c r="DA27" s="2" t="s">
        <v>373</v>
      </c>
      <c r="DB27" s="2" t="s">
        <v>373</v>
      </c>
      <c r="DC27" s="2" t="s">
        <v>373</v>
      </c>
      <c r="DD27" s="2" t="s">
        <v>373</v>
      </c>
      <c r="DE27" s="2" t="s">
        <v>373</v>
      </c>
      <c r="DF27" s="2" t="s">
        <v>373</v>
      </c>
      <c r="DG27" s="2" t="s">
        <v>373</v>
      </c>
      <c r="DH27" s="2" t="s">
        <v>373</v>
      </c>
      <c r="DI27" s="2" t="s">
        <v>373</v>
      </c>
      <c r="DJ27" s="2" t="s">
        <v>373</v>
      </c>
      <c r="DK27" s="2" t="s">
        <v>373</v>
      </c>
      <c r="DL27" s="2" t="s">
        <v>373</v>
      </c>
      <c r="DM27" s="2" t="s">
        <v>373</v>
      </c>
      <c r="DN27" s="2" t="s">
        <v>373</v>
      </c>
      <c r="DO27" s="2" t="s">
        <v>373</v>
      </c>
      <c r="DP27" s="2" t="s">
        <v>373</v>
      </c>
      <c r="DQ27" s="2" t="s">
        <v>373</v>
      </c>
      <c r="DR27" s="2" t="s">
        <v>373</v>
      </c>
      <c r="DS27" s="2" t="s">
        <v>373</v>
      </c>
      <c r="DT27" s="2" t="s">
        <v>373</v>
      </c>
      <c r="DU27" s="2" t="s">
        <v>373</v>
      </c>
      <c r="DV27" s="2" t="s">
        <v>373</v>
      </c>
      <c r="DW27" s="2" t="s">
        <v>373</v>
      </c>
      <c r="DX27" s="2" t="s">
        <v>373</v>
      </c>
      <c r="DY27" s="2" t="s">
        <v>373</v>
      </c>
      <c r="DZ27" s="2" t="s">
        <v>373</v>
      </c>
      <c r="EA27" s="2" t="s">
        <v>373</v>
      </c>
      <c r="EB27" s="2" t="s">
        <v>373</v>
      </c>
      <c r="EC27" s="2" t="s">
        <v>373</v>
      </c>
      <c r="ED27" s="2" t="s">
        <v>373</v>
      </c>
      <c r="EE27" s="2" t="s">
        <v>373</v>
      </c>
      <c r="EF27" s="2" t="s">
        <v>373</v>
      </c>
      <c r="EG27" s="2" t="s">
        <v>373</v>
      </c>
      <c r="EH27" s="2" t="s">
        <v>373</v>
      </c>
      <c r="EI27" s="2" t="s">
        <v>373</v>
      </c>
      <c r="EJ27" s="2" t="s">
        <v>373</v>
      </c>
      <c r="EK27" s="2" t="s">
        <v>373</v>
      </c>
      <c r="EL27" s="2" t="s">
        <v>373</v>
      </c>
      <c r="EM27" s="2" t="s">
        <v>373</v>
      </c>
      <c r="EN27" s="2" t="s">
        <v>373</v>
      </c>
      <c r="EO27" s="2" t="s">
        <v>373</v>
      </c>
      <c r="EP27" s="2" t="s">
        <v>373</v>
      </c>
      <c r="EQ27" s="2" t="s">
        <v>373</v>
      </c>
      <c r="ER27" s="2" t="s">
        <v>373</v>
      </c>
      <c r="ES27" s="2" t="s">
        <v>373</v>
      </c>
      <c r="ET27" s="2" t="s">
        <v>373</v>
      </c>
      <c r="EU27" s="2" t="s">
        <v>373</v>
      </c>
      <c r="EV27" s="2" t="s">
        <v>373</v>
      </c>
      <c r="EW27" s="2" t="s">
        <v>373</v>
      </c>
      <c r="EX27" s="2" t="s">
        <v>373</v>
      </c>
      <c r="EY27" s="2" t="s">
        <v>373</v>
      </c>
      <c r="EZ27" s="2" t="s">
        <v>373</v>
      </c>
      <c r="FA27" s="2" t="s">
        <v>373</v>
      </c>
      <c r="FB27" s="2" t="s">
        <v>373</v>
      </c>
      <c r="FC27" s="2" t="s">
        <v>373</v>
      </c>
      <c r="FD27" s="2" t="s">
        <v>373</v>
      </c>
      <c r="FE27" s="2" t="s">
        <v>373</v>
      </c>
      <c r="FF27" s="2" t="s">
        <v>373</v>
      </c>
      <c r="FG27" s="2" t="s">
        <v>373</v>
      </c>
      <c r="FH27" s="2" t="s">
        <v>373</v>
      </c>
      <c r="FI27" s="2" t="s">
        <v>373</v>
      </c>
      <c r="FJ27" s="2" t="s">
        <v>373</v>
      </c>
      <c r="FK27" s="2" t="s">
        <v>373</v>
      </c>
      <c r="FL27" s="2" t="s">
        <v>373</v>
      </c>
      <c r="FM27" s="2" t="s">
        <v>373</v>
      </c>
      <c r="FN27" s="2" t="s">
        <v>373</v>
      </c>
      <c r="FO27" s="2" t="s">
        <v>373</v>
      </c>
      <c r="FP27" s="2" t="s">
        <v>373</v>
      </c>
      <c r="FQ27" s="2" t="s">
        <v>373</v>
      </c>
      <c r="FR27" s="2" t="s">
        <v>373</v>
      </c>
      <c r="FS27" s="2" t="s">
        <v>373</v>
      </c>
      <c r="FT27" s="2" t="s">
        <v>373</v>
      </c>
      <c r="FU27" s="2" t="s">
        <v>373</v>
      </c>
      <c r="FV27" s="2" t="s">
        <v>373</v>
      </c>
      <c r="FW27" s="2" t="s">
        <v>373</v>
      </c>
      <c r="FX27" s="2" t="s">
        <v>373</v>
      </c>
      <c r="FY27" s="2" t="s">
        <v>373</v>
      </c>
      <c r="FZ27" s="2" t="s">
        <v>373</v>
      </c>
      <c r="GA27" s="2" t="s">
        <v>373</v>
      </c>
      <c r="GB27" s="2" t="s">
        <v>373</v>
      </c>
      <c r="GC27" s="2" t="s">
        <v>373</v>
      </c>
      <c r="GD27" s="2" t="s">
        <v>373</v>
      </c>
      <c r="GE27" s="2" t="s">
        <v>373</v>
      </c>
      <c r="GF27" s="2" t="s">
        <v>373</v>
      </c>
      <c r="GG27" s="2" t="s">
        <v>373</v>
      </c>
      <c r="GH27" s="2" t="s">
        <v>373</v>
      </c>
      <c r="GI27" s="2" t="s">
        <v>373</v>
      </c>
      <c r="GJ27" s="2" t="s">
        <v>373</v>
      </c>
    </row>
    <row r="28" spans="1:192" x14ac:dyDescent="0.25">
      <c r="A28" s="1">
        <v>43732.345000000001</v>
      </c>
      <c r="B28" s="1">
        <v>43732.353750000002</v>
      </c>
      <c r="C28" s="2" t="s">
        <v>195</v>
      </c>
      <c r="D28" s="2" t="s">
        <v>967</v>
      </c>
      <c r="E28">
        <v>58</v>
      </c>
      <c r="F28">
        <v>756</v>
      </c>
      <c r="G28" s="2" t="s">
        <v>963</v>
      </c>
      <c r="H28" s="1">
        <v>43739.354347303241</v>
      </c>
      <c r="I28" s="2" t="s">
        <v>968</v>
      </c>
      <c r="J28" s="2" t="s">
        <v>373</v>
      </c>
      <c r="K28" s="2" t="s">
        <v>373</v>
      </c>
      <c r="L28" s="2" t="s">
        <v>373</v>
      </c>
      <c r="M28" s="2" t="s">
        <v>373</v>
      </c>
      <c r="N28" s="2" t="s">
        <v>373</v>
      </c>
      <c r="O28" s="2" t="s">
        <v>373</v>
      </c>
      <c r="P28" s="2" t="s">
        <v>374</v>
      </c>
      <c r="Q28" s="2" t="s">
        <v>375</v>
      </c>
      <c r="R28" s="2" t="s">
        <v>969</v>
      </c>
      <c r="S28" s="2" t="s">
        <v>970</v>
      </c>
      <c r="T28" s="2" t="s">
        <v>971</v>
      </c>
      <c r="U28" s="2" t="s">
        <v>972</v>
      </c>
      <c r="V28" s="2" t="s">
        <v>973</v>
      </c>
      <c r="W28" s="2" t="s">
        <v>381</v>
      </c>
      <c r="X28" s="2" t="s">
        <v>373</v>
      </c>
      <c r="Y28" s="2" t="s">
        <v>423</v>
      </c>
      <c r="Z28" s="2" t="s">
        <v>390</v>
      </c>
      <c r="AA28" s="2" t="s">
        <v>597</v>
      </c>
      <c r="AB28" s="2" t="s">
        <v>373</v>
      </c>
      <c r="AC28" s="2" t="s">
        <v>974</v>
      </c>
      <c r="AD28" s="2" t="s">
        <v>373</v>
      </c>
      <c r="AE28" s="2" t="s">
        <v>403</v>
      </c>
      <c r="AF28" s="2" t="s">
        <v>373</v>
      </c>
      <c r="AG28" s="2" t="s">
        <v>373</v>
      </c>
      <c r="AH28" s="2" t="s">
        <v>490</v>
      </c>
      <c r="AI28" s="2" t="s">
        <v>373</v>
      </c>
      <c r="AJ28" s="2" t="s">
        <v>373</v>
      </c>
      <c r="AK28" s="2" t="s">
        <v>383</v>
      </c>
      <c r="AL28" s="2" t="s">
        <v>373</v>
      </c>
      <c r="AM28" s="2" t="s">
        <v>405</v>
      </c>
      <c r="AN28" s="2" t="s">
        <v>406</v>
      </c>
      <c r="AO28" s="2" t="s">
        <v>975</v>
      </c>
      <c r="AP28" s="2" t="s">
        <v>976</v>
      </c>
      <c r="AQ28" s="2" t="s">
        <v>373</v>
      </c>
      <c r="AR28" s="2" t="s">
        <v>956</v>
      </c>
      <c r="AS28" s="2" t="s">
        <v>498</v>
      </c>
      <c r="AT28" s="2" t="s">
        <v>373</v>
      </c>
      <c r="AU28" s="2" t="s">
        <v>373</v>
      </c>
      <c r="AV28" s="2" t="s">
        <v>373</v>
      </c>
      <c r="AW28" s="2" t="s">
        <v>429</v>
      </c>
      <c r="AX28" s="2" t="s">
        <v>383</v>
      </c>
      <c r="AY28" s="2" t="s">
        <v>383</v>
      </c>
      <c r="AZ28" s="2" t="s">
        <v>383</v>
      </c>
      <c r="BA28" s="2" t="s">
        <v>617</v>
      </c>
      <c r="BB28" s="2" t="s">
        <v>443</v>
      </c>
      <c r="BC28" s="2" t="s">
        <v>679</v>
      </c>
      <c r="BD28" s="2" t="s">
        <v>679</v>
      </c>
      <c r="BE28" s="2" t="s">
        <v>679</v>
      </c>
      <c r="BF28" s="2" t="s">
        <v>679</v>
      </c>
      <c r="BG28" s="2" t="s">
        <v>390</v>
      </c>
      <c r="BH28" s="2" t="s">
        <v>494</v>
      </c>
      <c r="BI28" s="2" t="s">
        <v>373</v>
      </c>
      <c r="BJ28" s="2" t="s">
        <v>977</v>
      </c>
      <c r="BK28" s="2" t="s">
        <v>494</v>
      </c>
      <c r="BL28" s="2" t="s">
        <v>978</v>
      </c>
      <c r="BM28" s="2" t="s">
        <v>383</v>
      </c>
      <c r="BN28" s="2" t="s">
        <v>373</v>
      </c>
      <c r="BO28" s="2" t="s">
        <v>390</v>
      </c>
      <c r="BP28" s="2" t="s">
        <v>390</v>
      </c>
      <c r="BQ28" s="2" t="s">
        <v>390</v>
      </c>
      <c r="BR28" s="2" t="s">
        <v>383</v>
      </c>
      <c r="BS28" s="2" t="s">
        <v>373</v>
      </c>
      <c r="BT28" s="2" t="s">
        <v>373</v>
      </c>
      <c r="BU28" s="2" t="s">
        <v>373</v>
      </c>
      <c r="BV28" s="2" t="s">
        <v>373</v>
      </c>
      <c r="BW28" s="2" t="s">
        <v>373</v>
      </c>
      <c r="BX28" s="2" t="s">
        <v>373</v>
      </c>
      <c r="BY28" s="2" t="s">
        <v>373</v>
      </c>
      <c r="BZ28" s="2" t="s">
        <v>373</v>
      </c>
      <c r="CA28" s="2" t="s">
        <v>373</v>
      </c>
      <c r="CB28" s="2" t="s">
        <v>390</v>
      </c>
      <c r="CC28" s="2" t="s">
        <v>492</v>
      </c>
      <c r="CD28" s="2" t="s">
        <v>411</v>
      </c>
      <c r="CE28" s="2" t="s">
        <v>979</v>
      </c>
      <c r="CF28" s="2" t="s">
        <v>373</v>
      </c>
      <c r="CG28" s="2" t="s">
        <v>479</v>
      </c>
      <c r="CH28" s="2" t="s">
        <v>373</v>
      </c>
      <c r="CI28" s="2" t="s">
        <v>435</v>
      </c>
      <c r="CJ28" s="2" t="s">
        <v>373</v>
      </c>
      <c r="CK28" s="2" t="s">
        <v>980</v>
      </c>
      <c r="CL28" s="2" t="s">
        <v>383</v>
      </c>
      <c r="CM28" s="2" t="s">
        <v>373</v>
      </c>
      <c r="CN28" s="2" t="s">
        <v>373</v>
      </c>
      <c r="CO28" s="2" t="s">
        <v>373</v>
      </c>
      <c r="CP28" s="2" t="s">
        <v>373</v>
      </c>
      <c r="CQ28" s="2" t="s">
        <v>373</v>
      </c>
      <c r="CR28" s="2" t="s">
        <v>373</v>
      </c>
      <c r="CS28" s="2" t="s">
        <v>373</v>
      </c>
      <c r="CT28" s="2" t="s">
        <v>373</v>
      </c>
      <c r="CU28" s="2" t="s">
        <v>373</v>
      </c>
      <c r="CV28" s="2" t="s">
        <v>373</v>
      </c>
      <c r="CW28" s="2" t="s">
        <v>373</v>
      </c>
      <c r="CX28" s="2" t="s">
        <v>373</v>
      </c>
      <c r="CY28" s="2" t="s">
        <v>390</v>
      </c>
      <c r="CZ28" s="2" t="s">
        <v>373</v>
      </c>
      <c r="DA28" s="2" t="s">
        <v>373</v>
      </c>
      <c r="DB28" s="2" t="s">
        <v>373</v>
      </c>
      <c r="DC28" s="2" t="s">
        <v>373</v>
      </c>
      <c r="DD28" s="2" t="s">
        <v>373</v>
      </c>
      <c r="DE28" s="2" t="s">
        <v>373</v>
      </c>
      <c r="DF28" s="2" t="s">
        <v>373</v>
      </c>
      <c r="DG28" s="2" t="s">
        <v>373</v>
      </c>
      <c r="DH28" s="2" t="s">
        <v>373</v>
      </c>
      <c r="DI28" s="2" t="s">
        <v>373</v>
      </c>
      <c r="DJ28" s="2" t="s">
        <v>373</v>
      </c>
      <c r="DK28" s="2" t="s">
        <v>373</v>
      </c>
      <c r="DL28" s="2" t="s">
        <v>373</v>
      </c>
      <c r="DM28" s="2" t="s">
        <v>373</v>
      </c>
      <c r="DN28" s="2" t="s">
        <v>373</v>
      </c>
      <c r="DO28" s="2" t="s">
        <v>373</v>
      </c>
      <c r="DP28" s="2" t="s">
        <v>373</v>
      </c>
      <c r="DQ28" s="2" t="s">
        <v>373</v>
      </c>
      <c r="DR28" s="2" t="s">
        <v>373</v>
      </c>
      <c r="DS28" s="2" t="s">
        <v>373</v>
      </c>
      <c r="DT28" s="2" t="s">
        <v>373</v>
      </c>
      <c r="DU28" s="2" t="s">
        <v>373</v>
      </c>
      <c r="DV28" s="2" t="s">
        <v>373</v>
      </c>
      <c r="DW28" s="2" t="s">
        <v>373</v>
      </c>
      <c r="DX28" s="2" t="s">
        <v>373</v>
      </c>
      <c r="DY28" s="2" t="s">
        <v>373</v>
      </c>
      <c r="DZ28" s="2" t="s">
        <v>373</v>
      </c>
      <c r="EA28" s="2" t="s">
        <v>373</v>
      </c>
      <c r="EB28" s="2" t="s">
        <v>373</v>
      </c>
      <c r="EC28" s="2" t="s">
        <v>373</v>
      </c>
      <c r="ED28" s="2" t="s">
        <v>373</v>
      </c>
      <c r="EE28" s="2" t="s">
        <v>373</v>
      </c>
      <c r="EF28" s="2" t="s">
        <v>373</v>
      </c>
      <c r="EG28" s="2" t="s">
        <v>373</v>
      </c>
      <c r="EH28" s="2" t="s">
        <v>373</v>
      </c>
      <c r="EI28" s="2" t="s">
        <v>373</v>
      </c>
      <c r="EJ28" s="2" t="s">
        <v>373</v>
      </c>
      <c r="EK28" s="2" t="s">
        <v>373</v>
      </c>
      <c r="EL28" s="2" t="s">
        <v>373</v>
      </c>
      <c r="EM28" s="2" t="s">
        <v>373</v>
      </c>
      <c r="EN28" s="2" t="s">
        <v>373</v>
      </c>
      <c r="EO28" s="2" t="s">
        <v>373</v>
      </c>
      <c r="EP28" s="2" t="s">
        <v>373</v>
      </c>
      <c r="EQ28" s="2" t="s">
        <v>373</v>
      </c>
      <c r="ER28" s="2" t="s">
        <v>373</v>
      </c>
      <c r="ES28" s="2" t="s">
        <v>373</v>
      </c>
      <c r="ET28" s="2" t="s">
        <v>373</v>
      </c>
      <c r="EU28" s="2" t="s">
        <v>373</v>
      </c>
      <c r="EV28" s="2" t="s">
        <v>373</v>
      </c>
      <c r="EW28" s="2" t="s">
        <v>373</v>
      </c>
      <c r="EX28" s="2" t="s">
        <v>373</v>
      </c>
      <c r="EY28" s="2" t="s">
        <v>373</v>
      </c>
      <c r="EZ28" s="2" t="s">
        <v>373</v>
      </c>
      <c r="FA28" s="2" t="s">
        <v>373</v>
      </c>
      <c r="FB28" s="2" t="s">
        <v>373</v>
      </c>
      <c r="FC28" s="2" t="s">
        <v>373</v>
      </c>
      <c r="FD28" s="2" t="s">
        <v>373</v>
      </c>
      <c r="FE28" s="2" t="s">
        <v>373</v>
      </c>
      <c r="FF28" s="2" t="s">
        <v>373</v>
      </c>
      <c r="FG28" s="2" t="s">
        <v>373</v>
      </c>
      <c r="FH28" s="2" t="s">
        <v>373</v>
      </c>
      <c r="FI28" s="2" t="s">
        <v>373</v>
      </c>
      <c r="FJ28" s="2" t="s">
        <v>373</v>
      </c>
      <c r="FK28" s="2" t="s">
        <v>373</v>
      </c>
      <c r="FL28" s="2" t="s">
        <v>373</v>
      </c>
      <c r="FM28" s="2" t="s">
        <v>373</v>
      </c>
      <c r="FN28" s="2" t="s">
        <v>373</v>
      </c>
      <c r="FO28" s="2" t="s">
        <v>373</v>
      </c>
      <c r="FP28" s="2" t="s">
        <v>373</v>
      </c>
      <c r="FQ28" s="2" t="s">
        <v>373</v>
      </c>
      <c r="FR28" s="2" t="s">
        <v>373</v>
      </c>
      <c r="FS28" s="2" t="s">
        <v>373</v>
      </c>
      <c r="FT28" s="2" t="s">
        <v>373</v>
      </c>
      <c r="FU28" s="2" t="s">
        <v>373</v>
      </c>
      <c r="FV28" s="2" t="s">
        <v>373</v>
      </c>
      <c r="FW28" s="2" t="s">
        <v>373</v>
      </c>
      <c r="FX28" s="2" t="s">
        <v>373</v>
      </c>
      <c r="FY28" s="2" t="s">
        <v>373</v>
      </c>
      <c r="FZ28" s="2" t="s">
        <v>373</v>
      </c>
      <c r="GA28" s="2" t="s">
        <v>373</v>
      </c>
      <c r="GB28" s="2" t="s">
        <v>373</v>
      </c>
      <c r="GC28" s="2" t="s">
        <v>373</v>
      </c>
      <c r="GD28" s="2" t="s">
        <v>373</v>
      </c>
      <c r="GE28" s="2" t="s">
        <v>373</v>
      </c>
      <c r="GF28" s="2" t="s">
        <v>373</v>
      </c>
      <c r="GG28" s="2" t="s">
        <v>373</v>
      </c>
      <c r="GH28" s="2" t="s">
        <v>373</v>
      </c>
      <c r="GI28" s="2" t="s">
        <v>373</v>
      </c>
      <c r="GJ28" s="2" t="s">
        <v>373</v>
      </c>
    </row>
    <row r="29" spans="1:192" x14ac:dyDescent="0.25">
      <c r="A29" s="1">
        <v>43732.348761574074</v>
      </c>
      <c r="B29" s="1">
        <v>43732.354849537034</v>
      </c>
      <c r="C29" s="2" t="s">
        <v>195</v>
      </c>
      <c r="D29" s="2" t="s">
        <v>981</v>
      </c>
      <c r="E29">
        <v>58</v>
      </c>
      <c r="F29">
        <v>525</v>
      </c>
      <c r="G29" s="2" t="s">
        <v>963</v>
      </c>
      <c r="H29" s="1">
        <v>43739.354974212962</v>
      </c>
      <c r="I29" s="2" t="s">
        <v>982</v>
      </c>
      <c r="J29" s="2" t="s">
        <v>373</v>
      </c>
      <c r="K29" s="2" t="s">
        <v>373</v>
      </c>
      <c r="L29" s="2" t="s">
        <v>373</v>
      </c>
      <c r="M29" s="2" t="s">
        <v>373</v>
      </c>
      <c r="N29" s="2" t="s">
        <v>373</v>
      </c>
      <c r="O29" s="2" t="s">
        <v>373</v>
      </c>
      <c r="P29" s="2" t="s">
        <v>374</v>
      </c>
      <c r="Q29" s="2" t="s">
        <v>375</v>
      </c>
      <c r="R29" s="2" t="s">
        <v>983</v>
      </c>
      <c r="S29" s="2" t="s">
        <v>984</v>
      </c>
      <c r="T29" s="2" t="s">
        <v>910</v>
      </c>
      <c r="U29" s="2" t="s">
        <v>985</v>
      </c>
      <c r="V29" s="2" t="s">
        <v>986</v>
      </c>
      <c r="W29" s="2" t="s">
        <v>381</v>
      </c>
      <c r="X29" s="2" t="s">
        <v>373</v>
      </c>
      <c r="Y29" s="2" t="s">
        <v>382</v>
      </c>
      <c r="Z29" s="2" t="s">
        <v>383</v>
      </c>
      <c r="AA29" s="2" t="s">
        <v>401</v>
      </c>
      <c r="AB29" s="2" t="s">
        <v>373</v>
      </c>
      <c r="AC29" s="2" t="s">
        <v>987</v>
      </c>
      <c r="AD29" s="2" t="s">
        <v>373</v>
      </c>
      <c r="AE29" s="2" t="s">
        <v>440</v>
      </c>
      <c r="AF29" s="2" t="s">
        <v>373</v>
      </c>
      <c r="AG29" s="2" t="s">
        <v>373</v>
      </c>
      <c r="AH29" s="2" t="s">
        <v>488</v>
      </c>
      <c r="AI29" s="2" t="s">
        <v>373</v>
      </c>
      <c r="AJ29" s="2" t="s">
        <v>373</v>
      </c>
      <c r="AK29" s="2" t="s">
        <v>383</v>
      </c>
      <c r="AL29" s="2" t="s">
        <v>373</v>
      </c>
      <c r="AM29" s="2" t="s">
        <v>820</v>
      </c>
      <c r="AN29" s="2" t="s">
        <v>406</v>
      </c>
      <c r="AO29" s="2" t="s">
        <v>403</v>
      </c>
      <c r="AP29" s="2" t="s">
        <v>988</v>
      </c>
      <c r="AQ29" s="2" t="s">
        <v>373</v>
      </c>
      <c r="AR29" s="2" t="s">
        <v>989</v>
      </c>
      <c r="AS29" s="2" t="s">
        <v>373</v>
      </c>
      <c r="AT29" s="2" t="s">
        <v>373</v>
      </c>
      <c r="AU29" s="2" t="s">
        <v>373</v>
      </c>
      <c r="AV29" s="2" t="s">
        <v>429</v>
      </c>
      <c r="AW29" s="2" t="s">
        <v>429</v>
      </c>
      <c r="AX29" s="2" t="s">
        <v>390</v>
      </c>
      <c r="AY29" s="2" t="s">
        <v>373</v>
      </c>
      <c r="AZ29" s="2" t="s">
        <v>373</v>
      </c>
      <c r="BA29" s="2" t="s">
        <v>990</v>
      </c>
      <c r="BB29" s="2" t="s">
        <v>373</v>
      </c>
      <c r="BC29" s="2" t="s">
        <v>373</v>
      </c>
      <c r="BD29" s="2" t="s">
        <v>990</v>
      </c>
      <c r="BE29" s="2" t="s">
        <v>373</v>
      </c>
      <c r="BF29" s="2" t="s">
        <v>373</v>
      </c>
      <c r="BG29" s="2" t="s">
        <v>383</v>
      </c>
      <c r="BH29" s="2" t="s">
        <v>494</v>
      </c>
      <c r="BI29" s="2" t="s">
        <v>373</v>
      </c>
      <c r="BJ29" s="2" t="s">
        <v>991</v>
      </c>
      <c r="BK29" s="2" t="s">
        <v>547</v>
      </c>
      <c r="BL29" s="2" t="s">
        <v>373</v>
      </c>
      <c r="BM29" s="2" t="s">
        <v>383</v>
      </c>
      <c r="BN29" s="2" t="s">
        <v>373</v>
      </c>
      <c r="BO29" s="2" t="s">
        <v>383</v>
      </c>
      <c r="BP29" s="2" t="s">
        <v>373</v>
      </c>
      <c r="BQ29" s="2" t="s">
        <v>373</v>
      </c>
      <c r="BR29" s="2" t="s">
        <v>390</v>
      </c>
      <c r="BS29" s="2" t="s">
        <v>990</v>
      </c>
      <c r="BT29" s="2" t="s">
        <v>411</v>
      </c>
      <c r="BU29" s="2" t="s">
        <v>373</v>
      </c>
      <c r="BV29" s="2" t="s">
        <v>373</v>
      </c>
      <c r="BW29" s="2" t="s">
        <v>706</v>
      </c>
      <c r="BX29" s="2" t="s">
        <v>373</v>
      </c>
      <c r="BY29" s="2" t="s">
        <v>415</v>
      </c>
      <c r="BZ29" s="2" t="s">
        <v>373</v>
      </c>
      <c r="CA29" s="2" t="s">
        <v>992</v>
      </c>
      <c r="CB29" s="2" t="s">
        <v>383</v>
      </c>
      <c r="CC29" s="2" t="s">
        <v>373</v>
      </c>
      <c r="CD29" s="2" t="s">
        <v>373</v>
      </c>
      <c r="CE29" s="2" t="s">
        <v>373</v>
      </c>
      <c r="CF29" s="2" t="s">
        <v>373</v>
      </c>
      <c r="CG29" s="2" t="s">
        <v>373</v>
      </c>
      <c r="CH29" s="2" t="s">
        <v>373</v>
      </c>
      <c r="CI29" s="2" t="s">
        <v>373</v>
      </c>
      <c r="CJ29" s="2" t="s">
        <v>373</v>
      </c>
      <c r="CK29" s="2" t="s">
        <v>373</v>
      </c>
      <c r="CL29" s="2" t="s">
        <v>383</v>
      </c>
      <c r="CM29" s="2" t="s">
        <v>373</v>
      </c>
      <c r="CN29" s="2" t="s">
        <v>373</v>
      </c>
      <c r="CO29" s="2" t="s">
        <v>373</v>
      </c>
      <c r="CP29" s="2" t="s">
        <v>373</v>
      </c>
      <c r="CQ29" s="2" t="s">
        <v>373</v>
      </c>
      <c r="CR29" s="2" t="s">
        <v>373</v>
      </c>
      <c r="CS29" s="2" t="s">
        <v>373</v>
      </c>
      <c r="CT29" s="2" t="s">
        <v>373</v>
      </c>
      <c r="CU29" s="2" t="s">
        <v>373</v>
      </c>
      <c r="CV29" s="2" t="s">
        <v>373</v>
      </c>
      <c r="CW29" s="2" t="s">
        <v>373</v>
      </c>
      <c r="CX29" s="2" t="s">
        <v>373</v>
      </c>
      <c r="CY29" s="2" t="s">
        <v>390</v>
      </c>
      <c r="CZ29" s="2" t="s">
        <v>373</v>
      </c>
      <c r="DA29" s="2" t="s">
        <v>373</v>
      </c>
      <c r="DB29" s="2" t="s">
        <v>373</v>
      </c>
      <c r="DC29" s="2" t="s">
        <v>373</v>
      </c>
      <c r="DD29" s="2" t="s">
        <v>373</v>
      </c>
      <c r="DE29" s="2" t="s">
        <v>373</v>
      </c>
      <c r="DF29" s="2" t="s">
        <v>373</v>
      </c>
      <c r="DG29" s="2" t="s">
        <v>373</v>
      </c>
      <c r="DH29" s="2" t="s">
        <v>373</v>
      </c>
      <c r="DI29" s="2" t="s">
        <v>373</v>
      </c>
      <c r="DJ29" s="2" t="s">
        <v>373</v>
      </c>
      <c r="DK29" s="2" t="s">
        <v>373</v>
      </c>
      <c r="DL29" s="2" t="s">
        <v>373</v>
      </c>
      <c r="DM29" s="2" t="s">
        <v>373</v>
      </c>
      <c r="DN29" s="2" t="s">
        <v>373</v>
      </c>
      <c r="DO29" s="2" t="s">
        <v>373</v>
      </c>
      <c r="DP29" s="2" t="s">
        <v>373</v>
      </c>
      <c r="DQ29" s="2" t="s">
        <v>373</v>
      </c>
      <c r="DR29" s="2" t="s">
        <v>373</v>
      </c>
      <c r="DS29" s="2" t="s">
        <v>373</v>
      </c>
      <c r="DT29" s="2" t="s">
        <v>373</v>
      </c>
      <c r="DU29" s="2" t="s">
        <v>373</v>
      </c>
      <c r="DV29" s="2" t="s">
        <v>373</v>
      </c>
      <c r="DW29" s="2" t="s">
        <v>373</v>
      </c>
      <c r="DX29" s="2" t="s">
        <v>373</v>
      </c>
      <c r="DY29" s="2" t="s">
        <v>373</v>
      </c>
      <c r="DZ29" s="2" t="s">
        <v>373</v>
      </c>
      <c r="EA29" s="2" t="s">
        <v>373</v>
      </c>
      <c r="EB29" s="2" t="s">
        <v>373</v>
      </c>
      <c r="EC29" s="2" t="s">
        <v>373</v>
      </c>
      <c r="ED29" s="2" t="s">
        <v>373</v>
      </c>
      <c r="EE29" s="2" t="s">
        <v>373</v>
      </c>
      <c r="EF29" s="2" t="s">
        <v>373</v>
      </c>
      <c r="EG29" s="2" t="s">
        <v>373</v>
      </c>
      <c r="EH29" s="2" t="s">
        <v>373</v>
      </c>
      <c r="EI29" s="2" t="s">
        <v>373</v>
      </c>
      <c r="EJ29" s="2" t="s">
        <v>373</v>
      </c>
      <c r="EK29" s="2" t="s">
        <v>373</v>
      </c>
      <c r="EL29" s="2" t="s">
        <v>373</v>
      </c>
      <c r="EM29" s="2" t="s">
        <v>373</v>
      </c>
      <c r="EN29" s="2" t="s">
        <v>373</v>
      </c>
      <c r="EO29" s="2" t="s">
        <v>373</v>
      </c>
      <c r="EP29" s="2" t="s">
        <v>373</v>
      </c>
      <c r="EQ29" s="2" t="s">
        <v>373</v>
      </c>
      <c r="ER29" s="2" t="s">
        <v>373</v>
      </c>
      <c r="ES29" s="2" t="s">
        <v>373</v>
      </c>
      <c r="ET29" s="2" t="s">
        <v>373</v>
      </c>
      <c r="EU29" s="2" t="s">
        <v>373</v>
      </c>
      <c r="EV29" s="2" t="s">
        <v>373</v>
      </c>
      <c r="EW29" s="2" t="s">
        <v>373</v>
      </c>
      <c r="EX29" s="2" t="s">
        <v>373</v>
      </c>
      <c r="EY29" s="2" t="s">
        <v>373</v>
      </c>
      <c r="EZ29" s="2" t="s">
        <v>373</v>
      </c>
      <c r="FA29" s="2" t="s">
        <v>373</v>
      </c>
      <c r="FB29" s="2" t="s">
        <v>373</v>
      </c>
      <c r="FC29" s="2" t="s">
        <v>373</v>
      </c>
      <c r="FD29" s="2" t="s">
        <v>373</v>
      </c>
      <c r="FE29" s="2" t="s">
        <v>373</v>
      </c>
      <c r="FF29" s="2" t="s">
        <v>373</v>
      </c>
      <c r="FG29" s="2" t="s">
        <v>373</v>
      </c>
      <c r="FH29" s="2" t="s">
        <v>373</v>
      </c>
      <c r="FI29" s="2" t="s">
        <v>373</v>
      </c>
      <c r="FJ29" s="2" t="s">
        <v>373</v>
      </c>
      <c r="FK29" s="2" t="s">
        <v>373</v>
      </c>
      <c r="FL29" s="2" t="s">
        <v>373</v>
      </c>
      <c r="FM29" s="2" t="s">
        <v>373</v>
      </c>
      <c r="FN29" s="2" t="s">
        <v>373</v>
      </c>
      <c r="FO29" s="2" t="s">
        <v>373</v>
      </c>
      <c r="FP29" s="2" t="s">
        <v>373</v>
      </c>
      <c r="FQ29" s="2" t="s">
        <v>373</v>
      </c>
      <c r="FR29" s="2" t="s">
        <v>373</v>
      </c>
      <c r="FS29" s="2" t="s">
        <v>373</v>
      </c>
      <c r="FT29" s="2" t="s">
        <v>373</v>
      </c>
      <c r="FU29" s="2" t="s">
        <v>373</v>
      </c>
      <c r="FV29" s="2" t="s">
        <v>373</v>
      </c>
      <c r="FW29" s="2" t="s">
        <v>373</v>
      </c>
      <c r="FX29" s="2" t="s">
        <v>373</v>
      </c>
      <c r="FY29" s="2" t="s">
        <v>373</v>
      </c>
      <c r="FZ29" s="2" t="s">
        <v>373</v>
      </c>
      <c r="GA29" s="2" t="s">
        <v>373</v>
      </c>
      <c r="GB29" s="2" t="s">
        <v>373</v>
      </c>
      <c r="GC29" s="2" t="s">
        <v>373</v>
      </c>
      <c r="GD29" s="2" t="s">
        <v>373</v>
      </c>
      <c r="GE29" s="2" t="s">
        <v>373</v>
      </c>
      <c r="GF29" s="2" t="s">
        <v>373</v>
      </c>
      <c r="GG29" s="2" t="s">
        <v>373</v>
      </c>
      <c r="GH29" s="2" t="s">
        <v>373</v>
      </c>
      <c r="GI29" s="2" t="s">
        <v>373</v>
      </c>
      <c r="GJ29" s="2" t="s">
        <v>373</v>
      </c>
    </row>
    <row r="30" spans="1:192" x14ac:dyDescent="0.25">
      <c r="A30" s="1">
        <v>43732.35974537037</v>
      </c>
      <c r="B30" s="1">
        <v>43732.360393518517</v>
      </c>
      <c r="C30" s="2" t="s">
        <v>195</v>
      </c>
      <c r="D30" s="2" t="s">
        <v>993</v>
      </c>
      <c r="E30">
        <v>33</v>
      </c>
      <c r="F30">
        <v>55</v>
      </c>
      <c r="G30" s="2" t="s">
        <v>963</v>
      </c>
      <c r="H30" s="1">
        <v>43739.360405925923</v>
      </c>
      <c r="I30" s="2" t="s">
        <v>994</v>
      </c>
      <c r="J30" s="2" t="s">
        <v>373</v>
      </c>
      <c r="K30" s="2" t="s">
        <v>373</v>
      </c>
      <c r="L30" s="2" t="s">
        <v>373</v>
      </c>
      <c r="M30" s="2" t="s">
        <v>373</v>
      </c>
      <c r="N30" s="2" t="s">
        <v>373</v>
      </c>
      <c r="O30" s="2" t="s">
        <v>373</v>
      </c>
      <c r="P30" s="2" t="s">
        <v>374</v>
      </c>
      <c r="Q30" s="2" t="s">
        <v>375</v>
      </c>
      <c r="R30" s="2" t="s">
        <v>373</v>
      </c>
      <c r="S30" s="2" t="s">
        <v>373</v>
      </c>
      <c r="T30" s="2" t="s">
        <v>373</v>
      </c>
      <c r="U30" s="2" t="s">
        <v>373</v>
      </c>
      <c r="V30" s="2" t="s">
        <v>373</v>
      </c>
      <c r="W30" s="2" t="s">
        <v>373</v>
      </c>
      <c r="X30" s="2" t="s">
        <v>373</v>
      </c>
      <c r="Y30" s="2" t="s">
        <v>373</v>
      </c>
      <c r="Z30" s="2" t="s">
        <v>373</v>
      </c>
      <c r="AA30" s="2" t="s">
        <v>373</v>
      </c>
      <c r="AB30" s="2" t="s">
        <v>373</v>
      </c>
      <c r="AC30" s="2" t="s">
        <v>373</v>
      </c>
      <c r="AD30" s="2" t="s">
        <v>373</v>
      </c>
      <c r="AE30" s="2" t="s">
        <v>373</v>
      </c>
      <c r="AF30" s="2" t="s">
        <v>373</v>
      </c>
      <c r="AG30" s="2" t="s">
        <v>373</v>
      </c>
      <c r="AH30" s="2" t="s">
        <v>373</v>
      </c>
      <c r="AI30" s="2" t="s">
        <v>373</v>
      </c>
      <c r="AJ30" s="2" t="s">
        <v>373</v>
      </c>
      <c r="AK30" s="2" t="s">
        <v>373</v>
      </c>
      <c r="AL30" s="2" t="s">
        <v>373</v>
      </c>
      <c r="AM30" s="2" t="s">
        <v>373</v>
      </c>
      <c r="AN30" s="2" t="s">
        <v>373</v>
      </c>
      <c r="AO30" s="2" t="s">
        <v>373</v>
      </c>
      <c r="AP30" s="2" t="s">
        <v>373</v>
      </c>
      <c r="AQ30" s="2" t="s">
        <v>373</v>
      </c>
      <c r="AR30" s="2" t="s">
        <v>373</v>
      </c>
      <c r="AS30" s="2" t="s">
        <v>373</v>
      </c>
      <c r="AT30" s="2" t="s">
        <v>373</v>
      </c>
      <c r="AU30" s="2" t="s">
        <v>373</v>
      </c>
      <c r="AV30" s="2" t="s">
        <v>373</v>
      </c>
      <c r="AW30" s="2" t="s">
        <v>373</v>
      </c>
      <c r="AX30" s="2" t="s">
        <v>373</v>
      </c>
      <c r="AY30" s="2" t="s">
        <v>373</v>
      </c>
      <c r="AZ30" s="2" t="s">
        <v>373</v>
      </c>
      <c r="BA30" s="2" t="s">
        <v>373</v>
      </c>
      <c r="BB30" s="2" t="s">
        <v>373</v>
      </c>
      <c r="BC30" s="2" t="s">
        <v>373</v>
      </c>
      <c r="BD30" s="2" t="s">
        <v>373</v>
      </c>
      <c r="BE30" s="2" t="s">
        <v>373</v>
      </c>
      <c r="BF30" s="2" t="s">
        <v>373</v>
      </c>
      <c r="BG30" s="2" t="s">
        <v>373</v>
      </c>
      <c r="BH30" s="2" t="s">
        <v>373</v>
      </c>
      <c r="BI30" s="2" t="s">
        <v>373</v>
      </c>
      <c r="BJ30" s="2" t="s">
        <v>373</v>
      </c>
      <c r="BK30" s="2" t="s">
        <v>373</v>
      </c>
      <c r="BL30" s="2" t="s">
        <v>373</v>
      </c>
      <c r="BM30" s="2" t="s">
        <v>373</v>
      </c>
      <c r="BN30" s="2" t="s">
        <v>373</v>
      </c>
      <c r="BO30" s="2" t="s">
        <v>373</v>
      </c>
      <c r="BP30" s="2" t="s">
        <v>373</v>
      </c>
      <c r="BQ30" s="2" t="s">
        <v>373</v>
      </c>
      <c r="BR30" s="2" t="s">
        <v>373</v>
      </c>
      <c r="BS30" s="2" t="s">
        <v>373</v>
      </c>
      <c r="BT30" s="2" t="s">
        <v>373</v>
      </c>
      <c r="BU30" s="2" t="s">
        <v>373</v>
      </c>
      <c r="BV30" s="2" t="s">
        <v>373</v>
      </c>
      <c r="BW30" s="2" t="s">
        <v>373</v>
      </c>
      <c r="BX30" s="2" t="s">
        <v>373</v>
      </c>
      <c r="BY30" s="2" t="s">
        <v>373</v>
      </c>
      <c r="BZ30" s="2" t="s">
        <v>373</v>
      </c>
      <c r="CA30" s="2" t="s">
        <v>373</v>
      </c>
      <c r="CB30" s="2" t="s">
        <v>373</v>
      </c>
      <c r="CC30" s="2" t="s">
        <v>373</v>
      </c>
      <c r="CD30" s="2" t="s">
        <v>373</v>
      </c>
      <c r="CE30" s="2" t="s">
        <v>373</v>
      </c>
      <c r="CF30" s="2" t="s">
        <v>373</v>
      </c>
      <c r="CG30" s="2" t="s">
        <v>373</v>
      </c>
      <c r="CH30" s="2" t="s">
        <v>373</v>
      </c>
      <c r="CI30" s="2" t="s">
        <v>373</v>
      </c>
      <c r="CJ30" s="2" t="s">
        <v>373</v>
      </c>
      <c r="CK30" s="2" t="s">
        <v>373</v>
      </c>
      <c r="CL30" s="2" t="s">
        <v>373</v>
      </c>
      <c r="CM30" s="2" t="s">
        <v>373</v>
      </c>
      <c r="CN30" s="2" t="s">
        <v>373</v>
      </c>
      <c r="CO30" s="2" t="s">
        <v>373</v>
      </c>
      <c r="CP30" s="2" t="s">
        <v>373</v>
      </c>
      <c r="CQ30" s="2" t="s">
        <v>373</v>
      </c>
      <c r="CR30" s="2" t="s">
        <v>373</v>
      </c>
      <c r="CS30" s="2" t="s">
        <v>373</v>
      </c>
      <c r="CT30" s="2" t="s">
        <v>373</v>
      </c>
      <c r="CU30" s="2" t="s">
        <v>373</v>
      </c>
      <c r="CV30" s="2" t="s">
        <v>373</v>
      </c>
      <c r="CW30" s="2" t="s">
        <v>373</v>
      </c>
      <c r="CX30" s="2" t="s">
        <v>373</v>
      </c>
      <c r="CY30" s="2" t="s">
        <v>373</v>
      </c>
      <c r="CZ30" s="2" t="s">
        <v>373</v>
      </c>
      <c r="DA30" s="2" t="s">
        <v>373</v>
      </c>
      <c r="DB30" s="2" t="s">
        <v>373</v>
      </c>
      <c r="DC30" s="2" t="s">
        <v>373</v>
      </c>
      <c r="DD30" s="2" t="s">
        <v>373</v>
      </c>
      <c r="DE30" s="2" t="s">
        <v>373</v>
      </c>
      <c r="DF30" s="2" t="s">
        <v>373</v>
      </c>
      <c r="DG30" s="2" t="s">
        <v>373</v>
      </c>
      <c r="DH30" s="2" t="s">
        <v>373</v>
      </c>
      <c r="DI30" s="2" t="s">
        <v>373</v>
      </c>
      <c r="DJ30" s="2" t="s">
        <v>373</v>
      </c>
      <c r="DK30" s="2" t="s">
        <v>373</v>
      </c>
      <c r="DL30" s="2" t="s">
        <v>373</v>
      </c>
      <c r="DM30" s="2" t="s">
        <v>373</v>
      </c>
      <c r="DN30" s="2" t="s">
        <v>373</v>
      </c>
      <c r="DO30" s="2" t="s">
        <v>373</v>
      </c>
      <c r="DP30" s="2" t="s">
        <v>373</v>
      </c>
      <c r="DQ30" s="2" t="s">
        <v>373</v>
      </c>
      <c r="DR30" s="2" t="s">
        <v>373</v>
      </c>
      <c r="DS30" s="2" t="s">
        <v>373</v>
      </c>
      <c r="DT30" s="2" t="s">
        <v>373</v>
      </c>
      <c r="DU30" s="2" t="s">
        <v>373</v>
      </c>
      <c r="DV30" s="2" t="s">
        <v>373</v>
      </c>
      <c r="DW30" s="2" t="s">
        <v>373</v>
      </c>
      <c r="DX30" s="2" t="s">
        <v>373</v>
      </c>
      <c r="DY30" s="2" t="s">
        <v>373</v>
      </c>
      <c r="DZ30" s="2" t="s">
        <v>373</v>
      </c>
      <c r="EA30" s="2" t="s">
        <v>373</v>
      </c>
      <c r="EB30" s="2" t="s">
        <v>373</v>
      </c>
      <c r="EC30" s="2" t="s">
        <v>373</v>
      </c>
      <c r="ED30" s="2" t="s">
        <v>373</v>
      </c>
      <c r="EE30" s="2" t="s">
        <v>373</v>
      </c>
      <c r="EF30" s="2" t="s">
        <v>373</v>
      </c>
      <c r="EG30" s="2" t="s">
        <v>373</v>
      </c>
      <c r="EH30" s="2" t="s">
        <v>373</v>
      </c>
      <c r="EI30" s="2" t="s">
        <v>373</v>
      </c>
      <c r="EJ30" s="2" t="s">
        <v>373</v>
      </c>
      <c r="EK30" s="2" t="s">
        <v>373</v>
      </c>
      <c r="EL30" s="2" t="s">
        <v>373</v>
      </c>
      <c r="EM30" s="2" t="s">
        <v>373</v>
      </c>
      <c r="EN30" s="2" t="s">
        <v>373</v>
      </c>
      <c r="EO30" s="2" t="s">
        <v>373</v>
      </c>
      <c r="EP30" s="2" t="s">
        <v>373</v>
      </c>
      <c r="EQ30" s="2" t="s">
        <v>373</v>
      </c>
      <c r="ER30" s="2" t="s">
        <v>373</v>
      </c>
      <c r="ES30" s="2" t="s">
        <v>373</v>
      </c>
      <c r="ET30" s="2" t="s">
        <v>373</v>
      </c>
      <c r="EU30" s="2" t="s">
        <v>373</v>
      </c>
      <c r="EV30" s="2" t="s">
        <v>373</v>
      </c>
      <c r="EW30" s="2" t="s">
        <v>373</v>
      </c>
      <c r="EX30" s="2" t="s">
        <v>373</v>
      </c>
      <c r="EY30" s="2" t="s">
        <v>373</v>
      </c>
      <c r="EZ30" s="2" t="s">
        <v>373</v>
      </c>
      <c r="FA30" s="2" t="s">
        <v>373</v>
      </c>
      <c r="FB30" s="2" t="s">
        <v>373</v>
      </c>
      <c r="FC30" s="2" t="s">
        <v>373</v>
      </c>
      <c r="FD30" s="2" t="s">
        <v>373</v>
      </c>
      <c r="FE30" s="2" t="s">
        <v>373</v>
      </c>
      <c r="FF30" s="2" t="s">
        <v>373</v>
      </c>
      <c r="FG30" s="2" t="s">
        <v>373</v>
      </c>
      <c r="FH30" s="2" t="s">
        <v>373</v>
      </c>
      <c r="FI30" s="2" t="s">
        <v>373</v>
      </c>
      <c r="FJ30" s="2" t="s">
        <v>373</v>
      </c>
      <c r="FK30" s="2" t="s">
        <v>373</v>
      </c>
      <c r="FL30" s="2" t="s">
        <v>373</v>
      </c>
      <c r="FM30" s="2" t="s">
        <v>373</v>
      </c>
      <c r="FN30" s="2" t="s">
        <v>373</v>
      </c>
      <c r="FO30" s="2" t="s">
        <v>373</v>
      </c>
      <c r="FP30" s="2" t="s">
        <v>373</v>
      </c>
      <c r="FQ30" s="2" t="s">
        <v>373</v>
      </c>
      <c r="FR30" s="2" t="s">
        <v>373</v>
      </c>
      <c r="FS30" s="2" t="s">
        <v>373</v>
      </c>
      <c r="FT30" s="2" t="s">
        <v>373</v>
      </c>
      <c r="FU30" s="2" t="s">
        <v>373</v>
      </c>
      <c r="FV30" s="2" t="s">
        <v>373</v>
      </c>
      <c r="FW30" s="2" t="s">
        <v>373</v>
      </c>
      <c r="FX30" s="2" t="s">
        <v>373</v>
      </c>
      <c r="FY30" s="2" t="s">
        <v>373</v>
      </c>
      <c r="FZ30" s="2" t="s">
        <v>373</v>
      </c>
      <c r="GA30" s="2" t="s">
        <v>373</v>
      </c>
      <c r="GB30" s="2" t="s">
        <v>373</v>
      </c>
      <c r="GC30" s="2" t="s">
        <v>373</v>
      </c>
      <c r="GD30" s="2" t="s">
        <v>373</v>
      </c>
      <c r="GE30" s="2" t="s">
        <v>373</v>
      </c>
      <c r="GF30" s="2" t="s">
        <v>373</v>
      </c>
      <c r="GG30" s="2" t="s">
        <v>373</v>
      </c>
      <c r="GH30" s="2" t="s">
        <v>373</v>
      </c>
      <c r="GI30" s="2" t="s">
        <v>373</v>
      </c>
      <c r="GJ30" s="2" t="s">
        <v>373</v>
      </c>
    </row>
    <row r="31" spans="1:192" x14ac:dyDescent="0.25">
      <c r="A31" s="1">
        <v>43732.360775462963</v>
      </c>
      <c r="B31" s="1">
        <v>43732.360972222225</v>
      </c>
      <c r="C31" s="2" t="s">
        <v>195</v>
      </c>
      <c r="D31" s="2" t="s">
        <v>995</v>
      </c>
      <c r="E31">
        <v>2</v>
      </c>
      <c r="F31">
        <v>17</v>
      </c>
      <c r="G31" s="2" t="s">
        <v>963</v>
      </c>
      <c r="H31" s="1">
        <v>43739.361025983795</v>
      </c>
      <c r="I31" s="2" t="s">
        <v>996</v>
      </c>
      <c r="J31" s="2" t="s">
        <v>373</v>
      </c>
      <c r="K31" s="2" t="s">
        <v>373</v>
      </c>
      <c r="L31" s="2" t="s">
        <v>373</v>
      </c>
      <c r="M31" s="2" t="s">
        <v>373</v>
      </c>
      <c r="N31" s="2" t="s">
        <v>373</v>
      </c>
      <c r="O31" s="2" t="s">
        <v>373</v>
      </c>
      <c r="P31" s="2" t="s">
        <v>374</v>
      </c>
      <c r="Q31" s="2" t="s">
        <v>375</v>
      </c>
      <c r="R31" s="2" t="s">
        <v>373</v>
      </c>
      <c r="S31" s="2" t="s">
        <v>373</v>
      </c>
      <c r="T31" s="2" t="s">
        <v>373</v>
      </c>
      <c r="U31" s="2" t="s">
        <v>373</v>
      </c>
      <c r="V31" s="2" t="s">
        <v>373</v>
      </c>
      <c r="W31" s="2" t="s">
        <v>373</v>
      </c>
      <c r="X31" s="2" t="s">
        <v>373</v>
      </c>
      <c r="Y31" s="2" t="s">
        <v>373</v>
      </c>
      <c r="Z31" s="2" t="s">
        <v>373</v>
      </c>
      <c r="AA31" s="2" t="s">
        <v>373</v>
      </c>
      <c r="AB31" s="2" t="s">
        <v>373</v>
      </c>
      <c r="AC31" s="2" t="s">
        <v>373</v>
      </c>
      <c r="AD31" s="2" t="s">
        <v>373</v>
      </c>
      <c r="AE31" s="2" t="s">
        <v>373</v>
      </c>
      <c r="AF31" s="2" t="s">
        <v>373</v>
      </c>
      <c r="AG31" s="2" t="s">
        <v>373</v>
      </c>
      <c r="AH31" s="2" t="s">
        <v>373</v>
      </c>
      <c r="AI31" s="2" t="s">
        <v>373</v>
      </c>
      <c r="AJ31" s="2" t="s">
        <v>373</v>
      </c>
      <c r="AK31" s="2" t="s">
        <v>373</v>
      </c>
      <c r="AL31" s="2" t="s">
        <v>373</v>
      </c>
      <c r="AM31" s="2" t="s">
        <v>373</v>
      </c>
      <c r="AN31" s="2" t="s">
        <v>373</v>
      </c>
      <c r="AO31" s="2" t="s">
        <v>373</v>
      </c>
      <c r="AP31" s="2" t="s">
        <v>373</v>
      </c>
      <c r="AQ31" s="2" t="s">
        <v>373</v>
      </c>
      <c r="AR31" s="2" t="s">
        <v>373</v>
      </c>
      <c r="AS31" s="2" t="s">
        <v>373</v>
      </c>
      <c r="AT31" s="2" t="s">
        <v>373</v>
      </c>
      <c r="AU31" s="2" t="s">
        <v>373</v>
      </c>
      <c r="AV31" s="2" t="s">
        <v>373</v>
      </c>
      <c r="AW31" s="2" t="s">
        <v>373</v>
      </c>
      <c r="AX31" s="2" t="s">
        <v>373</v>
      </c>
      <c r="AY31" s="2" t="s">
        <v>373</v>
      </c>
      <c r="AZ31" s="2" t="s">
        <v>373</v>
      </c>
      <c r="BA31" s="2" t="s">
        <v>373</v>
      </c>
      <c r="BB31" s="2" t="s">
        <v>373</v>
      </c>
      <c r="BC31" s="2" t="s">
        <v>373</v>
      </c>
      <c r="BD31" s="2" t="s">
        <v>373</v>
      </c>
      <c r="BE31" s="2" t="s">
        <v>373</v>
      </c>
      <c r="BF31" s="2" t="s">
        <v>373</v>
      </c>
      <c r="BG31" s="2" t="s">
        <v>373</v>
      </c>
      <c r="BH31" s="2" t="s">
        <v>373</v>
      </c>
      <c r="BI31" s="2" t="s">
        <v>373</v>
      </c>
      <c r="BJ31" s="2" t="s">
        <v>373</v>
      </c>
      <c r="BK31" s="2" t="s">
        <v>373</v>
      </c>
      <c r="BL31" s="2" t="s">
        <v>373</v>
      </c>
      <c r="BM31" s="2" t="s">
        <v>373</v>
      </c>
      <c r="BN31" s="2" t="s">
        <v>373</v>
      </c>
      <c r="BO31" s="2" t="s">
        <v>373</v>
      </c>
      <c r="BP31" s="2" t="s">
        <v>373</v>
      </c>
      <c r="BQ31" s="2" t="s">
        <v>373</v>
      </c>
      <c r="BR31" s="2" t="s">
        <v>373</v>
      </c>
      <c r="BS31" s="2" t="s">
        <v>373</v>
      </c>
      <c r="BT31" s="2" t="s">
        <v>373</v>
      </c>
      <c r="BU31" s="2" t="s">
        <v>373</v>
      </c>
      <c r="BV31" s="2" t="s">
        <v>373</v>
      </c>
      <c r="BW31" s="2" t="s">
        <v>373</v>
      </c>
      <c r="BX31" s="2" t="s">
        <v>373</v>
      </c>
      <c r="BY31" s="2" t="s">
        <v>373</v>
      </c>
      <c r="BZ31" s="2" t="s">
        <v>373</v>
      </c>
      <c r="CA31" s="2" t="s">
        <v>373</v>
      </c>
      <c r="CB31" s="2" t="s">
        <v>373</v>
      </c>
      <c r="CC31" s="2" t="s">
        <v>373</v>
      </c>
      <c r="CD31" s="2" t="s">
        <v>373</v>
      </c>
      <c r="CE31" s="2" t="s">
        <v>373</v>
      </c>
      <c r="CF31" s="2" t="s">
        <v>373</v>
      </c>
      <c r="CG31" s="2" t="s">
        <v>373</v>
      </c>
      <c r="CH31" s="2" t="s">
        <v>373</v>
      </c>
      <c r="CI31" s="2" t="s">
        <v>373</v>
      </c>
      <c r="CJ31" s="2" t="s">
        <v>373</v>
      </c>
      <c r="CK31" s="2" t="s">
        <v>373</v>
      </c>
      <c r="CL31" s="2" t="s">
        <v>373</v>
      </c>
      <c r="CM31" s="2" t="s">
        <v>373</v>
      </c>
      <c r="CN31" s="2" t="s">
        <v>373</v>
      </c>
      <c r="CO31" s="2" t="s">
        <v>373</v>
      </c>
      <c r="CP31" s="2" t="s">
        <v>373</v>
      </c>
      <c r="CQ31" s="2" t="s">
        <v>373</v>
      </c>
      <c r="CR31" s="2" t="s">
        <v>373</v>
      </c>
      <c r="CS31" s="2" t="s">
        <v>373</v>
      </c>
      <c r="CT31" s="2" t="s">
        <v>373</v>
      </c>
      <c r="CU31" s="2" t="s">
        <v>373</v>
      </c>
      <c r="CV31" s="2" t="s">
        <v>373</v>
      </c>
      <c r="CW31" s="2" t="s">
        <v>373</v>
      </c>
      <c r="CX31" s="2" t="s">
        <v>373</v>
      </c>
      <c r="CY31" s="2" t="s">
        <v>373</v>
      </c>
      <c r="CZ31" s="2" t="s">
        <v>373</v>
      </c>
      <c r="DA31" s="2" t="s">
        <v>373</v>
      </c>
      <c r="DB31" s="2" t="s">
        <v>373</v>
      </c>
      <c r="DC31" s="2" t="s">
        <v>373</v>
      </c>
      <c r="DD31" s="2" t="s">
        <v>373</v>
      </c>
      <c r="DE31" s="2" t="s">
        <v>373</v>
      </c>
      <c r="DF31" s="2" t="s">
        <v>373</v>
      </c>
      <c r="DG31" s="2" t="s">
        <v>373</v>
      </c>
      <c r="DH31" s="2" t="s">
        <v>373</v>
      </c>
      <c r="DI31" s="2" t="s">
        <v>373</v>
      </c>
      <c r="DJ31" s="2" t="s">
        <v>373</v>
      </c>
      <c r="DK31" s="2" t="s">
        <v>373</v>
      </c>
      <c r="DL31" s="2" t="s">
        <v>373</v>
      </c>
      <c r="DM31" s="2" t="s">
        <v>373</v>
      </c>
      <c r="DN31" s="2" t="s">
        <v>373</v>
      </c>
      <c r="DO31" s="2" t="s">
        <v>373</v>
      </c>
      <c r="DP31" s="2" t="s">
        <v>373</v>
      </c>
      <c r="DQ31" s="2" t="s">
        <v>373</v>
      </c>
      <c r="DR31" s="2" t="s">
        <v>373</v>
      </c>
      <c r="DS31" s="2" t="s">
        <v>373</v>
      </c>
      <c r="DT31" s="2" t="s">
        <v>373</v>
      </c>
      <c r="DU31" s="2" t="s">
        <v>373</v>
      </c>
      <c r="DV31" s="2" t="s">
        <v>373</v>
      </c>
      <c r="DW31" s="2" t="s">
        <v>373</v>
      </c>
      <c r="DX31" s="2" t="s">
        <v>373</v>
      </c>
      <c r="DY31" s="2" t="s">
        <v>373</v>
      </c>
      <c r="DZ31" s="2" t="s">
        <v>373</v>
      </c>
      <c r="EA31" s="2" t="s">
        <v>373</v>
      </c>
      <c r="EB31" s="2" t="s">
        <v>373</v>
      </c>
      <c r="EC31" s="2" t="s">
        <v>373</v>
      </c>
      <c r="ED31" s="2" t="s">
        <v>373</v>
      </c>
      <c r="EE31" s="2" t="s">
        <v>373</v>
      </c>
      <c r="EF31" s="2" t="s">
        <v>373</v>
      </c>
      <c r="EG31" s="2" t="s">
        <v>373</v>
      </c>
      <c r="EH31" s="2" t="s">
        <v>373</v>
      </c>
      <c r="EI31" s="2" t="s">
        <v>373</v>
      </c>
      <c r="EJ31" s="2" t="s">
        <v>373</v>
      </c>
      <c r="EK31" s="2" t="s">
        <v>373</v>
      </c>
      <c r="EL31" s="2" t="s">
        <v>373</v>
      </c>
      <c r="EM31" s="2" t="s">
        <v>373</v>
      </c>
      <c r="EN31" s="2" t="s">
        <v>373</v>
      </c>
      <c r="EO31" s="2" t="s">
        <v>373</v>
      </c>
      <c r="EP31" s="2" t="s">
        <v>373</v>
      </c>
      <c r="EQ31" s="2" t="s">
        <v>373</v>
      </c>
      <c r="ER31" s="2" t="s">
        <v>373</v>
      </c>
      <c r="ES31" s="2" t="s">
        <v>373</v>
      </c>
      <c r="ET31" s="2" t="s">
        <v>373</v>
      </c>
      <c r="EU31" s="2" t="s">
        <v>373</v>
      </c>
      <c r="EV31" s="2" t="s">
        <v>373</v>
      </c>
      <c r="EW31" s="2" t="s">
        <v>373</v>
      </c>
      <c r="EX31" s="2" t="s">
        <v>373</v>
      </c>
      <c r="EY31" s="2" t="s">
        <v>373</v>
      </c>
      <c r="EZ31" s="2" t="s">
        <v>373</v>
      </c>
      <c r="FA31" s="2" t="s">
        <v>373</v>
      </c>
      <c r="FB31" s="2" t="s">
        <v>373</v>
      </c>
      <c r="FC31" s="2" t="s">
        <v>373</v>
      </c>
      <c r="FD31" s="2" t="s">
        <v>373</v>
      </c>
      <c r="FE31" s="2" t="s">
        <v>373</v>
      </c>
      <c r="FF31" s="2" t="s">
        <v>373</v>
      </c>
      <c r="FG31" s="2" t="s">
        <v>373</v>
      </c>
      <c r="FH31" s="2" t="s">
        <v>373</v>
      </c>
      <c r="FI31" s="2" t="s">
        <v>373</v>
      </c>
      <c r="FJ31" s="2" t="s">
        <v>373</v>
      </c>
      <c r="FK31" s="2" t="s">
        <v>373</v>
      </c>
      <c r="FL31" s="2" t="s">
        <v>373</v>
      </c>
      <c r="FM31" s="2" t="s">
        <v>373</v>
      </c>
      <c r="FN31" s="2" t="s">
        <v>373</v>
      </c>
      <c r="FO31" s="2" t="s">
        <v>373</v>
      </c>
      <c r="FP31" s="2" t="s">
        <v>373</v>
      </c>
      <c r="FQ31" s="2" t="s">
        <v>373</v>
      </c>
      <c r="FR31" s="2" t="s">
        <v>373</v>
      </c>
      <c r="FS31" s="2" t="s">
        <v>373</v>
      </c>
      <c r="FT31" s="2" t="s">
        <v>373</v>
      </c>
      <c r="FU31" s="2" t="s">
        <v>373</v>
      </c>
      <c r="FV31" s="2" t="s">
        <v>373</v>
      </c>
      <c r="FW31" s="2" t="s">
        <v>373</v>
      </c>
      <c r="FX31" s="2" t="s">
        <v>373</v>
      </c>
      <c r="FY31" s="2" t="s">
        <v>373</v>
      </c>
      <c r="FZ31" s="2" t="s">
        <v>373</v>
      </c>
      <c r="GA31" s="2" t="s">
        <v>373</v>
      </c>
      <c r="GB31" s="2" t="s">
        <v>373</v>
      </c>
      <c r="GC31" s="2" t="s">
        <v>373</v>
      </c>
      <c r="GD31" s="2" t="s">
        <v>373</v>
      </c>
      <c r="GE31" s="2" t="s">
        <v>373</v>
      </c>
      <c r="GF31" s="2" t="s">
        <v>373</v>
      </c>
      <c r="GG31" s="2" t="s">
        <v>373</v>
      </c>
      <c r="GH31" s="2" t="s">
        <v>373</v>
      </c>
      <c r="GI31" s="2" t="s">
        <v>373</v>
      </c>
      <c r="GJ31" s="2" t="s">
        <v>373</v>
      </c>
    </row>
    <row r="32" spans="1:192" x14ac:dyDescent="0.25">
      <c r="A32" s="1">
        <v>43732.357523148145</v>
      </c>
      <c r="B32" s="1">
        <v>43732.361944444441</v>
      </c>
      <c r="C32" s="2" t="s">
        <v>195</v>
      </c>
      <c r="D32" s="2" t="s">
        <v>997</v>
      </c>
      <c r="E32">
        <v>22</v>
      </c>
      <c r="F32">
        <v>381</v>
      </c>
      <c r="G32" s="2" t="s">
        <v>963</v>
      </c>
      <c r="H32" s="1">
        <v>43739.361959050926</v>
      </c>
      <c r="I32" s="2" t="s">
        <v>998</v>
      </c>
      <c r="J32" s="2" t="s">
        <v>373</v>
      </c>
      <c r="K32" s="2" t="s">
        <v>373</v>
      </c>
      <c r="L32" s="2" t="s">
        <v>373</v>
      </c>
      <c r="M32" s="2" t="s">
        <v>373</v>
      </c>
      <c r="N32" s="2" t="s">
        <v>373</v>
      </c>
      <c r="O32" s="2" t="s">
        <v>373</v>
      </c>
      <c r="P32" s="2" t="s">
        <v>374</v>
      </c>
      <c r="Q32" s="2" t="s">
        <v>375</v>
      </c>
      <c r="R32" s="2" t="s">
        <v>999</v>
      </c>
      <c r="S32" s="2" t="s">
        <v>1000</v>
      </c>
      <c r="T32" s="2" t="s">
        <v>1001</v>
      </c>
      <c r="U32" s="2" t="s">
        <v>1002</v>
      </c>
      <c r="V32" s="2" t="s">
        <v>1003</v>
      </c>
      <c r="W32" s="2" t="s">
        <v>381</v>
      </c>
      <c r="X32" s="2" t="s">
        <v>373</v>
      </c>
      <c r="Y32" s="2" t="s">
        <v>423</v>
      </c>
      <c r="Z32" s="2" t="s">
        <v>390</v>
      </c>
      <c r="AA32" s="2" t="s">
        <v>384</v>
      </c>
      <c r="AB32" s="2" t="s">
        <v>373</v>
      </c>
      <c r="AC32" s="2" t="s">
        <v>1004</v>
      </c>
      <c r="AD32" s="2" t="s">
        <v>373</v>
      </c>
      <c r="AE32" s="2" t="s">
        <v>441</v>
      </c>
      <c r="AF32" s="2" t="s">
        <v>373</v>
      </c>
      <c r="AG32" s="2" t="s">
        <v>373</v>
      </c>
      <c r="AH32" s="2" t="s">
        <v>403</v>
      </c>
      <c r="AI32" s="2" t="s">
        <v>373</v>
      </c>
      <c r="AJ32" s="2" t="s">
        <v>743</v>
      </c>
      <c r="AK32" s="2" t="s">
        <v>390</v>
      </c>
      <c r="AL32" s="2" t="s">
        <v>1005</v>
      </c>
      <c r="AM32" s="2" t="s">
        <v>405</v>
      </c>
      <c r="AN32" s="2" t="s">
        <v>636</v>
      </c>
      <c r="AO32" s="2" t="s">
        <v>743</v>
      </c>
      <c r="AP32" s="2" t="s">
        <v>1006</v>
      </c>
      <c r="AQ32" s="2" t="s">
        <v>1007</v>
      </c>
      <c r="AR32" s="2" t="s">
        <v>373</v>
      </c>
      <c r="AS32" s="2" t="s">
        <v>373</v>
      </c>
      <c r="AT32" s="2" t="s">
        <v>373</v>
      </c>
      <c r="AU32" s="2" t="s">
        <v>373</v>
      </c>
      <c r="AV32" s="2" t="s">
        <v>373</v>
      </c>
      <c r="AW32" s="2" t="s">
        <v>373</v>
      </c>
      <c r="AX32" s="2" t="s">
        <v>373</v>
      </c>
      <c r="AY32" s="2" t="s">
        <v>373</v>
      </c>
      <c r="AZ32" s="2" t="s">
        <v>373</v>
      </c>
      <c r="BA32" s="2" t="s">
        <v>373</v>
      </c>
      <c r="BB32" s="2" t="s">
        <v>373</v>
      </c>
      <c r="BC32" s="2" t="s">
        <v>373</v>
      </c>
      <c r="BD32" s="2" t="s">
        <v>373</v>
      </c>
      <c r="BE32" s="2" t="s">
        <v>373</v>
      </c>
      <c r="BF32" s="2" t="s">
        <v>373</v>
      </c>
      <c r="BG32" s="2" t="s">
        <v>373</v>
      </c>
      <c r="BH32" s="2" t="s">
        <v>373</v>
      </c>
      <c r="BI32" s="2" t="s">
        <v>373</v>
      </c>
      <c r="BJ32" s="2" t="s">
        <v>373</v>
      </c>
      <c r="BK32" s="2" t="s">
        <v>373</v>
      </c>
      <c r="BL32" s="2" t="s">
        <v>373</v>
      </c>
      <c r="BM32" s="2" t="s">
        <v>373</v>
      </c>
      <c r="BN32" s="2" t="s">
        <v>373</v>
      </c>
      <c r="BO32" s="2" t="s">
        <v>373</v>
      </c>
      <c r="BP32" s="2" t="s">
        <v>373</v>
      </c>
      <c r="BQ32" s="2" t="s">
        <v>373</v>
      </c>
      <c r="BR32" s="2" t="s">
        <v>373</v>
      </c>
      <c r="BS32" s="2" t="s">
        <v>373</v>
      </c>
      <c r="BT32" s="2" t="s">
        <v>373</v>
      </c>
      <c r="BU32" s="2" t="s">
        <v>373</v>
      </c>
      <c r="BV32" s="2" t="s">
        <v>373</v>
      </c>
      <c r="BW32" s="2" t="s">
        <v>373</v>
      </c>
      <c r="BX32" s="2" t="s">
        <v>373</v>
      </c>
      <c r="BY32" s="2" t="s">
        <v>373</v>
      </c>
      <c r="BZ32" s="2" t="s">
        <v>373</v>
      </c>
      <c r="CA32" s="2" t="s">
        <v>373</v>
      </c>
      <c r="CB32" s="2" t="s">
        <v>373</v>
      </c>
      <c r="CC32" s="2" t="s">
        <v>373</v>
      </c>
      <c r="CD32" s="2" t="s">
        <v>373</v>
      </c>
      <c r="CE32" s="2" t="s">
        <v>373</v>
      </c>
      <c r="CF32" s="2" t="s">
        <v>373</v>
      </c>
      <c r="CG32" s="2" t="s">
        <v>373</v>
      </c>
      <c r="CH32" s="2" t="s">
        <v>373</v>
      </c>
      <c r="CI32" s="2" t="s">
        <v>373</v>
      </c>
      <c r="CJ32" s="2" t="s">
        <v>373</v>
      </c>
      <c r="CK32" s="2" t="s">
        <v>373</v>
      </c>
      <c r="CL32" s="2" t="s">
        <v>373</v>
      </c>
      <c r="CM32" s="2" t="s">
        <v>373</v>
      </c>
      <c r="CN32" s="2" t="s">
        <v>373</v>
      </c>
      <c r="CO32" s="2" t="s">
        <v>373</v>
      </c>
      <c r="CP32" s="2" t="s">
        <v>373</v>
      </c>
      <c r="CQ32" s="2" t="s">
        <v>373</v>
      </c>
      <c r="CR32" s="2" t="s">
        <v>373</v>
      </c>
      <c r="CS32" s="2" t="s">
        <v>373</v>
      </c>
      <c r="CT32" s="2" t="s">
        <v>373</v>
      </c>
      <c r="CU32" s="2" t="s">
        <v>373</v>
      </c>
      <c r="CV32" s="2" t="s">
        <v>373</v>
      </c>
      <c r="CW32" s="2" t="s">
        <v>373</v>
      </c>
      <c r="CX32" s="2" t="s">
        <v>373</v>
      </c>
      <c r="CY32" s="2" t="s">
        <v>373</v>
      </c>
      <c r="CZ32" s="2" t="s">
        <v>373</v>
      </c>
      <c r="DA32" s="2" t="s">
        <v>373</v>
      </c>
      <c r="DB32" s="2" t="s">
        <v>373</v>
      </c>
      <c r="DC32" s="2" t="s">
        <v>373</v>
      </c>
      <c r="DD32" s="2" t="s">
        <v>373</v>
      </c>
      <c r="DE32" s="2" t="s">
        <v>373</v>
      </c>
      <c r="DF32" s="2" t="s">
        <v>373</v>
      </c>
      <c r="DG32" s="2" t="s">
        <v>373</v>
      </c>
      <c r="DH32" s="2" t="s">
        <v>373</v>
      </c>
      <c r="DI32" s="2" t="s">
        <v>373</v>
      </c>
      <c r="DJ32" s="2" t="s">
        <v>373</v>
      </c>
      <c r="DK32" s="2" t="s">
        <v>373</v>
      </c>
      <c r="DL32" s="2" t="s">
        <v>373</v>
      </c>
      <c r="DM32" s="2" t="s">
        <v>373</v>
      </c>
      <c r="DN32" s="2" t="s">
        <v>373</v>
      </c>
      <c r="DO32" s="2" t="s">
        <v>373</v>
      </c>
      <c r="DP32" s="2" t="s">
        <v>373</v>
      </c>
      <c r="DQ32" s="2" t="s">
        <v>373</v>
      </c>
      <c r="DR32" s="2" t="s">
        <v>373</v>
      </c>
      <c r="DS32" s="2" t="s">
        <v>373</v>
      </c>
      <c r="DT32" s="2" t="s">
        <v>373</v>
      </c>
      <c r="DU32" s="2" t="s">
        <v>373</v>
      </c>
      <c r="DV32" s="2" t="s">
        <v>373</v>
      </c>
      <c r="DW32" s="2" t="s">
        <v>373</v>
      </c>
      <c r="DX32" s="2" t="s">
        <v>373</v>
      </c>
      <c r="DY32" s="2" t="s">
        <v>373</v>
      </c>
      <c r="DZ32" s="2" t="s">
        <v>373</v>
      </c>
      <c r="EA32" s="2" t="s">
        <v>373</v>
      </c>
      <c r="EB32" s="2" t="s">
        <v>373</v>
      </c>
      <c r="EC32" s="2" t="s">
        <v>373</v>
      </c>
      <c r="ED32" s="2" t="s">
        <v>373</v>
      </c>
      <c r="EE32" s="2" t="s">
        <v>373</v>
      </c>
      <c r="EF32" s="2" t="s">
        <v>373</v>
      </c>
      <c r="EG32" s="2" t="s">
        <v>373</v>
      </c>
      <c r="EH32" s="2" t="s">
        <v>373</v>
      </c>
      <c r="EI32" s="2" t="s">
        <v>373</v>
      </c>
      <c r="EJ32" s="2" t="s">
        <v>373</v>
      </c>
      <c r="EK32" s="2" t="s">
        <v>373</v>
      </c>
      <c r="EL32" s="2" t="s">
        <v>373</v>
      </c>
      <c r="EM32" s="2" t="s">
        <v>373</v>
      </c>
      <c r="EN32" s="2" t="s">
        <v>373</v>
      </c>
      <c r="EO32" s="2" t="s">
        <v>373</v>
      </c>
      <c r="EP32" s="2" t="s">
        <v>373</v>
      </c>
      <c r="EQ32" s="2" t="s">
        <v>373</v>
      </c>
      <c r="ER32" s="2" t="s">
        <v>373</v>
      </c>
      <c r="ES32" s="2" t="s">
        <v>373</v>
      </c>
      <c r="ET32" s="2" t="s">
        <v>373</v>
      </c>
      <c r="EU32" s="2" t="s">
        <v>373</v>
      </c>
      <c r="EV32" s="2" t="s">
        <v>373</v>
      </c>
      <c r="EW32" s="2" t="s">
        <v>373</v>
      </c>
      <c r="EX32" s="2" t="s">
        <v>373</v>
      </c>
      <c r="EY32" s="2" t="s">
        <v>373</v>
      </c>
      <c r="EZ32" s="2" t="s">
        <v>373</v>
      </c>
      <c r="FA32" s="2" t="s">
        <v>373</v>
      </c>
      <c r="FB32" s="2" t="s">
        <v>373</v>
      </c>
      <c r="FC32" s="2" t="s">
        <v>373</v>
      </c>
      <c r="FD32" s="2" t="s">
        <v>373</v>
      </c>
      <c r="FE32" s="2" t="s">
        <v>373</v>
      </c>
      <c r="FF32" s="2" t="s">
        <v>373</v>
      </c>
      <c r="FG32" s="2" t="s">
        <v>373</v>
      </c>
      <c r="FH32" s="2" t="s">
        <v>373</v>
      </c>
      <c r="FI32" s="2" t="s">
        <v>373</v>
      </c>
      <c r="FJ32" s="2" t="s">
        <v>373</v>
      </c>
      <c r="FK32" s="2" t="s">
        <v>373</v>
      </c>
      <c r="FL32" s="2" t="s">
        <v>373</v>
      </c>
      <c r="FM32" s="2" t="s">
        <v>373</v>
      </c>
      <c r="FN32" s="2" t="s">
        <v>373</v>
      </c>
      <c r="FO32" s="2" t="s">
        <v>373</v>
      </c>
      <c r="FP32" s="2" t="s">
        <v>373</v>
      </c>
      <c r="FQ32" s="2" t="s">
        <v>373</v>
      </c>
      <c r="FR32" s="2" t="s">
        <v>373</v>
      </c>
      <c r="FS32" s="2" t="s">
        <v>373</v>
      </c>
      <c r="FT32" s="2" t="s">
        <v>373</v>
      </c>
      <c r="FU32" s="2" t="s">
        <v>373</v>
      </c>
      <c r="FV32" s="2" t="s">
        <v>373</v>
      </c>
      <c r="FW32" s="2" t="s">
        <v>373</v>
      </c>
      <c r="FX32" s="2" t="s">
        <v>373</v>
      </c>
      <c r="FY32" s="2" t="s">
        <v>373</v>
      </c>
      <c r="FZ32" s="2" t="s">
        <v>373</v>
      </c>
      <c r="GA32" s="2" t="s">
        <v>373</v>
      </c>
      <c r="GB32" s="2" t="s">
        <v>373</v>
      </c>
      <c r="GC32" s="2" t="s">
        <v>373</v>
      </c>
      <c r="GD32" s="2" t="s">
        <v>373</v>
      </c>
      <c r="GE32" s="2" t="s">
        <v>373</v>
      </c>
      <c r="GF32" s="2" t="s">
        <v>373</v>
      </c>
      <c r="GG32" s="2" t="s">
        <v>373</v>
      </c>
      <c r="GH32" s="2" t="s">
        <v>373</v>
      </c>
      <c r="GI32" s="2" t="s">
        <v>373</v>
      </c>
      <c r="GJ32" s="2" t="s">
        <v>373</v>
      </c>
    </row>
    <row r="33" spans="1:192" x14ac:dyDescent="0.25">
      <c r="A33" s="1">
        <v>43732.362511574072</v>
      </c>
      <c r="B33" s="1">
        <v>43732.364988425928</v>
      </c>
      <c r="C33" s="2" t="s">
        <v>195</v>
      </c>
      <c r="D33" s="2" t="s">
        <v>1008</v>
      </c>
      <c r="E33">
        <v>22</v>
      </c>
      <c r="F33">
        <v>214</v>
      </c>
      <c r="G33" s="2" t="s">
        <v>963</v>
      </c>
      <c r="H33" s="1">
        <v>43739.365210474534</v>
      </c>
      <c r="I33" s="2" t="s">
        <v>1009</v>
      </c>
      <c r="J33" s="2" t="s">
        <v>373</v>
      </c>
      <c r="K33" s="2" t="s">
        <v>373</v>
      </c>
      <c r="L33" s="2" t="s">
        <v>373</v>
      </c>
      <c r="M33" s="2" t="s">
        <v>373</v>
      </c>
      <c r="N33" s="2" t="s">
        <v>373</v>
      </c>
      <c r="O33" s="2" t="s">
        <v>373</v>
      </c>
      <c r="P33" s="2" t="s">
        <v>374</v>
      </c>
      <c r="Q33" s="2" t="s">
        <v>375</v>
      </c>
      <c r="R33" s="2" t="s">
        <v>1010</v>
      </c>
      <c r="S33" s="2" t="s">
        <v>1011</v>
      </c>
      <c r="T33" s="2" t="s">
        <v>1012</v>
      </c>
      <c r="U33" s="2" t="s">
        <v>1013</v>
      </c>
      <c r="V33" s="2" t="s">
        <v>1014</v>
      </c>
      <c r="W33" s="2" t="s">
        <v>381</v>
      </c>
      <c r="X33" s="2" t="s">
        <v>373</v>
      </c>
      <c r="Y33" s="2" t="s">
        <v>539</v>
      </c>
      <c r="Z33" s="2" t="s">
        <v>383</v>
      </c>
      <c r="AA33" s="2" t="s">
        <v>424</v>
      </c>
      <c r="AB33" s="2" t="s">
        <v>373</v>
      </c>
      <c r="AC33" s="2" t="s">
        <v>987</v>
      </c>
      <c r="AD33" s="2" t="s">
        <v>373</v>
      </c>
      <c r="AE33" s="2" t="s">
        <v>386</v>
      </c>
      <c r="AF33" s="2" t="s">
        <v>373</v>
      </c>
      <c r="AG33" s="2" t="s">
        <v>373</v>
      </c>
      <c r="AH33" s="2" t="s">
        <v>623</v>
      </c>
      <c r="AI33" s="2" t="s">
        <v>373</v>
      </c>
      <c r="AJ33" s="2" t="s">
        <v>488</v>
      </c>
      <c r="AK33" s="2" t="s">
        <v>383</v>
      </c>
      <c r="AL33" s="2" t="s">
        <v>373</v>
      </c>
      <c r="AM33" s="2" t="s">
        <v>405</v>
      </c>
      <c r="AN33" s="2" t="s">
        <v>406</v>
      </c>
      <c r="AO33" s="2" t="s">
        <v>403</v>
      </c>
      <c r="AP33" s="2" t="s">
        <v>373</v>
      </c>
      <c r="AQ33" s="2" t="s">
        <v>373</v>
      </c>
      <c r="AR33" s="2" t="s">
        <v>373</v>
      </c>
      <c r="AS33" s="2" t="s">
        <v>373</v>
      </c>
      <c r="AT33" s="2" t="s">
        <v>373</v>
      </c>
      <c r="AU33" s="2" t="s">
        <v>373</v>
      </c>
      <c r="AV33" s="2" t="s">
        <v>373</v>
      </c>
      <c r="AW33" s="2" t="s">
        <v>373</v>
      </c>
      <c r="AX33" s="2" t="s">
        <v>373</v>
      </c>
      <c r="AY33" s="2" t="s">
        <v>373</v>
      </c>
      <c r="AZ33" s="2" t="s">
        <v>373</v>
      </c>
      <c r="BA33" s="2" t="s">
        <v>373</v>
      </c>
      <c r="BB33" s="2" t="s">
        <v>373</v>
      </c>
      <c r="BC33" s="2" t="s">
        <v>373</v>
      </c>
      <c r="BD33" s="2" t="s">
        <v>373</v>
      </c>
      <c r="BE33" s="2" t="s">
        <v>373</v>
      </c>
      <c r="BF33" s="2" t="s">
        <v>373</v>
      </c>
      <c r="BG33" s="2" t="s">
        <v>373</v>
      </c>
      <c r="BH33" s="2" t="s">
        <v>373</v>
      </c>
      <c r="BI33" s="2" t="s">
        <v>373</v>
      </c>
      <c r="BJ33" s="2" t="s">
        <v>373</v>
      </c>
      <c r="BK33" s="2" t="s">
        <v>373</v>
      </c>
      <c r="BL33" s="2" t="s">
        <v>373</v>
      </c>
      <c r="BM33" s="2" t="s">
        <v>373</v>
      </c>
      <c r="BN33" s="2" t="s">
        <v>373</v>
      </c>
      <c r="BO33" s="2" t="s">
        <v>373</v>
      </c>
      <c r="BP33" s="2" t="s">
        <v>373</v>
      </c>
      <c r="BQ33" s="2" t="s">
        <v>373</v>
      </c>
      <c r="BR33" s="2" t="s">
        <v>373</v>
      </c>
      <c r="BS33" s="2" t="s">
        <v>373</v>
      </c>
      <c r="BT33" s="2" t="s">
        <v>373</v>
      </c>
      <c r="BU33" s="2" t="s">
        <v>373</v>
      </c>
      <c r="BV33" s="2" t="s">
        <v>373</v>
      </c>
      <c r="BW33" s="2" t="s">
        <v>373</v>
      </c>
      <c r="BX33" s="2" t="s">
        <v>373</v>
      </c>
      <c r="BY33" s="2" t="s">
        <v>373</v>
      </c>
      <c r="BZ33" s="2" t="s">
        <v>373</v>
      </c>
      <c r="CA33" s="2" t="s">
        <v>373</v>
      </c>
      <c r="CB33" s="2" t="s">
        <v>373</v>
      </c>
      <c r="CC33" s="2" t="s">
        <v>373</v>
      </c>
      <c r="CD33" s="2" t="s">
        <v>373</v>
      </c>
      <c r="CE33" s="2" t="s">
        <v>373</v>
      </c>
      <c r="CF33" s="2" t="s">
        <v>373</v>
      </c>
      <c r="CG33" s="2" t="s">
        <v>373</v>
      </c>
      <c r="CH33" s="2" t="s">
        <v>373</v>
      </c>
      <c r="CI33" s="2" t="s">
        <v>373</v>
      </c>
      <c r="CJ33" s="2" t="s">
        <v>373</v>
      </c>
      <c r="CK33" s="2" t="s">
        <v>373</v>
      </c>
      <c r="CL33" s="2" t="s">
        <v>373</v>
      </c>
      <c r="CM33" s="2" t="s">
        <v>373</v>
      </c>
      <c r="CN33" s="2" t="s">
        <v>373</v>
      </c>
      <c r="CO33" s="2" t="s">
        <v>373</v>
      </c>
      <c r="CP33" s="2" t="s">
        <v>373</v>
      </c>
      <c r="CQ33" s="2" t="s">
        <v>373</v>
      </c>
      <c r="CR33" s="2" t="s">
        <v>373</v>
      </c>
      <c r="CS33" s="2" t="s">
        <v>373</v>
      </c>
      <c r="CT33" s="2" t="s">
        <v>373</v>
      </c>
      <c r="CU33" s="2" t="s">
        <v>373</v>
      </c>
      <c r="CV33" s="2" t="s">
        <v>373</v>
      </c>
      <c r="CW33" s="2" t="s">
        <v>373</v>
      </c>
      <c r="CX33" s="2" t="s">
        <v>373</v>
      </c>
      <c r="CY33" s="2" t="s">
        <v>373</v>
      </c>
      <c r="CZ33" s="2" t="s">
        <v>373</v>
      </c>
      <c r="DA33" s="2" t="s">
        <v>373</v>
      </c>
      <c r="DB33" s="2" t="s">
        <v>373</v>
      </c>
      <c r="DC33" s="2" t="s">
        <v>373</v>
      </c>
      <c r="DD33" s="2" t="s">
        <v>373</v>
      </c>
      <c r="DE33" s="2" t="s">
        <v>373</v>
      </c>
      <c r="DF33" s="2" t="s">
        <v>373</v>
      </c>
      <c r="DG33" s="2" t="s">
        <v>373</v>
      </c>
      <c r="DH33" s="2" t="s">
        <v>373</v>
      </c>
      <c r="DI33" s="2" t="s">
        <v>373</v>
      </c>
      <c r="DJ33" s="2" t="s">
        <v>373</v>
      </c>
      <c r="DK33" s="2" t="s">
        <v>373</v>
      </c>
      <c r="DL33" s="2" t="s">
        <v>373</v>
      </c>
      <c r="DM33" s="2" t="s">
        <v>373</v>
      </c>
      <c r="DN33" s="2" t="s">
        <v>373</v>
      </c>
      <c r="DO33" s="2" t="s">
        <v>373</v>
      </c>
      <c r="DP33" s="2" t="s">
        <v>373</v>
      </c>
      <c r="DQ33" s="2" t="s">
        <v>373</v>
      </c>
      <c r="DR33" s="2" t="s">
        <v>373</v>
      </c>
      <c r="DS33" s="2" t="s">
        <v>373</v>
      </c>
      <c r="DT33" s="2" t="s">
        <v>373</v>
      </c>
      <c r="DU33" s="2" t="s">
        <v>373</v>
      </c>
      <c r="DV33" s="2" t="s">
        <v>373</v>
      </c>
      <c r="DW33" s="2" t="s">
        <v>373</v>
      </c>
      <c r="DX33" s="2" t="s">
        <v>373</v>
      </c>
      <c r="DY33" s="2" t="s">
        <v>373</v>
      </c>
      <c r="DZ33" s="2" t="s">
        <v>373</v>
      </c>
      <c r="EA33" s="2" t="s">
        <v>373</v>
      </c>
      <c r="EB33" s="2" t="s">
        <v>373</v>
      </c>
      <c r="EC33" s="2" t="s">
        <v>373</v>
      </c>
      <c r="ED33" s="2" t="s">
        <v>373</v>
      </c>
      <c r="EE33" s="2" t="s">
        <v>373</v>
      </c>
      <c r="EF33" s="2" t="s">
        <v>373</v>
      </c>
      <c r="EG33" s="2" t="s">
        <v>373</v>
      </c>
      <c r="EH33" s="2" t="s">
        <v>373</v>
      </c>
      <c r="EI33" s="2" t="s">
        <v>373</v>
      </c>
      <c r="EJ33" s="2" t="s">
        <v>373</v>
      </c>
      <c r="EK33" s="2" t="s">
        <v>373</v>
      </c>
      <c r="EL33" s="2" t="s">
        <v>373</v>
      </c>
      <c r="EM33" s="2" t="s">
        <v>373</v>
      </c>
      <c r="EN33" s="2" t="s">
        <v>373</v>
      </c>
      <c r="EO33" s="2" t="s">
        <v>373</v>
      </c>
      <c r="EP33" s="2" t="s">
        <v>373</v>
      </c>
      <c r="EQ33" s="2" t="s">
        <v>373</v>
      </c>
      <c r="ER33" s="2" t="s">
        <v>373</v>
      </c>
      <c r="ES33" s="2" t="s">
        <v>373</v>
      </c>
      <c r="ET33" s="2" t="s">
        <v>373</v>
      </c>
      <c r="EU33" s="2" t="s">
        <v>373</v>
      </c>
      <c r="EV33" s="2" t="s">
        <v>373</v>
      </c>
      <c r="EW33" s="2" t="s">
        <v>373</v>
      </c>
      <c r="EX33" s="2" t="s">
        <v>373</v>
      </c>
      <c r="EY33" s="2" t="s">
        <v>373</v>
      </c>
      <c r="EZ33" s="2" t="s">
        <v>373</v>
      </c>
      <c r="FA33" s="2" t="s">
        <v>373</v>
      </c>
      <c r="FB33" s="2" t="s">
        <v>373</v>
      </c>
      <c r="FC33" s="2" t="s">
        <v>373</v>
      </c>
      <c r="FD33" s="2" t="s">
        <v>373</v>
      </c>
      <c r="FE33" s="2" t="s">
        <v>373</v>
      </c>
      <c r="FF33" s="2" t="s">
        <v>373</v>
      </c>
      <c r="FG33" s="2" t="s">
        <v>373</v>
      </c>
      <c r="FH33" s="2" t="s">
        <v>373</v>
      </c>
      <c r="FI33" s="2" t="s">
        <v>373</v>
      </c>
      <c r="FJ33" s="2" t="s">
        <v>373</v>
      </c>
      <c r="FK33" s="2" t="s">
        <v>373</v>
      </c>
      <c r="FL33" s="2" t="s">
        <v>373</v>
      </c>
      <c r="FM33" s="2" t="s">
        <v>373</v>
      </c>
      <c r="FN33" s="2" t="s">
        <v>373</v>
      </c>
      <c r="FO33" s="2" t="s">
        <v>373</v>
      </c>
      <c r="FP33" s="2" t="s">
        <v>373</v>
      </c>
      <c r="FQ33" s="2" t="s">
        <v>373</v>
      </c>
      <c r="FR33" s="2" t="s">
        <v>373</v>
      </c>
      <c r="FS33" s="2" t="s">
        <v>373</v>
      </c>
      <c r="FT33" s="2" t="s">
        <v>373</v>
      </c>
      <c r="FU33" s="2" t="s">
        <v>373</v>
      </c>
      <c r="FV33" s="2" t="s">
        <v>373</v>
      </c>
      <c r="FW33" s="2" t="s">
        <v>373</v>
      </c>
      <c r="FX33" s="2" t="s">
        <v>373</v>
      </c>
      <c r="FY33" s="2" t="s">
        <v>373</v>
      </c>
      <c r="FZ33" s="2" t="s">
        <v>373</v>
      </c>
      <c r="GA33" s="2" t="s">
        <v>373</v>
      </c>
      <c r="GB33" s="2" t="s">
        <v>373</v>
      </c>
      <c r="GC33" s="2" t="s">
        <v>373</v>
      </c>
      <c r="GD33" s="2" t="s">
        <v>373</v>
      </c>
      <c r="GE33" s="2" t="s">
        <v>373</v>
      </c>
      <c r="GF33" s="2" t="s">
        <v>373</v>
      </c>
      <c r="GG33" s="2" t="s">
        <v>373</v>
      </c>
      <c r="GH33" s="2" t="s">
        <v>373</v>
      </c>
      <c r="GI33" s="2" t="s">
        <v>373</v>
      </c>
      <c r="GJ33" s="2" t="s">
        <v>373</v>
      </c>
    </row>
    <row r="34" spans="1:192" x14ac:dyDescent="0.25">
      <c r="A34" s="1">
        <v>43732.355555555558</v>
      </c>
      <c r="B34" s="1">
        <v>43732.367939814816</v>
      </c>
      <c r="C34" s="2" t="s">
        <v>195</v>
      </c>
      <c r="D34" s="2" t="s">
        <v>1015</v>
      </c>
      <c r="E34">
        <v>40</v>
      </c>
      <c r="F34">
        <v>1069</v>
      </c>
      <c r="G34" s="2" t="s">
        <v>963</v>
      </c>
      <c r="H34" s="1">
        <v>43739.368004768519</v>
      </c>
      <c r="I34" s="2" t="s">
        <v>1016</v>
      </c>
      <c r="J34" s="2" t="s">
        <v>373</v>
      </c>
      <c r="K34" s="2" t="s">
        <v>373</v>
      </c>
      <c r="L34" s="2" t="s">
        <v>373</v>
      </c>
      <c r="M34" s="2" t="s">
        <v>373</v>
      </c>
      <c r="N34" s="2" t="s">
        <v>373</v>
      </c>
      <c r="O34" s="2" t="s">
        <v>373</v>
      </c>
      <c r="P34" s="2" t="s">
        <v>374</v>
      </c>
      <c r="Q34" s="2" t="s">
        <v>375</v>
      </c>
      <c r="R34" s="2" t="s">
        <v>1017</v>
      </c>
      <c r="S34" s="2" t="s">
        <v>1018</v>
      </c>
      <c r="T34" s="2" t="s">
        <v>378</v>
      </c>
      <c r="U34" s="2" t="s">
        <v>1019</v>
      </c>
      <c r="V34" s="2" t="s">
        <v>1020</v>
      </c>
      <c r="W34" s="2" t="s">
        <v>381</v>
      </c>
      <c r="X34" s="2" t="s">
        <v>373</v>
      </c>
      <c r="Y34" s="2" t="s">
        <v>1021</v>
      </c>
      <c r="Z34" s="2" t="s">
        <v>383</v>
      </c>
      <c r="AA34" s="2" t="s">
        <v>1022</v>
      </c>
      <c r="AB34" s="2" t="s">
        <v>373</v>
      </c>
      <c r="AC34" s="2" t="s">
        <v>373</v>
      </c>
      <c r="AD34" s="2" t="s">
        <v>1023</v>
      </c>
      <c r="AE34" s="2" t="s">
        <v>373</v>
      </c>
      <c r="AF34" s="2" t="s">
        <v>373</v>
      </c>
      <c r="AG34" s="2" t="s">
        <v>659</v>
      </c>
      <c r="AH34" s="2" t="s">
        <v>1024</v>
      </c>
      <c r="AI34" s="2" t="s">
        <v>373</v>
      </c>
      <c r="AJ34" s="2" t="s">
        <v>373</v>
      </c>
      <c r="AK34" s="2" t="s">
        <v>383</v>
      </c>
      <c r="AL34" s="2" t="s">
        <v>373</v>
      </c>
      <c r="AM34" s="2" t="s">
        <v>405</v>
      </c>
      <c r="AN34" s="2" t="s">
        <v>406</v>
      </c>
      <c r="AO34" s="2" t="s">
        <v>1025</v>
      </c>
      <c r="AP34" s="2" t="s">
        <v>1026</v>
      </c>
      <c r="AQ34" s="2" t="s">
        <v>373</v>
      </c>
      <c r="AR34" s="2" t="s">
        <v>373</v>
      </c>
      <c r="AS34" s="2" t="s">
        <v>373</v>
      </c>
      <c r="AT34" s="2" t="s">
        <v>373</v>
      </c>
      <c r="AU34" s="2" t="s">
        <v>429</v>
      </c>
      <c r="AV34" s="2" t="s">
        <v>429</v>
      </c>
      <c r="AW34" s="2" t="s">
        <v>429</v>
      </c>
      <c r="AX34" s="2" t="s">
        <v>373</v>
      </c>
      <c r="AY34" s="2" t="s">
        <v>373</v>
      </c>
      <c r="AZ34" s="2" t="s">
        <v>373</v>
      </c>
      <c r="BA34" s="2" t="s">
        <v>679</v>
      </c>
      <c r="BB34" s="2" t="s">
        <v>1027</v>
      </c>
      <c r="BC34" s="2" t="s">
        <v>1027</v>
      </c>
      <c r="BD34" s="2" t="s">
        <v>679</v>
      </c>
      <c r="BE34" s="2" t="s">
        <v>1028</v>
      </c>
      <c r="BF34" s="2" t="s">
        <v>1027</v>
      </c>
      <c r="BG34" s="2" t="s">
        <v>390</v>
      </c>
      <c r="BH34" s="2" t="s">
        <v>494</v>
      </c>
      <c r="BI34" s="2" t="s">
        <v>373</v>
      </c>
      <c r="BJ34" s="2" t="s">
        <v>1029</v>
      </c>
      <c r="BK34" s="2" t="s">
        <v>547</v>
      </c>
      <c r="BL34" s="2" t="s">
        <v>373</v>
      </c>
      <c r="BM34" s="2" t="s">
        <v>569</v>
      </c>
      <c r="BN34" s="2" t="s">
        <v>494</v>
      </c>
      <c r="BO34" s="2" t="s">
        <v>373</v>
      </c>
      <c r="BP34" s="2" t="s">
        <v>373</v>
      </c>
      <c r="BQ34" s="2" t="s">
        <v>373</v>
      </c>
      <c r="BR34" s="2" t="s">
        <v>383</v>
      </c>
      <c r="BS34" s="2" t="s">
        <v>373</v>
      </c>
      <c r="BT34" s="2" t="s">
        <v>373</v>
      </c>
      <c r="BU34" s="2" t="s">
        <v>373</v>
      </c>
      <c r="BV34" s="2" t="s">
        <v>373</v>
      </c>
      <c r="BW34" s="2" t="s">
        <v>373</v>
      </c>
      <c r="BX34" s="2" t="s">
        <v>373</v>
      </c>
      <c r="BY34" s="2" t="s">
        <v>373</v>
      </c>
      <c r="BZ34" s="2" t="s">
        <v>373</v>
      </c>
      <c r="CA34" s="2" t="s">
        <v>373</v>
      </c>
      <c r="CB34" s="2" t="s">
        <v>373</v>
      </c>
      <c r="CC34" s="2" t="s">
        <v>373</v>
      </c>
      <c r="CD34" s="2" t="s">
        <v>373</v>
      </c>
      <c r="CE34" s="2" t="s">
        <v>373</v>
      </c>
      <c r="CF34" s="2" t="s">
        <v>373</v>
      </c>
      <c r="CG34" s="2" t="s">
        <v>373</v>
      </c>
      <c r="CH34" s="2" t="s">
        <v>373</v>
      </c>
      <c r="CI34" s="2" t="s">
        <v>373</v>
      </c>
      <c r="CJ34" s="2" t="s">
        <v>373</v>
      </c>
      <c r="CK34" s="2" t="s">
        <v>373</v>
      </c>
      <c r="CL34" s="2" t="s">
        <v>373</v>
      </c>
      <c r="CM34" s="2" t="s">
        <v>373</v>
      </c>
      <c r="CN34" s="2" t="s">
        <v>373</v>
      </c>
      <c r="CO34" s="2" t="s">
        <v>373</v>
      </c>
      <c r="CP34" s="2" t="s">
        <v>373</v>
      </c>
      <c r="CQ34" s="2" t="s">
        <v>373</v>
      </c>
      <c r="CR34" s="2" t="s">
        <v>373</v>
      </c>
      <c r="CS34" s="2" t="s">
        <v>373</v>
      </c>
      <c r="CT34" s="2" t="s">
        <v>373</v>
      </c>
      <c r="CU34" s="2" t="s">
        <v>373</v>
      </c>
      <c r="CV34" s="2" t="s">
        <v>373</v>
      </c>
      <c r="CW34" s="2" t="s">
        <v>373</v>
      </c>
      <c r="CX34" s="2" t="s">
        <v>373</v>
      </c>
      <c r="CY34" s="2" t="s">
        <v>373</v>
      </c>
      <c r="CZ34" s="2" t="s">
        <v>373</v>
      </c>
      <c r="DA34" s="2" t="s">
        <v>373</v>
      </c>
      <c r="DB34" s="2" t="s">
        <v>373</v>
      </c>
      <c r="DC34" s="2" t="s">
        <v>373</v>
      </c>
      <c r="DD34" s="2" t="s">
        <v>373</v>
      </c>
      <c r="DE34" s="2" t="s">
        <v>373</v>
      </c>
      <c r="DF34" s="2" t="s">
        <v>373</v>
      </c>
      <c r="DG34" s="2" t="s">
        <v>373</v>
      </c>
      <c r="DH34" s="2" t="s">
        <v>373</v>
      </c>
      <c r="DI34" s="2" t="s">
        <v>373</v>
      </c>
      <c r="DJ34" s="2" t="s">
        <v>373</v>
      </c>
      <c r="DK34" s="2" t="s">
        <v>373</v>
      </c>
      <c r="DL34" s="2" t="s">
        <v>373</v>
      </c>
      <c r="DM34" s="2" t="s">
        <v>373</v>
      </c>
      <c r="DN34" s="2" t="s">
        <v>373</v>
      </c>
      <c r="DO34" s="2" t="s">
        <v>373</v>
      </c>
      <c r="DP34" s="2" t="s">
        <v>373</v>
      </c>
      <c r="DQ34" s="2" t="s">
        <v>373</v>
      </c>
      <c r="DR34" s="2" t="s">
        <v>373</v>
      </c>
      <c r="DS34" s="2" t="s">
        <v>373</v>
      </c>
      <c r="DT34" s="2" t="s">
        <v>373</v>
      </c>
      <c r="DU34" s="2" t="s">
        <v>373</v>
      </c>
      <c r="DV34" s="2" t="s">
        <v>373</v>
      </c>
      <c r="DW34" s="2" t="s">
        <v>373</v>
      </c>
      <c r="DX34" s="2" t="s">
        <v>373</v>
      </c>
      <c r="DY34" s="2" t="s">
        <v>373</v>
      </c>
      <c r="DZ34" s="2" t="s">
        <v>373</v>
      </c>
      <c r="EA34" s="2" t="s">
        <v>373</v>
      </c>
      <c r="EB34" s="2" t="s">
        <v>373</v>
      </c>
      <c r="EC34" s="2" t="s">
        <v>373</v>
      </c>
      <c r="ED34" s="2" t="s">
        <v>373</v>
      </c>
      <c r="EE34" s="2" t="s">
        <v>373</v>
      </c>
      <c r="EF34" s="2" t="s">
        <v>373</v>
      </c>
      <c r="EG34" s="2" t="s">
        <v>373</v>
      </c>
      <c r="EH34" s="2" t="s">
        <v>373</v>
      </c>
      <c r="EI34" s="2" t="s">
        <v>373</v>
      </c>
      <c r="EJ34" s="2" t="s">
        <v>373</v>
      </c>
      <c r="EK34" s="2" t="s">
        <v>373</v>
      </c>
      <c r="EL34" s="2" t="s">
        <v>373</v>
      </c>
      <c r="EM34" s="2" t="s">
        <v>373</v>
      </c>
      <c r="EN34" s="2" t="s">
        <v>373</v>
      </c>
      <c r="EO34" s="2" t="s">
        <v>373</v>
      </c>
      <c r="EP34" s="2" t="s">
        <v>373</v>
      </c>
      <c r="EQ34" s="2" t="s">
        <v>373</v>
      </c>
      <c r="ER34" s="2" t="s">
        <v>373</v>
      </c>
      <c r="ES34" s="2" t="s">
        <v>373</v>
      </c>
      <c r="ET34" s="2" t="s">
        <v>373</v>
      </c>
      <c r="EU34" s="2" t="s">
        <v>373</v>
      </c>
      <c r="EV34" s="2" t="s">
        <v>373</v>
      </c>
      <c r="EW34" s="2" t="s">
        <v>373</v>
      </c>
      <c r="EX34" s="2" t="s">
        <v>373</v>
      </c>
      <c r="EY34" s="2" t="s">
        <v>373</v>
      </c>
      <c r="EZ34" s="2" t="s">
        <v>373</v>
      </c>
      <c r="FA34" s="2" t="s">
        <v>373</v>
      </c>
      <c r="FB34" s="2" t="s">
        <v>373</v>
      </c>
      <c r="FC34" s="2" t="s">
        <v>373</v>
      </c>
      <c r="FD34" s="2" t="s">
        <v>373</v>
      </c>
      <c r="FE34" s="2" t="s">
        <v>373</v>
      </c>
      <c r="FF34" s="2" t="s">
        <v>373</v>
      </c>
      <c r="FG34" s="2" t="s">
        <v>373</v>
      </c>
      <c r="FH34" s="2" t="s">
        <v>373</v>
      </c>
      <c r="FI34" s="2" t="s">
        <v>373</v>
      </c>
      <c r="FJ34" s="2" t="s">
        <v>373</v>
      </c>
      <c r="FK34" s="2" t="s">
        <v>373</v>
      </c>
      <c r="FL34" s="2" t="s">
        <v>373</v>
      </c>
      <c r="FM34" s="2" t="s">
        <v>373</v>
      </c>
      <c r="FN34" s="2" t="s">
        <v>373</v>
      </c>
      <c r="FO34" s="2" t="s">
        <v>373</v>
      </c>
      <c r="FP34" s="2" t="s">
        <v>373</v>
      </c>
      <c r="FQ34" s="2" t="s">
        <v>373</v>
      </c>
      <c r="FR34" s="2" t="s">
        <v>373</v>
      </c>
      <c r="FS34" s="2" t="s">
        <v>373</v>
      </c>
      <c r="FT34" s="2" t="s">
        <v>373</v>
      </c>
      <c r="FU34" s="2" t="s">
        <v>373</v>
      </c>
      <c r="FV34" s="2" t="s">
        <v>373</v>
      </c>
      <c r="FW34" s="2" t="s">
        <v>373</v>
      </c>
      <c r="FX34" s="2" t="s">
        <v>373</v>
      </c>
      <c r="FY34" s="2" t="s">
        <v>373</v>
      </c>
      <c r="FZ34" s="2" t="s">
        <v>373</v>
      </c>
      <c r="GA34" s="2" t="s">
        <v>373</v>
      </c>
      <c r="GB34" s="2" t="s">
        <v>373</v>
      </c>
      <c r="GC34" s="2" t="s">
        <v>373</v>
      </c>
      <c r="GD34" s="2" t="s">
        <v>373</v>
      </c>
      <c r="GE34" s="2" t="s">
        <v>373</v>
      </c>
      <c r="GF34" s="2" t="s">
        <v>373</v>
      </c>
      <c r="GG34" s="2" t="s">
        <v>373</v>
      </c>
      <c r="GH34" s="2" t="s">
        <v>373</v>
      </c>
      <c r="GI34" s="2" t="s">
        <v>373</v>
      </c>
      <c r="GJ34" s="2" t="s">
        <v>373</v>
      </c>
    </row>
    <row r="35" spans="1:192" x14ac:dyDescent="0.25">
      <c r="A35" s="1">
        <v>43732.358715277776</v>
      </c>
      <c r="B35" s="1">
        <v>43732.36859953704</v>
      </c>
      <c r="C35" s="2" t="s">
        <v>195</v>
      </c>
      <c r="D35" s="2" t="s">
        <v>1030</v>
      </c>
      <c r="E35">
        <v>58</v>
      </c>
      <c r="F35">
        <v>853</v>
      </c>
      <c r="G35" s="2" t="s">
        <v>963</v>
      </c>
      <c r="H35" s="1">
        <v>43739.36881428241</v>
      </c>
      <c r="I35" s="2" t="s">
        <v>1031</v>
      </c>
      <c r="J35" s="2" t="s">
        <v>373</v>
      </c>
      <c r="K35" s="2" t="s">
        <v>373</v>
      </c>
      <c r="L35" s="2" t="s">
        <v>373</v>
      </c>
      <c r="M35" s="2" t="s">
        <v>373</v>
      </c>
      <c r="N35" s="2" t="s">
        <v>373</v>
      </c>
      <c r="O35" s="2" t="s">
        <v>373</v>
      </c>
      <c r="P35" s="2" t="s">
        <v>374</v>
      </c>
      <c r="Q35" s="2" t="s">
        <v>375</v>
      </c>
      <c r="R35" s="2" t="s">
        <v>1032</v>
      </c>
      <c r="S35" s="2" t="s">
        <v>1033</v>
      </c>
      <c r="T35" s="2" t="s">
        <v>378</v>
      </c>
      <c r="U35" s="2" t="s">
        <v>1034</v>
      </c>
      <c r="V35" s="2" t="s">
        <v>1035</v>
      </c>
      <c r="W35" s="2" t="s">
        <v>381</v>
      </c>
      <c r="X35" s="2" t="s">
        <v>373</v>
      </c>
      <c r="Y35" s="2" t="s">
        <v>539</v>
      </c>
      <c r="Z35" s="2" t="s">
        <v>383</v>
      </c>
      <c r="AA35" s="2" t="s">
        <v>384</v>
      </c>
      <c r="AB35" s="2" t="s">
        <v>373</v>
      </c>
      <c r="AC35" s="2" t="s">
        <v>1036</v>
      </c>
      <c r="AD35" s="2" t="s">
        <v>373</v>
      </c>
      <c r="AE35" s="2" t="s">
        <v>1037</v>
      </c>
      <c r="AF35" s="2" t="s">
        <v>373</v>
      </c>
      <c r="AG35" s="2" t="s">
        <v>373</v>
      </c>
      <c r="AH35" s="2" t="s">
        <v>1038</v>
      </c>
      <c r="AI35" s="2" t="s">
        <v>373</v>
      </c>
      <c r="AJ35" s="2" t="s">
        <v>403</v>
      </c>
      <c r="AK35" s="2" t="s">
        <v>383</v>
      </c>
      <c r="AL35" s="2" t="s">
        <v>373</v>
      </c>
      <c r="AM35" s="2" t="s">
        <v>405</v>
      </c>
      <c r="AN35" s="2" t="s">
        <v>406</v>
      </c>
      <c r="AO35" s="2" t="s">
        <v>373</v>
      </c>
      <c r="AP35" s="2" t="s">
        <v>1039</v>
      </c>
      <c r="AQ35" s="2" t="s">
        <v>373</v>
      </c>
      <c r="AR35" s="2" t="s">
        <v>712</v>
      </c>
      <c r="AS35" s="2" t="s">
        <v>784</v>
      </c>
      <c r="AT35" s="2" t="s">
        <v>373</v>
      </c>
      <c r="AU35" s="2" t="s">
        <v>373</v>
      </c>
      <c r="AV35" s="2" t="s">
        <v>373</v>
      </c>
      <c r="AW35" s="2" t="s">
        <v>429</v>
      </c>
      <c r="AX35" s="2" t="s">
        <v>373</v>
      </c>
      <c r="AY35" s="2" t="s">
        <v>373</v>
      </c>
      <c r="AZ35" s="2" t="s">
        <v>373</v>
      </c>
      <c r="BA35" s="2" t="s">
        <v>556</v>
      </c>
      <c r="BB35" s="2" t="s">
        <v>556</v>
      </c>
      <c r="BC35" s="2" t="s">
        <v>489</v>
      </c>
      <c r="BD35" s="2" t="s">
        <v>373</v>
      </c>
      <c r="BE35" s="2" t="s">
        <v>373</v>
      </c>
      <c r="BF35" s="2" t="s">
        <v>373</v>
      </c>
      <c r="BG35" s="2" t="s">
        <v>383</v>
      </c>
      <c r="BH35" s="2" t="s">
        <v>408</v>
      </c>
      <c r="BI35" s="2" t="s">
        <v>373</v>
      </c>
      <c r="BJ35" s="2" t="s">
        <v>373</v>
      </c>
      <c r="BK35" s="2" t="s">
        <v>373</v>
      </c>
      <c r="BL35" s="2" t="s">
        <v>373</v>
      </c>
      <c r="BM35" s="2" t="s">
        <v>383</v>
      </c>
      <c r="BN35" s="2" t="s">
        <v>373</v>
      </c>
      <c r="BO35" s="2" t="s">
        <v>373</v>
      </c>
      <c r="BP35" s="2" t="s">
        <v>373</v>
      </c>
      <c r="BQ35" s="2" t="s">
        <v>373</v>
      </c>
      <c r="BR35" s="2" t="s">
        <v>390</v>
      </c>
      <c r="BS35" s="2" t="s">
        <v>373</v>
      </c>
      <c r="BT35" s="2" t="s">
        <v>373</v>
      </c>
      <c r="BU35" s="2" t="s">
        <v>373</v>
      </c>
      <c r="BV35" s="2" t="s">
        <v>373</v>
      </c>
      <c r="BW35" s="2" t="s">
        <v>373</v>
      </c>
      <c r="BX35" s="2" t="s">
        <v>373</v>
      </c>
      <c r="BY35" s="2" t="s">
        <v>560</v>
      </c>
      <c r="BZ35" s="2" t="s">
        <v>373</v>
      </c>
      <c r="CA35" s="2" t="s">
        <v>1040</v>
      </c>
      <c r="CB35" s="2" t="s">
        <v>390</v>
      </c>
      <c r="CC35" s="2" t="s">
        <v>601</v>
      </c>
      <c r="CD35" s="2" t="s">
        <v>411</v>
      </c>
      <c r="CE35" s="2" t="s">
        <v>784</v>
      </c>
      <c r="CF35" s="2" t="s">
        <v>373</v>
      </c>
      <c r="CG35" s="2" t="s">
        <v>706</v>
      </c>
      <c r="CH35" s="2" t="s">
        <v>373</v>
      </c>
      <c r="CI35" s="2" t="s">
        <v>435</v>
      </c>
      <c r="CJ35" s="2" t="s">
        <v>373</v>
      </c>
      <c r="CK35" s="2" t="s">
        <v>1041</v>
      </c>
      <c r="CL35" s="2" t="s">
        <v>383</v>
      </c>
      <c r="CM35" s="2" t="s">
        <v>373</v>
      </c>
      <c r="CN35" s="2" t="s">
        <v>373</v>
      </c>
      <c r="CO35" s="2" t="s">
        <v>373</v>
      </c>
      <c r="CP35" s="2" t="s">
        <v>373</v>
      </c>
      <c r="CQ35" s="2" t="s">
        <v>373</v>
      </c>
      <c r="CR35" s="2" t="s">
        <v>373</v>
      </c>
      <c r="CS35" s="2" t="s">
        <v>373</v>
      </c>
      <c r="CT35" s="2" t="s">
        <v>373</v>
      </c>
      <c r="CU35" s="2" t="s">
        <v>373</v>
      </c>
      <c r="CV35" s="2" t="s">
        <v>373</v>
      </c>
      <c r="CW35" s="2" t="s">
        <v>373</v>
      </c>
      <c r="CX35" s="2" t="s">
        <v>373</v>
      </c>
      <c r="CY35" s="2" t="s">
        <v>390</v>
      </c>
      <c r="CZ35" s="2" t="s">
        <v>373</v>
      </c>
      <c r="DA35" s="2" t="s">
        <v>373</v>
      </c>
      <c r="DB35" s="2" t="s">
        <v>373</v>
      </c>
      <c r="DC35" s="2" t="s">
        <v>373</v>
      </c>
      <c r="DD35" s="2" t="s">
        <v>373</v>
      </c>
      <c r="DE35" s="2" t="s">
        <v>373</v>
      </c>
      <c r="DF35" s="2" t="s">
        <v>373</v>
      </c>
      <c r="DG35" s="2" t="s">
        <v>373</v>
      </c>
      <c r="DH35" s="2" t="s">
        <v>373</v>
      </c>
      <c r="DI35" s="2" t="s">
        <v>373</v>
      </c>
      <c r="DJ35" s="2" t="s">
        <v>373</v>
      </c>
      <c r="DK35" s="2" t="s">
        <v>373</v>
      </c>
      <c r="DL35" s="2" t="s">
        <v>373</v>
      </c>
      <c r="DM35" s="2" t="s">
        <v>373</v>
      </c>
      <c r="DN35" s="2" t="s">
        <v>373</v>
      </c>
      <c r="DO35" s="2" t="s">
        <v>373</v>
      </c>
      <c r="DP35" s="2" t="s">
        <v>373</v>
      </c>
      <c r="DQ35" s="2" t="s">
        <v>373</v>
      </c>
      <c r="DR35" s="2" t="s">
        <v>373</v>
      </c>
      <c r="DS35" s="2" t="s">
        <v>373</v>
      </c>
      <c r="DT35" s="2" t="s">
        <v>373</v>
      </c>
      <c r="DU35" s="2" t="s">
        <v>373</v>
      </c>
      <c r="DV35" s="2" t="s">
        <v>373</v>
      </c>
      <c r="DW35" s="2" t="s">
        <v>373</v>
      </c>
      <c r="DX35" s="2" t="s">
        <v>373</v>
      </c>
      <c r="DY35" s="2" t="s">
        <v>373</v>
      </c>
      <c r="DZ35" s="2" t="s">
        <v>373</v>
      </c>
      <c r="EA35" s="2" t="s">
        <v>373</v>
      </c>
      <c r="EB35" s="2" t="s">
        <v>373</v>
      </c>
      <c r="EC35" s="2" t="s">
        <v>373</v>
      </c>
      <c r="ED35" s="2" t="s">
        <v>373</v>
      </c>
      <c r="EE35" s="2" t="s">
        <v>373</v>
      </c>
      <c r="EF35" s="2" t="s">
        <v>373</v>
      </c>
      <c r="EG35" s="2" t="s">
        <v>373</v>
      </c>
      <c r="EH35" s="2" t="s">
        <v>373</v>
      </c>
      <c r="EI35" s="2" t="s">
        <v>373</v>
      </c>
      <c r="EJ35" s="2" t="s">
        <v>373</v>
      </c>
      <c r="EK35" s="2" t="s">
        <v>373</v>
      </c>
      <c r="EL35" s="2" t="s">
        <v>373</v>
      </c>
      <c r="EM35" s="2" t="s">
        <v>373</v>
      </c>
      <c r="EN35" s="2" t="s">
        <v>373</v>
      </c>
      <c r="EO35" s="2" t="s">
        <v>373</v>
      </c>
      <c r="EP35" s="2" t="s">
        <v>373</v>
      </c>
      <c r="EQ35" s="2" t="s">
        <v>373</v>
      </c>
      <c r="ER35" s="2" t="s">
        <v>373</v>
      </c>
      <c r="ES35" s="2" t="s">
        <v>373</v>
      </c>
      <c r="ET35" s="2" t="s">
        <v>373</v>
      </c>
      <c r="EU35" s="2" t="s">
        <v>373</v>
      </c>
      <c r="EV35" s="2" t="s">
        <v>373</v>
      </c>
      <c r="EW35" s="2" t="s">
        <v>373</v>
      </c>
      <c r="EX35" s="2" t="s">
        <v>373</v>
      </c>
      <c r="EY35" s="2" t="s">
        <v>373</v>
      </c>
      <c r="EZ35" s="2" t="s">
        <v>373</v>
      </c>
      <c r="FA35" s="2" t="s">
        <v>373</v>
      </c>
      <c r="FB35" s="2" t="s">
        <v>373</v>
      </c>
      <c r="FC35" s="2" t="s">
        <v>373</v>
      </c>
      <c r="FD35" s="2" t="s">
        <v>373</v>
      </c>
      <c r="FE35" s="2" t="s">
        <v>373</v>
      </c>
      <c r="FF35" s="2" t="s">
        <v>373</v>
      </c>
      <c r="FG35" s="2" t="s">
        <v>373</v>
      </c>
      <c r="FH35" s="2" t="s">
        <v>373</v>
      </c>
      <c r="FI35" s="2" t="s">
        <v>373</v>
      </c>
      <c r="FJ35" s="2" t="s">
        <v>373</v>
      </c>
      <c r="FK35" s="2" t="s">
        <v>373</v>
      </c>
      <c r="FL35" s="2" t="s">
        <v>373</v>
      </c>
      <c r="FM35" s="2" t="s">
        <v>373</v>
      </c>
      <c r="FN35" s="2" t="s">
        <v>373</v>
      </c>
      <c r="FO35" s="2" t="s">
        <v>373</v>
      </c>
      <c r="FP35" s="2" t="s">
        <v>373</v>
      </c>
      <c r="FQ35" s="2" t="s">
        <v>373</v>
      </c>
      <c r="FR35" s="2" t="s">
        <v>373</v>
      </c>
      <c r="FS35" s="2" t="s">
        <v>373</v>
      </c>
      <c r="FT35" s="2" t="s">
        <v>373</v>
      </c>
      <c r="FU35" s="2" t="s">
        <v>373</v>
      </c>
      <c r="FV35" s="2" t="s">
        <v>373</v>
      </c>
      <c r="FW35" s="2" t="s">
        <v>373</v>
      </c>
      <c r="FX35" s="2" t="s">
        <v>373</v>
      </c>
      <c r="FY35" s="2" t="s">
        <v>373</v>
      </c>
      <c r="FZ35" s="2" t="s">
        <v>373</v>
      </c>
      <c r="GA35" s="2" t="s">
        <v>373</v>
      </c>
      <c r="GB35" s="2" t="s">
        <v>373</v>
      </c>
      <c r="GC35" s="2" t="s">
        <v>373</v>
      </c>
      <c r="GD35" s="2" t="s">
        <v>373</v>
      </c>
      <c r="GE35" s="2" t="s">
        <v>373</v>
      </c>
      <c r="GF35" s="2" t="s">
        <v>373</v>
      </c>
      <c r="GG35" s="2" t="s">
        <v>373</v>
      </c>
      <c r="GH35" s="2" t="s">
        <v>373</v>
      </c>
      <c r="GI35" s="2" t="s">
        <v>373</v>
      </c>
      <c r="GJ35" s="2" t="s">
        <v>373</v>
      </c>
    </row>
    <row r="36" spans="1:192" x14ac:dyDescent="0.25">
      <c r="A36" s="1">
        <v>43732.356782407405</v>
      </c>
      <c r="B36" s="1">
        <v>43732.376574074071</v>
      </c>
      <c r="C36" s="2" t="s">
        <v>195</v>
      </c>
      <c r="D36" s="2" t="s">
        <v>1042</v>
      </c>
      <c r="E36">
        <v>58</v>
      </c>
      <c r="F36">
        <v>1709</v>
      </c>
      <c r="G36" s="2" t="s">
        <v>963</v>
      </c>
      <c r="H36" s="1">
        <v>43739.376611296299</v>
      </c>
      <c r="I36" s="2" t="s">
        <v>1043</v>
      </c>
      <c r="J36" s="2" t="s">
        <v>373</v>
      </c>
      <c r="K36" s="2" t="s">
        <v>373</v>
      </c>
      <c r="L36" s="2" t="s">
        <v>373</v>
      </c>
      <c r="M36" s="2" t="s">
        <v>373</v>
      </c>
      <c r="N36" s="2" t="s">
        <v>373</v>
      </c>
      <c r="O36" s="2" t="s">
        <v>373</v>
      </c>
      <c r="P36" s="2" t="s">
        <v>374</v>
      </c>
      <c r="Q36" s="2" t="s">
        <v>375</v>
      </c>
      <c r="R36" s="2" t="s">
        <v>1044</v>
      </c>
      <c r="S36" s="2" t="s">
        <v>1045</v>
      </c>
      <c r="T36" s="2" t="s">
        <v>378</v>
      </c>
      <c r="U36" s="2" t="s">
        <v>1046</v>
      </c>
      <c r="V36" s="2" t="s">
        <v>1047</v>
      </c>
      <c r="W36" s="2" t="s">
        <v>381</v>
      </c>
      <c r="X36" s="2" t="s">
        <v>373</v>
      </c>
      <c r="Y36" s="2" t="s">
        <v>382</v>
      </c>
      <c r="Z36" s="2" t="s">
        <v>383</v>
      </c>
      <c r="AA36" s="2" t="s">
        <v>597</v>
      </c>
      <c r="AB36" s="2" t="s">
        <v>373</v>
      </c>
      <c r="AC36" s="2" t="s">
        <v>987</v>
      </c>
      <c r="AD36" s="2" t="s">
        <v>373</v>
      </c>
      <c r="AE36" s="2" t="s">
        <v>1048</v>
      </c>
      <c r="AF36" s="2" t="s">
        <v>373</v>
      </c>
      <c r="AG36" s="2" t="s">
        <v>373</v>
      </c>
      <c r="AH36" s="2" t="s">
        <v>1049</v>
      </c>
      <c r="AI36" s="2" t="s">
        <v>373</v>
      </c>
      <c r="AJ36" s="2" t="s">
        <v>373</v>
      </c>
      <c r="AK36" s="2" t="s">
        <v>383</v>
      </c>
      <c r="AL36" s="2" t="s">
        <v>373</v>
      </c>
      <c r="AM36" s="2" t="s">
        <v>405</v>
      </c>
      <c r="AN36" s="2" t="s">
        <v>406</v>
      </c>
      <c r="AO36" s="2" t="s">
        <v>490</v>
      </c>
      <c r="AP36" s="2" t="s">
        <v>373</v>
      </c>
      <c r="AQ36" s="2" t="s">
        <v>373</v>
      </c>
      <c r="AR36" s="2" t="s">
        <v>1050</v>
      </c>
      <c r="AS36" s="2" t="s">
        <v>1051</v>
      </c>
      <c r="AT36" s="2" t="s">
        <v>373</v>
      </c>
      <c r="AU36" s="2" t="s">
        <v>373</v>
      </c>
      <c r="AV36" s="2" t="s">
        <v>373</v>
      </c>
      <c r="AW36" s="2" t="s">
        <v>429</v>
      </c>
      <c r="AX36" s="2" t="s">
        <v>373</v>
      </c>
      <c r="AY36" s="2" t="s">
        <v>373</v>
      </c>
      <c r="AZ36" s="2" t="s">
        <v>373</v>
      </c>
      <c r="BA36" s="2" t="s">
        <v>492</v>
      </c>
      <c r="BB36" s="2" t="s">
        <v>1052</v>
      </c>
      <c r="BC36" s="2" t="s">
        <v>429</v>
      </c>
      <c r="BD36" s="2" t="s">
        <v>1053</v>
      </c>
      <c r="BE36" s="2" t="s">
        <v>1052</v>
      </c>
      <c r="BF36" s="2" t="s">
        <v>429</v>
      </c>
      <c r="BG36" s="2" t="s">
        <v>383</v>
      </c>
      <c r="BH36" s="2" t="s">
        <v>494</v>
      </c>
      <c r="BI36" s="2" t="s">
        <v>373</v>
      </c>
      <c r="BJ36" s="2" t="s">
        <v>1054</v>
      </c>
      <c r="BK36" s="2" t="s">
        <v>691</v>
      </c>
      <c r="BL36" s="2" t="s">
        <v>373</v>
      </c>
      <c r="BM36" s="2" t="s">
        <v>383</v>
      </c>
      <c r="BN36" s="2" t="s">
        <v>373</v>
      </c>
      <c r="BO36" s="2" t="s">
        <v>390</v>
      </c>
      <c r="BP36" s="2" t="s">
        <v>383</v>
      </c>
      <c r="BQ36" s="2" t="s">
        <v>373</v>
      </c>
      <c r="BR36" s="2" t="s">
        <v>390</v>
      </c>
      <c r="BS36" s="2" t="s">
        <v>497</v>
      </c>
      <c r="BT36" s="2" t="s">
        <v>411</v>
      </c>
      <c r="BU36" s="2" t="s">
        <v>1055</v>
      </c>
      <c r="BV36" s="2" t="s">
        <v>373</v>
      </c>
      <c r="BW36" s="2" t="s">
        <v>1056</v>
      </c>
      <c r="BX36" s="2" t="s">
        <v>373</v>
      </c>
      <c r="BY36" s="2" t="s">
        <v>494</v>
      </c>
      <c r="BZ36" s="2" t="s">
        <v>1057</v>
      </c>
      <c r="CA36" s="2" t="s">
        <v>1058</v>
      </c>
      <c r="CB36" s="2" t="s">
        <v>390</v>
      </c>
      <c r="CC36" s="2" t="s">
        <v>1059</v>
      </c>
      <c r="CD36" s="2" t="s">
        <v>411</v>
      </c>
      <c r="CE36" s="2" t="s">
        <v>386</v>
      </c>
      <c r="CF36" s="2" t="s">
        <v>373</v>
      </c>
      <c r="CG36" s="2" t="s">
        <v>1056</v>
      </c>
      <c r="CH36" s="2" t="s">
        <v>373</v>
      </c>
      <c r="CI36" s="2" t="s">
        <v>435</v>
      </c>
      <c r="CJ36" s="2" t="s">
        <v>373</v>
      </c>
      <c r="CK36" s="2" t="s">
        <v>1060</v>
      </c>
      <c r="CL36" s="2" t="s">
        <v>383</v>
      </c>
      <c r="CM36" s="2" t="s">
        <v>373</v>
      </c>
      <c r="CN36" s="2" t="s">
        <v>373</v>
      </c>
      <c r="CO36" s="2" t="s">
        <v>373</v>
      </c>
      <c r="CP36" s="2" t="s">
        <v>373</v>
      </c>
      <c r="CQ36" s="2" t="s">
        <v>373</v>
      </c>
      <c r="CR36" s="2" t="s">
        <v>373</v>
      </c>
      <c r="CS36" s="2" t="s">
        <v>373</v>
      </c>
      <c r="CT36" s="2" t="s">
        <v>373</v>
      </c>
      <c r="CU36" s="2" t="s">
        <v>373</v>
      </c>
      <c r="CV36" s="2" t="s">
        <v>373</v>
      </c>
      <c r="CW36" s="2" t="s">
        <v>373</v>
      </c>
      <c r="CX36" s="2" t="s">
        <v>373</v>
      </c>
      <c r="CY36" s="2" t="s">
        <v>390</v>
      </c>
      <c r="CZ36" s="2" t="s">
        <v>373</v>
      </c>
      <c r="DA36" s="2" t="s">
        <v>373</v>
      </c>
      <c r="DB36" s="2" t="s">
        <v>373</v>
      </c>
      <c r="DC36" s="2" t="s">
        <v>373</v>
      </c>
      <c r="DD36" s="2" t="s">
        <v>373</v>
      </c>
      <c r="DE36" s="2" t="s">
        <v>373</v>
      </c>
      <c r="DF36" s="2" t="s">
        <v>373</v>
      </c>
      <c r="DG36" s="2" t="s">
        <v>373</v>
      </c>
      <c r="DH36" s="2" t="s">
        <v>373</v>
      </c>
      <c r="DI36" s="2" t="s">
        <v>373</v>
      </c>
      <c r="DJ36" s="2" t="s">
        <v>373</v>
      </c>
      <c r="DK36" s="2" t="s">
        <v>373</v>
      </c>
      <c r="DL36" s="2" t="s">
        <v>373</v>
      </c>
      <c r="DM36" s="2" t="s">
        <v>373</v>
      </c>
      <c r="DN36" s="2" t="s">
        <v>373</v>
      </c>
      <c r="DO36" s="2" t="s">
        <v>373</v>
      </c>
      <c r="DP36" s="2" t="s">
        <v>373</v>
      </c>
      <c r="DQ36" s="2" t="s">
        <v>373</v>
      </c>
      <c r="DR36" s="2" t="s">
        <v>373</v>
      </c>
      <c r="DS36" s="2" t="s">
        <v>373</v>
      </c>
      <c r="DT36" s="2" t="s">
        <v>373</v>
      </c>
      <c r="DU36" s="2" t="s">
        <v>373</v>
      </c>
      <c r="DV36" s="2" t="s">
        <v>373</v>
      </c>
      <c r="DW36" s="2" t="s">
        <v>373</v>
      </c>
      <c r="DX36" s="2" t="s">
        <v>373</v>
      </c>
      <c r="DY36" s="2" t="s">
        <v>373</v>
      </c>
      <c r="DZ36" s="2" t="s">
        <v>373</v>
      </c>
      <c r="EA36" s="2" t="s">
        <v>373</v>
      </c>
      <c r="EB36" s="2" t="s">
        <v>373</v>
      </c>
      <c r="EC36" s="2" t="s">
        <v>373</v>
      </c>
      <c r="ED36" s="2" t="s">
        <v>373</v>
      </c>
      <c r="EE36" s="2" t="s">
        <v>373</v>
      </c>
      <c r="EF36" s="2" t="s">
        <v>373</v>
      </c>
      <c r="EG36" s="2" t="s">
        <v>373</v>
      </c>
      <c r="EH36" s="2" t="s">
        <v>373</v>
      </c>
      <c r="EI36" s="2" t="s">
        <v>373</v>
      </c>
      <c r="EJ36" s="2" t="s">
        <v>373</v>
      </c>
      <c r="EK36" s="2" t="s">
        <v>373</v>
      </c>
      <c r="EL36" s="2" t="s">
        <v>373</v>
      </c>
      <c r="EM36" s="2" t="s">
        <v>373</v>
      </c>
      <c r="EN36" s="2" t="s">
        <v>373</v>
      </c>
      <c r="EO36" s="2" t="s">
        <v>373</v>
      </c>
      <c r="EP36" s="2" t="s">
        <v>373</v>
      </c>
      <c r="EQ36" s="2" t="s">
        <v>373</v>
      </c>
      <c r="ER36" s="2" t="s">
        <v>373</v>
      </c>
      <c r="ES36" s="2" t="s">
        <v>373</v>
      </c>
      <c r="ET36" s="2" t="s">
        <v>373</v>
      </c>
      <c r="EU36" s="2" t="s">
        <v>373</v>
      </c>
      <c r="EV36" s="2" t="s">
        <v>373</v>
      </c>
      <c r="EW36" s="2" t="s">
        <v>373</v>
      </c>
      <c r="EX36" s="2" t="s">
        <v>373</v>
      </c>
      <c r="EY36" s="2" t="s">
        <v>373</v>
      </c>
      <c r="EZ36" s="2" t="s">
        <v>373</v>
      </c>
      <c r="FA36" s="2" t="s">
        <v>373</v>
      </c>
      <c r="FB36" s="2" t="s">
        <v>373</v>
      </c>
      <c r="FC36" s="2" t="s">
        <v>373</v>
      </c>
      <c r="FD36" s="2" t="s">
        <v>373</v>
      </c>
      <c r="FE36" s="2" t="s">
        <v>373</v>
      </c>
      <c r="FF36" s="2" t="s">
        <v>373</v>
      </c>
      <c r="FG36" s="2" t="s">
        <v>373</v>
      </c>
      <c r="FH36" s="2" t="s">
        <v>373</v>
      </c>
      <c r="FI36" s="2" t="s">
        <v>373</v>
      </c>
      <c r="FJ36" s="2" t="s">
        <v>373</v>
      </c>
      <c r="FK36" s="2" t="s">
        <v>373</v>
      </c>
      <c r="FL36" s="2" t="s">
        <v>373</v>
      </c>
      <c r="FM36" s="2" t="s">
        <v>373</v>
      </c>
      <c r="FN36" s="2" t="s">
        <v>373</v>
      </c>
      <c r="FO36" s="2" t="s">
        <v>373</v>
      </c>
      <c r="FP36" s="2" t="s">
        <v>373</v>
      </c>
      <c r="FQ36" s="2" t="s">
        <v>373</v>
      </c>
      <c r="FR36" s="2" t="s">
        <v>373</v>
      </c>
      <c r="FS36" s="2" t="s">
        <v>373</v>
      </c>
      <c r="FT36" s="2" t="s">
        <v>373</v>
      </c>
      <c r="FU36" s="2" t="s">
        <v>373</v>
      </c>
      <c r="FV36" s="2" t="s">
        <v>373</v>
      </c>
      <c r="FW36" s="2" t="s">
        <v>373</v>
      </c>
      <c r="FX36" s="2" t="s">
        <v>373</v>
      </c>
      <c r="FY36" s="2" t="s">
        <v>373</v>
      </c>
      <c r="FZ36" s="2" t="s">
        <v>373</v>
      </c>
      <c r="GA36" s="2" t="s">
        <v>373</v>
      </c>
      <c r="GB36" s="2" t="s">
        <v>373</v>
      </c>
      <c r="GC36" s="2" t="s">
        <v>373</v>
      </c>
      <c r="GD36" s="2" t="s">
        <v>373</v>
      </c>
      <c r="GE36" s="2" t="s">
        <v>373</v>
      </c>
      <c r="GF36" s="2" t="s">
        <v>373</v>
      </c>
      <c r="GG36" s="2" t="s">
        <v>373</v>
      </c>
      <c r="GH36" s="2" t="s">
        <v>373</v>
      </c>
      <c r="GI36" s="2" t="s">
        <v>373</v>
      </c>
      <c r="GJ36" s="2" t="s">
        <v>373</v>
      </c>
    </row>
    <row r="37" spans="1:192" x14ac:dyDescent="0.25">
      <c r="A37" s="1">
        <v>43732.395300925928</v>
      </c>
      <c r="B37" s="1">
        <v>43732.395740740743</v>
      </c>
      <c r="C37" s="2" t="s">
        <v>195</v>
      </c>
      <c r="D37" s="2" t="s">
        <v>1061</v>
      </c>
      <c r="E37">
        <v>2</v>
      </c>
      <c r="F37">
        <v>38</v>
      </c>
      <c r="G37" s="2" t="s">
        <v>963</v>
      </c>
      <c r="H37" s="1">
        <v>43739.395754016201</v>
      </c>
      <c r="I37" s="2" t="s">
        <v>1062</v>
      </c>
      <c r="J37" s="2" t="s">
        <v>373</v>
      </c>
      <c r="K37" s="2" t="s">
        <v>373</v>
      </c>
      <c r="L37" s="2" t="s">
        <v>373</v>
      </c>
      <c r="M37" s="2" t="s">
        <v>373</v>
      </c>
      <c r="N37" s="2" t="s">
        <v>373</v>
      </c>
      <c r="O37" s="2" t="s">
        <v>373</v>
      </c>
      <c r="P37" s="2" t="s">
        <v>374</v>
      </c>
      <c r="Q37" s="2" t="s">
        <v>375</v>
      </c>
      <c r="R37" s="2" t="s">
        <v>1063</v>
      </c>
      <c r="S37" s="2" t="s">
        <v>1064</v>
      </c>
      <c r="T37" s="2" t="s">
        <v>910</v>
      </c>
      <c r="U37" s="2" t="s">
        <v>1065</v>
      </c>
      <c r="V37" s="2" t="s">
        <v>1066</v>
      </c>
      <c r="W37" s="2" t="s">
        <v>373</v>
      </c>
      <c r="X37" s="2" t="s">
        <v>373</v>
      </c>
      <c r="Y37" s="2" t="s">
        <v>373</v>
      </c>
      <c r="Z37" s="2" t="s">
        <v>373</v>
      </c>
      <c r="AA37" s="2" t="s">
        <v>373</v>
      </c>
      <c r="AB37" s="2" t="s">
        <v>373</v>
      </c>
      <c r="AC37" s="2" t="s">
        <v>373</v>
      </c>
      <c r="AD37" s="2" t="s">
        <v>373</v>
      </c>
      <c r="AE37" s="2" t="s">
        <v>373</v>
      </c>
      <c r="AF37" s="2" t="s">
        <v>373</v>
      </c>
      <c r="AG37" s="2" t="s">
        <v>373</v>
      </c>
      <c r="AH37" s="2" t="s">
        <v>373</v>
      </c>
      <c r="AI37" s="2" t="s">
        <v>373</v>
      </c>
      <c r="AJ37" s="2" t="s">
        <v>373</v>
      </c>
      <c r="AK37" s="2" t="s">
        <v>373</v>
      </c>
      <c r="AL37" s="2" t="s">
        <v>373</v>
      </c>
      <c r="AM37" s="2" t="s">
        <v>373</v>
      </c>
      <c r="AN37" s="2" t="s">
        <v>373</v>
      </c>
      <c r="AO37" s="2" t="s">
        <v>373</v>
      </c>
      <c r="AP37" s="2" t="s">
        <v>373</v>
      </c>
      <c r="AQ37" s="2" t="s">
        <v>373</v>
      </c>
      <c r="AR37" s="2" t="s">
        <v>373</v>
      </c>
      <c r="AS37" s="2" t="s">
        <v>373</v>
      </c>
      <c r="AT37" s="2" t="s">
        <v>373</v>
      </c>
      <c r="AU37" s="2" t="s">
        <v>373</v>
      </c>
      <c r="AV37" s="2" t="s">
        <v>373</v>
      </c>
      <c r="AW37" s="2" t="s">
        <v>373</v>
      </c>
      <c r="AX37" s="2" t="s">
        <v>373</v>
      </c>
      <c r="AY37" s="2" t="s">
        <v>373</v>
      </c>
      <c r="AZ37" s="2" t="s">
        <v>373</v>
      </c>
      <c r="BA37" s="2" t="s">
        <v>373</v>
      </c>
      <c r="BB37" s="2" t="s">
        <v>373</v>
      </c>
      <c r="BC37" s="2" t="s">
        <v>373</v>
      </c>
      <c r="BD37" s="2" t="s">
        <v>373</v>
      </c>
      <c r="BE37" s="2" t="s">
        <v>373</v>
      </c>
      <c r="BF37" s="2" t="s">
        <v>373</v>
      </c>
      <c r="BG37" s="2" t="s">
        <v>373</v>
      </c>
      <c r="BH37" s="2" t="s">
        <v>373</v>
      </c>
      <c r="BI37" s="2" t="s">
        <v>373</v>
      </c>
      <c r="BJ37" s="2" t="s">
        <v>373</v>
      </c>
      <c r="BK37" s="2" t="s">
        <v>373</v>
      </c>
      <c r="BL37" s="2" t="s">
        <v>373</v>
      </c>
      <c r="BM37" s="2" t="s">
        <v>373</v>
      </c>
      <c r="BN37" s="2" t="s">
        <v>373</v>
      </c>
      <c r="BO37" s="2" t="s">
        <v>373</v>
      </c>
      <c r="BP37" s="2" t="s">
        <v>373</v>
      </c>
      <c r="BQ37" s="2" t="s">
        <v>373</v>
      </c>
      <c r="BR37" s="2" t="s">
        <v>373</v>
      </c>
      <c r="BS37" s="2" t="s">
        <v>373</v>
      </c>
      <c r="BT37" s="2" t="s">
        <v>373</v>
      </c>
      <c r="BU37" s="2" t="s">
        <v>373</v>
      </c>
      <c r="BV37" s="2" t="s">
        <v>373</v>
      </c>
      <c r="BW37" s="2" t="s">
        <v>373</v>
      </c>
      <c r="BX37" s="2" t="s">
        <v>373</v>
      </c>
      <c r="BY37" s="2" t="s">
        <v>373</v>
      </c>
      <c r="BZ37" s="2" t="s">
        <v>373</v>
      </c>
      <c r="CA37" s="2" t="s">
        <v>373</v>
      </c>
      <c r="CB37" s="2" t="s">
        <v>373</v>
      </c>
      <c r="CC37" s="2" t="s">
        <v>373</v>
      </c>
      <c r="CD37" s="2" t="s">
        <v>373</v>
      </c>
      <c r="CE37" s="2" t="s">
        <v>373</v>
      </c>
      <c r="CF37" s="2" t="s">
        <v>373</v>
      </c>
      <c r="CG37" s="2" t="s">
        <v>373</v>
      </c>
      <c r="CH37" s="2" t="s">
        <v>373</v>
      </c>
      <c r="CI37" s="2" t="s">
        <v>373</v>
      </c>
      <c r="CJ37" s="2" t="s">
        <v>373</v>
      </c>
      <c r="CK37" s="2" t="s">
        <v>373</v>
      </c>
      <c r="CL37" s="2" t="s">
        <v>373</v>
      </c>
      <c r="CM37" s="2" t="s">
        <v>373</v>
      </c>
      <c r="CN37" s="2" t="s">
        <v>373</v>
      </c>
      <c r="CO37" s="2" t="s">
        <v>373</v>
      </c>
      <c r="CP37" s="2" t="s">
        <v>373</v>
      </c>
      <c r="CQ37" s="2" t="s">
        <v>373</v>
      </c>
      <c r="CR37" s="2" t="s">
        <v>373</v>
      </c>
      <c r="CS37" s="2" t="s">
        <v>373</v>
      </c>
      <c r="CT37" s="2" t="s">
        <v>373</v>
      </c>
      <c r="CU37" s="2" t="s">
        <v>373</v>
      </c>
      <c r="CV37" s="2" t="s">
        <v>373</v>
      </c>
      <c r="CW37" s="2" t="s">
        <v>373</v>
      </c>
      <c r="CX37" s="2" t="s">
        <v>373</v>
      </c>
      <c r="CY37" s="2" t="s">
        <v>373</v>
      </c>
      <c r="CZ37" s="2" t="s">
        <v>373</v>
      </c>
      <c r="DA37" s="2" t="s">
        <v>373</v>
      </c>
      <c r="DB37" s="2" t="s">
        <v>373</v>
      </c>
      <c r="DC37" s="2" t="s">
        <v>373</v>
      </c>
      <c r="DD37" s="2" t="s">
        <v>373</v>
      </c>
      <c r="DE37" s="2" t="s">
        <v>373</v>
      </c>
      <c r="DF37" s="2" t="s">
        <v>373</v>
      </c>
      <c r="DG37" s="2" t="s">
        <v>373</v>
      </c>
      <c r="DH37" s="2" t="s">
        <v>373</v>
      </c>
      <c r="DI37" s="2" t="s">
        <v>373</v>
      </c>
      <c r="DJ37" s="2" t="s">
        <v>373</v>
      </c>
      <c r="DK37" s="2" t="s">
        <v>373</v>
      </c>
      <c r="DL37" s="2" t="s">
        <v>373</v>
      </c>
      <c r="DM37" s="2" t="s">
        <v>373</v>
      </c>
      <c r="DN37" s="2" t="s">
        <v>373</v>
      </c>
      <c r="DO37" s="2" t="s">
        <v>373</v>
      </c>
      <c r="DP37" s="2" t="s">
        <v>373</v>
      </c>
      <c r="DQ37" s="2" t="s">
        <v>373</v>
      </c>
      <c r="DR37" s="2" t="s">
        <v>373</v>
      </c>
      <c r="DS37" s="2" t="s">
        <v>373</v>
      </c>
      <c r="DT37" s="2" t="s">
        <v>373</v>
      </c>
      <c r="DU37" s="2" t="s">
        <v>373</v>
      </c>
      <c r="DV37" s="2" t="s">
        <v>373</v>
      </c>
      <c r="DW37" s="2" t="s">
        <v>373</v>
      </c>
      <c r="DX37" s="2" t="s">
        <v>373</v>
      </c>
      <c r="DY37" s="2" t="s">
        <v>373</v>
      </c>
      <c r="DZ37" s="2" t="s">
        <v>373</v>
      </c>
      <c r="EA37" s="2" t="s">
        <v>373</v>
      </c>
      <c r="EB37" s="2" t="s">
        <v>373</v>
      </c>
      <c r="EC37" s="2" t="s">
        <v>373</v>
      </c>
      <c r="ED37" s="2" t="s">
        <v>373</v>
      </c>
      <c r="EE37" s="2" t="s">
        <v>373</v>
      </c>
      <c r="EF37" s="2" t="s">
        <v>373</v>
      </c>
      <c r="EG37" s="2" t="s">
        <v>373</v>
      </c>
      <c r="EH37" s="2" t="s">
        <v>373</v>
      </c>
      <c r="EI37" s="2" t="s">
        <v>373</v>
      </c>
      <c r="EJ37" s="2" t="s">
        <v>373</v>
      </c>
      <c r="EK37" s="2" t="s">
        <v>373</v>
      </c>
      <c r="EL37" s="2" t="s">
        <v>373</v>
      </c>
      <c r="EM37" s="2" t="s">
        <v>373</v>
      </c>
      <c r="EN37" s="2" t="s">
        <v>373</v>
      </c>
      <c r="EO37" s="2" t="s">
        <v>373</v>
      </c>
      <c r="EP37" s="2" t="s">
        <v>373</v>
      </c>
      <c r="EQ37" s="2" t="s">
        <v>373</v>
      </c>
      <c r="ER37" s="2" t="s">
        <v>373</v>
      </c>
      <c r="ES37" s="2" t="s">
        <v>373</v>
      </c>
      <c r="ET37" s="2" t="s">
        <v>373</v>
      </c>
      <c r="EU37" s="2" t="s">
        <v>373</v>
      </c>
      <c r="EV37" s="2" t="s">
        <v>373</v>
      </c>
      <c r="EW37" s="2" t="s">
        <v>373</v>
      </c>
      <c r="EX37" s="2" t="s">
        <v>373</v>
      </c>
      <c r="EY37" s="2" t="s">
        <v>373</v>
      </c>
      <c r="EZ37" s="2" t="s">
        <v>373</v>
      </c>
      <c r="FA37" s="2" t="s">
        <v>373</v>
      </c>
      <c r="FB37" s="2" t="s">
        <v>373</v>
      </c>
      <c r="FC37" s="2" t="s">
        <v>373</v>
      </c>
      <c r="FD37" s="2" t="s">
        <v>373</v>
      </c>
      <c r="FE37" s="2" t="s">
        <v>373</v>
      </c>
      <c r="FF37" s="2" t="s">
        <v>373</v>
      </c>
      <c r="FG37" s="2" t="s">
        <v>373</v>
      </c>
      <c r="FH37" s="2" t="s">
        <v>373</v>
      </c>
      <c r="FI37" s="2" t="s">
        <v>373</v>
      </c>
      <c r="FJ37" s="2" t="s">
        <v>373</v>
      </c>
      <c r="FK37" s="2" t="s">
        <v>373</v>
      </c>
      <c r="FL37" s="2" t="s">
        <v>373</v>
      </c>
      <c r="FM37" s="2" t="s">
        <v>373</v>
      </c>
      <c r="FN37" s="2" t="s">
        <v>373</v>
      </c>
      <c r="FO37" s="2" t="s">
        <v>373</v>
      </c>
      <c r="FP37" s="2" t="s">
        <v>373</v>
      </c>
      <c r="FQ37" s="2" t="s">
        <v>373</v>
      </c>
      <c r="FR37" s="2" t="s">
        <v>373</v>
      </c>
      <c r="FS37" s="2" t="s">
        <v>373</v>
      </c>
      <c r="FT37" s="2" t="s">
        <v>373</v>
      </c>
      <c r="FU37" s="2" t="s">
        <v>373</v>
      </c>
      <c r="FV37" s="2" t="s">
        <v>373</v>
      </c>
      <c r="FW37" s="2" t="s">
        <v>373</v>
      </c>
      <c r="FX37" s="2" t="s">
        <v>373</v>
      </c>
      <c r="FY37" s="2" t="s">
        <v>373</v>
      </c>
      <c r="FZ37" s="2" t="s">
        <v>373</v>
      </c>
      <c r="GA37" s="2" t="s">
        <v>373</v>
      </c>
      <c r="GB37" s="2" t="s">
        <v>373</v>
      </c>
      <c r="GC37" s="2" t="s">
        <v>373</v>
      </c>
      <c r="GD37" s="2" t="s">
        <v>373</v>
      </c>
      <c r="GE37" s="2" t="s">
        <v>373</v>
      </c>
      <c r="GF37" s="2" t="s">
        <v>373</v>
      </c>
      <c r="GG37" s="2" t="s">
        <v>373</v>
      </c>
      <c r="GH37" s="2" t="s">
        <v>373</v>
      </c>
      <c r="GI37" s="2" t="s">
        <v>373</v>
      </c>
      <c r="GJ37" s="2" t="s">
        <v>373</v>
      </c>
    </row>
    <row r="38" spans="1:192" x14ac:dyDescent="0.25">
      <c r="A38" s="1">
        <v>43732.432222222225</v>
      </c>
      <c r="B38" s="1">
        <v>43732.433738425927</v>
      </c>
      <c r="C38" s="2" t="s">
        <v>195</v>
      </c>
      <c r="D38" s="2" t="s">
        <v>1067</v>
      </c>
      <c r="E38">
        <v>2</v>
      </c>
      <c r="F38">
        <v>130</v>
      </c>
      <c r="G38" s="2" t="s">
        <v>963</v>
      </c>
      <c r="H38" s="1">
        <v>43739.433750462966</v>
      </c>
      <c r="I38" s="2" t="s">
        <v>1068</v>
      </c>
      <c r="J38" s="2" t="s">
        <v>373</v>
      </c>
      <c r="K38" s="2" t="s">
        <v>373</v>
      </c>
      <c r="L38" s="2" t="s">
        <v>373</v>
      </c>
      <c r="M38" s="2" t="s">
        <v>373</v>
      </c>
      <c r="N38" s="2" t="s">
        <v>373</v>
      </c>
      <c r="O38" s="2" t="s">
        <v>373</v>
      </c>
      <c r="P38" s="2" t="s">
        <v>374</v>
      </c>
      <c r="Q38" s="2" t="s">
        <v>375</v>
      </c>
      <c r="R38" s="2" t="s">
        <v>373</v>
      </c>
      <c r="S38" s="2" t="s">
        <v>373</v>
      </c>
      <c r="T38" s="2" t="s">
        <v>373</v>
      </c>
      <c r="U38" s="2" t="s">
        <v>373</v>
      </c>
      <c r="V38" s="2" t="s">
        <v>373</v>
      </c>
      <c r="W38" s="2" t="s">
        <v>373</v>
      </c>
      <c r="X38" s="2" t="s">
        <v>373</v>
      </c>
      <c r="Y38" s="2" t="s">
        <v>373</v>
      </c>
      <c r="Z38" s="2" t="s">
        <v>373</v>
      </c>
      <c r="AA38" s="2" t="s">
        <v>373</v>
      </c>
      <c r="AB38" s="2" t="s">
        <v>373</v>
      </c>
      <c r="AC38" s="2" t="s">
        <v>373</v>
      </c>
      <c r="AD38" s="2" t="s">
        <v>373</v>
      </c>
      <c r="AE38" s="2" t="s">
        <v>373</v>
      </c>
      <c r="AF38" s="2" t="s">
        <v>373</v>
      </c>
      <c r="AG38" s="2" t="s">
        <v>373</v>
      </c>
      <c r="AH38" s="2" t="s">
        <v>373</v>
      </c>
      <c r="AI38" s="2" t="s">
        <v>373</v>
      </c>
      <c r="AJ38" s="2" t="s">
        <v>373</v>
      </c>
      <c r="AK38" s="2" t="s">
        <v>373</v>
      </c>
      <c r="AL38" s="2" t="s">
        <v>373</v>
      </c>
      <c r="AM38" s="2" t="s">
        <v>373</v>
      </c>
      <c r="AN38" s="2" t="s">
        <v>373</v>
      </c>
      <c r="AO38" s="2" t="s">
        <v>373</v>
      </c>
      <c r="AP38" s="2" t="s">
        <v>373</v>
      </c>
      <c r="AQ38" s="2" t="s">
        <v>373</v>
      </c>
      <c r="AR38" s="2" t="s">
        <v>373</v>
      </c>
      <c r="AS38" s="2" t="s">
        <v>373</v>
      </c>
      <c r="AT38" s="2" t="s">
        <v>373</v>
      </c>
      <c r="AU38" s="2" t="s">
        <v>373</v>
      </c>
      <c r="AV38" s="2" t="s">
        <v>373</v>
      </c>
      <c r="AW38" s="2" t="s">
        <v>373</v>
      </c>
      <c r="AX38" s="2" t="s">
        <v>373</v>
      </c>
      <c r="AY38" s="2" t="s">
        <v>373</v>
      </c>
      <c r="AZ38" s="2" t="s">
        <v>373</v>
      </c>
      <c r="BA38" s="2" t="s">
        <v>373</v>
      </c>
      <c r="BB38" s="2" t="s">
        <v>373</v>
      </c>
      <c r="BC38" s="2" t="s">
        <v>373</v>
      </c>
      <c r="BD38" s="2" t="s">
        <v>373</v>
      </c>
      <c r="BE38" s="2" t="s">
        <v>373</v>
      </c>
      <c r="BF38" s="2" t="s">
        <v>373</v>
      </c>
      <c r="BG38" s="2" t="s">
        <v>373</v>
      </c>
      <c r="BH38" s="2" t="s">
        <v>373</v>
      </c>
      <c r="BI38" s="2" t="s">
        <v>373</v>
      </c>
      <c r="BJ38" s="2" t="s">
        <v>373</v>
      </c>
      <c r="BK38" s="2" t="s">
        <v>373</v>
      </c>
      <c r="BL38" s="2" t="s">
        <v>373</v>
      </c>
      <c r="BM38" s="2" t="s">
        <v>373</v>
      </c>
      <c r="BN38" s="2" t="s">
        <v>373</v>
      </c>
      <c r="BO38" s="2" t="s">
        <v>373</v>
      </c>
      <c r="BP38" s="2" t="s">
        <v>373</v>
      </c>
      <c r="BQ38" s="2" t="s">
        <v>373</v>
      </c>
      <c r="BR38" s="2" t="s">
        <v>373</v>
      </c>
      <c r="BS38" s="2" t="s">
        <v>373</v>
      </c>
      <c r="BT38" s="2" t="s">
        <v>373</v>
      </c>
      <c r="BU38" s="2" t="s">
        <v>373</v>
      </c>
      <c r="BV38" s="2" t="s">
        <v>373</v>
      </c>
      <c r="BW38" s="2" t="s">
        <v>373</v>
      </c>
      <c r="BX38" s="2" t="s">
        <v>373</v>
      </c>
      <c r="BY38" s="2" t="s">
        <v>373</v>
      </c>
      <c r="BZ38" s="2" t="s">
        <v>373</v>
      </c>
      <c r="CA38" s="2" t="s">
        <v>373</v>
      </c>
      <c r="CB38" s="2" t="s">
        <v>373</v>
      </c>
      <c r="CC38" s="2" t="s">
        <v>373</v>
      </c>
      <c r="CD38" s="2" t="s">
        <v>373</v>
      </c>
      <c r="CE38" s="2" t="s">
        <v>373</v>
      </c>
      <c r="CF38" s="2" t="s">
        <v>373</v>
      </c>
      <c r="CG38" s="2" t="s">
        <v>373</v>
      </c>
      <c r="CH38" s="2" t="s">
        <v>373</v>
      </c>
      <c r="CI38" s="2" t="s">
        <v>373</v>
      </c>
      <c r="CJ38" s="2" t="s">
        <v>373</v>
      </c>
      <c r="CK38" s="2" t="s">
        <v>373</v>
      </c>
      <c r="CL38" s="2" t="s">
        <v>373</v>
      </c>
      <c r="CM38" s="2" t="s">
        <v>373</v>
      </c>
      <c r="CN38" s="2" t="s">
        <v>373</v>
      </c>
      <c r="CO38" s="2" t="s">
        <v>373</v>
      </c>
      <c r="CP38" s="2" t="s">
        <v>373</v>
      </c>
      <c r="CQ38" s="2" t="s">
        <v>373</v>
      </c>
      <c r="CR38" s="2" t="s">
        <v>373</v>
      </c>
      <c r="CS38" s="2" t="s">
        <v>373</v>
      </c>
      <c r="CT38" s="2" t="s">
        <v>373</v>
      </c>
      <c r="CU38" s="2" t="s">
        <v>373</v>
      </c>
      <c r="CV38" s="2" t="s">
        <v>373</v>
      </c>
      <c r="CW38" s="2" t="s">
        <v>373</v>
      </c>
      <c r="CX38" s="2" t="s">
        <v>373</v>
      </c>
      <c r="CY38" s="2" t="s">
        <v>373</v>
      </c>
      <c r="CZ38" s="2" t="s">
        <v>373</v>
      </c>
      <c r="DA38" s="2" t="s">
        <v>373</v>
      </c>
      <c r="DB38" s="2" t="s">
        <v>373</v>
      </c>
      <c r="DC38" s="2" t="s">
        <v>373</v>
      </c>
      <c r="DD38" s="2" t="s">
        <v>373</v>
      </c>
      <c r="DE38" s="2" t="s">
        <v>373</v>
      </c>
      <c r="DF38" s="2" t="s">
        <v>373</v>
      </c>
      <c r="DG38" s="2" t="s">
        <v>373</v>
      </c>
      <c r="DH38" s="2" t="s">
        <v>373</v>
      </c>
      <c r="DI38" s="2" t="s">
        <v>373</v>
      </c>
      <c r="DJ38" s="2" t="s">
        <v>373</v>
      </c>
      <c r="DK38" s="2" t="s">
        <v>373</v>
      </c>
      <c r="DL38" s="2" t="s">
        <v>373</v>
      </c>
      <c r="DM38" s="2" t="s">
        <v>373</v>
      </c>
      <c r="DN38" s="2" t="s">
        <v>373</v>
      </c>
      <c r="DO38" s="2" t="s">
        <v>373</v>
      </c>
      <c r="DP38" s="2" t="s">
        <v>373</v>
      </c>
      <c r="DQ38" s="2" t="s">
        <v>373</v>
      </c>
      <c r="DR38" s="2" t="s">
        <v>373</v>
      </c>
      <c r="DS38" s="2" t="s">
        <v>373</v>
      </c>
      <c r="DT38" s="2" t="s">
        <v>373</v>
      </c>
      <c r="DU38" s="2" t="s">
        <v>373</v>
      </c>
      <c r="DV38" s="2" t="s">
        <v>373</v>
      </c>
      <c r="DW38" s="2" t="s">
        <v>373</v>
      </c>
      <c r="DX38" s="2" t="s">
        <v>373</v>
      </c>
      <c r="DY38" s="2" t="s">
        <v>373</v>
      </c>
      <c r="DZ38" s="2" t="s">
        <v>373</v>
      </c>
      <c r="EA38" s="2" t="s">
        <v>373</v>
      </c>
      <c r="EB38" s="2" t="s">
        <v>373</v>
      </c>
      <c r="EC38" s="2" t="s">
        <v>373</v>
      </c>
      <c r="ED38" s="2" t="s">
        <v>373</v>
      </c>
      <c r="EE38" s="2" t="s">
        <v>373</v>
      </c>
      <c r="EF38" s="2" t="s">
        <v>373</v>
      </c>
      <c r="EG38" s="2" t="s">
        <v>373</v>
      </c>
      <c r="EH38" s="2" t="s">
        <v>373</v>
      </c>
      <c r="EI38" s="2" t="s">
        <v>373</v>
      </c>
      <c r="EJ38" s="2" t="s">
        <v>373</v>
      </c>
      <c r="EK38" s="2" t="s">
        <v>373</v>
      </c>
      <c r="EL38" s="2" t="s">
        <v>373</v>
      </c>
      <c r="EM38" s="2" t="s">
        <v>373</v>
      </c>
      <c r="EN38" s="2" t="s">
        <v>373</v>
      </c>
      <c r="EO38" s="2" t="s">
        <v>373</v>
      </c>
      <c r="EP38" s="2" t="s">
        <v>373</v>
      </c>
      <c r="EQ38" s="2" t="s">
        <v>373</v>
      </c>
      <c r="ER38" s="2" t="s">
        <v>373</v>
      </c>
      <c r="ES38" s="2" t="s">
        <v>373</v>
      </c>
      <c r="ET38" s="2" t="s">
        <v>373</v>
      </c>
      <c r="EU38" s="2" t="s">
        <v>373</v>
      </c>
      <c r="EV38" s="2" t="s">
        <v>373</v>
      </c>
      <c r="EW38" s="2" t="s">
        <v>373</v>
      </c>
      <c r="EX38" s="2" t="s">
        <v>373</v>
      </c>
      <c r="EY38" s="2" t="s">
        <v>373</v>
      </c>
      <c r="EZ38" s="2" t="s">
        <v>373</v>
      </c>
      <c r="FA38" s="2" t="s">
        <v>373</v>
      </c>
      <c r="FB38" s="2" t="s">
        <v>373</v>
      </c>
      <c r="FC38" s="2" t="s">
        <v>373</v>
      </c>
      <c r="FD38" s="2" t="s">
        <v>373</v>
      </c>
      <c r="FE38" s="2" t="s">
        <v>373</v>
      </c>
      <c r="FF38" s="2" t="s">
        <v>373</v>
      </c>
      <c r="FG38" s="2" t="s">
        <v>373</v>
      </c>
      <c r="FH38" s="2" t="s">
        <v>373</v>
      </c>
      <c r="FI38" s="2" t="s">
        <v>373</v>
      </c>
      <c r="FJ38" s="2" t="s">
        <v>373</v>
      </c>
      <c r="FK38" s="2" t="s">
        <v>373</v>
      </c>
      <c r="FL38" s="2" t="s">
        <v>373</v>
      </c>
      <c r="FM38" s="2" t="s">
        <v>373</v>
      </c>
      <c r="FN38" s="2" t="s">
        <v>373</v>
      </c>
      <c r="FO38" s="2" t="s">
        <v>373</v>
      </c>
      <c r="FP38" s="2" t="s">
        <v>373</v>
      </c>
      <c r="FQ38" s="2" t="s">
        <v>373</v>
      </c>
      <c r="FR38" s="2" t="s">
        <v>373</v>
      </c>
      <c r="FS38" s="2" t="s">
        <v>373</v>
      </c>
      <c r="FT38" s="2" t="s">
        <v>373</v>
      </c>
      <c r="FU38" s="2" t="s">
        <v>373</v>
      </c>
      <c r="FV38" s="2" t="s">
        <v>373</v>
      </c>
      <c r="FW38" s="2" t="s">
        <v>373</v>
      </c>
      <c r="FX38" s="2" t="s">
        <v>373</v>
      </c>
      <c r="FY38" s="2" t="s">
        <v>373</v>
      </c>
      <c r="FZ38" s="2" t="s">
        <v>373</v>
      </c>
      <c r="GA38" s="2" t="s">
        <v>373</v>
      </c>
      <c r="GB38" s="2" t="s">
        <v>373</v>
      </c>
      <c r="GC38" s="2" t="s">
        <v>373</v>
      </c>
      <c r="GD38" s="2" t="s">
        <v>373</v>
      </c>
      <c r="GE38" s="2" t="s">
        <v>373</v>
      </c>
      <c r="GF38" s="2" t="s">
        <v>373</v>
      </c>
      <c r="GG38" s="2" t="s">
        <v>373</v>
      </c>
      <c r="GH38" s="2" t="s">
        <v>373</v>
      </c>
      <c r="GI38" s="2" t="s">
        <v>373</v>
      </c>
      <c r="GJ38" s="2" t="s">
        <v>373</v>
      </c>
    </row>
    <row r="39" spans="1:192" x14ac:dyDescent="0.25">
      <c r="A39" s="1">
        <v>43732.443356481483</v>
      </c>
      <c r="B39" s="1">
        <v>43732.446979166663</v>
      </c>
      <c r="C39" s="2" t="s">
        <v>195</v>
      </c>
      <c r="D39" s="2" t="s">
        <v>1069</v>
      </c>
      <c r="E39">
        <v>41</v>
      </c>
      <c r="F39">
        <v>313</v>
      </c>
      <c r="G39" s="2" t="s">
        <v>963</v>
      </c>
      <c r="H39" s="1">
        <v>43739.447359837963</v>
      </c>
      <c r="I39" s="2" t="s">
        <v>1070</v>
      </c>
      <c r="J39" s="2" t="s">
        <v>373</v>
      </c>
      <c r="K39" s="2" t="s">
        <v>373</v>
      </c>
      <c r="L39" s="2" t="s">
        <v>373</v>
      </c>
      <c r="M39" s="2" t="s">
        <v>373</v>
      </c>
      <c r="N39" s="2" t="s">
        <v>373</v>
      </c>
      <c r="O39" s="2" t="s">
        <v>373</v>
      </c>
      <c r="P39" s="2" t="s">
        <v>374</v>
      </c>
      <c r="Q39" s="2" t="s">
        <v>375</v>
      </c>
      <c r="R39" s="2" t="s">
        <v>1071</v>
      </c>
      <c r="S39" s="2" t="s">
        <v>1072</v>
      </c>
      <c r="T39" s="2" t="s">
        <v>472</v>
      </c>
      <c r="U39" s="2" t="s">
        <v>1073</v>
      </c>
      <c r="V39" s="2" t="s">
        <v>1074</v>
      </c>
      <c r="W39" s="2" t="s">
        <v>381</v>
      </c>
      <c r="X39" s="2" t="s">
        <v>373</v>
      </c>
      <c r="Y39" s="2" t="s">
        <v>596</v>
      </c>
      <c r="Z39" s="2" t="s">
        <v>383</v>
      </c>
      <c r="AA39" s="2" t="s">
        <v>1075</v>
      </c>
      <c r="AB39" s="2" t="s">
        <v>373</v>
      </c>
      <c r="AC39" s="2" t="s">
        <v>1076</v>
      </c>
      <c r="AD39" s="2" t="s">
        <v>373</v>
      </c>
      <c r="AE39" s="2" t="s">
        <v>373</v>
      </c>
      <c r="AF39" s="2" t="s">
        <v>373</v>
      </c>
      <c r="AG39" s="2" t="s">
        <v>441</v>
      </c>
      <c r="AH39" s="2" t="s">
        <v>668</v>
      </c>
      <c r="AI39" s="2" t="s">
        <v>373</v>
      </c>
      <c r="AJ39" s="2" t="s">
        <v>373</v>
      </c>
      <c r="AK39" s="2" t="s">
        <v>383</v>
      </c>
      <c r="AL39" s="2" t="s">
        <v>373</v>
      </c>
      <c r="AM39" s="2" t="s">
        <v>392</v>
      </c>
      <c r="AN39" s="2" t="s">
        <v>373</v>
      </c>
      <c r="AO39" s="2" t="s">
        <v>373</v>
      </c>
      <c r="AP39" s="2" t="s">
        <v>373</v>
      </c>
      <c r="AQ39" s="2" t="s">
        <v>373</v>
      </c>
      <c r="AR39" s="2" t="s">
        <v>373</v>
      </c>
      <c r="AS39" s="2" t="s">
        <v>373</v>
      </c>
      <c r="AT39" s="2" t="s">
        <v>373</v>
      </c>
      <c r="AU39" s="2" t="s">
        <v>429</v>
      </c>
      <c r="AV39" s="2" t="s">
        <v>373</v>
      </c>
      <c r="AW39" s="2" t="s">
        <v>429</v>
      </c>
      <c r="AX39" s="2" t="s">
        <v>383</v>
      </c>
      <c r="AY39" s="2" t="s">
        <v>383</v>
      </c>
      <c r="AZ39" s="2" t="s">
        <v>383</v>
      </c>
      <c r="BA39" s="2" t="s">
        <v>556</v>
      </c>
      <c r="BB39" s="2" t="s">
        <v>556</v>
      </c>
      <c r="BC39" s="2" t="s">
        <v>1077</v>
      </c>
      <c r="BD39" s="2" t="s">
        <v>373</v>
      </c>
      <c r="BE39" s="2" t="s">
        <v>373</v>
      </c>
      <c r="BF39" s="2" t="s">
        <v>373</v>
      </c>
      <c r="BG39" s="2" t="s">
        <v>383</v>
      </c>
      <c r="BH39" s="2" t="s">
        <v>408</v>
      </c>
      <c r="BI39" s="2" t="s">
        <v>373</v>
      </c>
      <c r="BJ39" s="2" t="s">
        <v>373</v>
      </c>
      <c r="BK39" s="2" t="s">
        <v>1078</v>
      </c>
      <c r="BL39" s="2" t="s">
        <v>1079</v>
      </c>
      <c r="BM39" s="2" t="s">
        <v>383</v>
      </c>
      <c r="BN39" s="2" t="s">
        <v>373</v>
      </c>
      <c r="BO39" s="2" t="s">
        <v>383</v>
      </c>
      <c r="BP39" s="2" t="s">
        <v>383</v>
      </c>
      <c r="BQ39" s="2" t="s">
        <v>373</v>
      </c>
      <c r="BR39" s="2" t="s">
        <v>383</v>
      </c>
      <c r="BS39" s="2" t="s">
        <v>373</v>
      </c>
      <c r="BT39" s="2" t="s">
        <v>373</v>
      </c>
      <c r="BU39" s="2" t="s">
        <v>373</v>
      </c>
      <c r="BV39" s="2" t="s">
        <v>373</v>
      </c>
      <c r="BW39" s="2" t="s">
        <v>373</v>
      </c>
      <c r="BX39" s="2" t="s">
        <v>373</v>
      </c>
      <c r="BY39" s="2" t="s">
        <v>373</v>
      </c>
      <c r="BZ39" s="2" t="s">
        <v>373</v>
      </c>
      <c r="CA39" s="2" t="s">
        <v>373</v>
      </c>
      <c r="CB39" s="2" t="s">
        <v>390</v>
      </c>
      <c r="CC39" s="2" t="s">
        <v>373</v>
      </c>
      <c r="CD39" s="2" t="s">
        <v>373</v>
      </c>
      <c r="CE39" s="2" t="s">
        <v>373</v>
      </c>
      <c r="CF39" s="2" t="s">
        <v>373</v>
      </c>
      <c r="CG39" s="2" t="s">
        <v>373</v>
      </c>
      <c r="CH39" s="2" t="s">
        <v>373</v>
      </c>
      <c r="CI39" s="2" t="s">
        <v>373</v>
      </c>
      <c r="CJ39" s="2" t="s">
        <v>373</v>
      </c>
      <c r="CK39" s="2" t="s">
        <v>373</v>
      </c>
      <c r="CL39" s="2" t="s">
        <v>373</v>
      </c>
      <c r="CM39" s="2" t="s">
        <v>373</v>
      </c>
      <c r="CN39" s="2" t="s">
        <v>373</v>
      </c>
      <c r="CO39" s="2" t="s">
        <v>373</v>
      </c>
      <c r="CP39" s="2" t="s">
        <v>373</v>
      </c>
      <c r="CQ39" s="2" t="s">
        <v>373</v>
      </c>
      <c r="CR39" s="2" t="s">
        <v>373</v>
      </c>
      <c r="CS39" s="2" t="s">
        <v>373</v>
      </c>
      <c r="CT39" s="2" t="s">
        <v>373</v>
      </c>
      <c r="CU39" s="2" t="s">
        <v>373</v>
      </c>
      <c r="CV39" s="2" t="s">
        <v>373</v>
      </c>
      <c r="CW39" s="2" t="s">
        <v>373</v>
      </c>
      <c r="CX39" s="2" t="s">
        <v>373</v>
      </c>
      <c r="CY39" s="2" t="s">
        <v>373</v>
      </c>
      <c r="CZ39" s="2" t="s">
        <v>373</v>
      </c>
      <c r="DA39" s="2" t="s">
        <v>373</v>
      </c>
      <c r="DB39" s="2" t="s">
        <v>373</v>
      </c>
      <c r="DC39" s="2" t="s">
        <v>373</v>
      </c>
      <c r="DD39" s="2" t="s">
        <v>373</v>
      </c>
      <c r="DE39" s="2" t="s">
        <v>373</v>
      </c>
      <c r="DF39" s="2" t="s">
        <v>373</v>
      </c>
      <c r="DG39" s="2" t="s">
        <v>373</v>
      </c>
      <c r="DH39" s="2" t="s">
        <v>373</v>
      </c>
      <c r="DI39" s="2" t="s">
        <v>373</v>
      </c>
      <c r="DJ39" s="2" t="s">
        <v>373</v>
      </c>
      <c r="DK39" s="2" t="s">
        <v>373</v>
      </c>
      <c r="DL39" s="2" t="s">
        <v>373</v>
      </c>
      <c r="DM39" s="2" t="s">
        <v>373</v>
      </c>
      <c r="DN39" s="2" t="s">
        <v>373</v>
      </c>
      <c r="DO39" s="2" t="s">
        <v>373</v>
      </c>
      <c r="DP39" s="2" t="s">
        <v>373</v>
      </c>
      <c r="DQ39" s="2" t="s">
        <v>373</v>
      </c>
      <c r="DR39" s="2" t="s">
        <v>373</v>
      </c>
      <c r="DS39" s="2" t="s">
        <v>373</v>
      </c>
      <c r="DT39" s="2" t="s">
        <v>373</v>
      </c>
      <c r="DU39" s="2" t="s">
        <v>373</v>
      </c>
      <c r="DV39" s="2" t="s">
        <v>373</v>
      </c>
      <c r="DW39" s="2" t="s">
        <v>373</v>
      </c>
      <c r="DX39" s="2" t="s">
        <v>373</v>
      </c>
      <c r="DY39" s="2" t="s">
        <v>373</v>
      </c>
      <c r="DZ39" s="2" t="s">
        <v>373</v>
      </c>
      <c r="EA39" s="2" t="s">
        <v>373</v>
      </c>
      <c r="EB39" s="2" t="s">
        <v>373</v>
      </c>
      <c r="EC39" s="2" t="s">
        <v>373</v>
      </c>
      <c r="ED39" s="2" t="s">
        <v>373</v>
      </c>
      <c r="EE39" s="2" t="s">
        <v>373</v>
      </c>
      <c r="EF39" s="2" t="s">
        <v>373</v>
      </c>
      <c r="EG39" s="2" t="s">
        <v>373</v>
      </c>
      <c r="EH39" s="2" t="s">
        <v>373</v>
      </c>
      <c r="EI39" s="2" t="s">
        <v>373</v>
      </c>
      <c r="EJ39" s="2" t="s">
        <v>373</v>
      </c>
      <c r="EK39" s="2" t="s">
        <v>373</v>
      </c>
      <c r="EL39" s="2" t="s">
        <v>373</v>
      </c>
      <c r="EM39" s="2" t="s">
        <v>373</v>
      </c>
      <c r="EN39" s="2" t="s">
        <v>373</v>
      </c>
      <c r="EO39" s="2" t="s">
        <v>373</v>
      </c>
      <c r="EP39" s="2" t="s">
        <v>373</v>
      </c>
      <c r="EQ39" s="2" t="s">
        <v>373</v>
      </c>
      <c r="ER39" s="2" t="s">
        <v>373</v>
      </c>
      <c r="ES39" s="2" t="s">
        <v>373</v>
      </c>
      <c r="ET39" s="2" t="s">
        <v>373</v>
      </c>
      <c r="EU39" s="2" t="s">
        <v>373</v>
      </c>
      <c r="EV39" s="2" t="s">
        <v>373</v>
      </c>
      <c r="EW39" s="2" t="s">
        <v>373</v>
      </c>
      <c r="EX39" s="2" t="s">
        <v>373</v>
      </c>
      <c r="EY39" s="2" t="s">
        <v>373</v>
      </c>
      <c r="EZ39" s="2" t="s">
        <v>373</v>
      </c>
      <c r="FA39" s="2" t="s">
        <v>373</v>
      </c>
      <c r="FB39" s="2" t="s">
        <v>373</v>
      </c>
      <c r="FC39" s="2" t="s">
        <v>373</v>
      </c>
      <c r="FD39" s="2" t="s">
        <v>373</v>
      </c>
      <c r="FE39" s="2" t="s">
        <v>373</v>
      </c>
      <c r="FF39" s="2" t="s">
        <v>373</v>
      </c>
      <c r="FG39" s="2" t="s">
        <v>373</v>
      </c>
      <c r="FH39" s="2" t="s">
        <v>373</v>
      </c>
      <c r="FI39" s="2" t="s">
        <v>373</v>
      </c>
      <c r="FJ39" s="2" t="s">
        <v>373</v>
      </c>
      <c r="FK39" s="2" t="s">
        <v>373</v>
      </c>
      <c r="FL39" s="2" t="s">
        <v>373</v>
      </c>
      <c r="FM39" s="2" t="s">
        <v>373</v>
      </c>
      <c r="FN39" s="2" t="s">
        <v>373</v>
      </c>
      <c r="FO39" s="2" t="s">
        <v>373</v>
      </c>
      <c r="FP39" s="2" t="s">
        <v>373</v>
      </c>
      <c r="FQ39" s="2" t="s">
        <v>373</v>
      </c>
      <c r="FR39" s="2" t="s">
        <v>373</v>
      </c>
      <c r="FS39" s="2" t="s">
        <v>373</v>
      </c>
      <c r="FT39" s="2" t="s">
        <v>373</v>
      </c>
      <c r="FU39" s="2" t="s">
        <v>373</v>
      </c>
      <c r="FV39" s="2" t="s">
        <v>373</v>
      </c>
      <c r="FW39" s="2" t="s">
        <v>373</v>
      </c>
      <c r="FX39" s="2" t="s">
        <v>373</v>
      </c>
      <c r="FY39" s="2" t="s">
        <v>373</v>
      </c>
      <c r="FZ39" s="2" t="s">
        <v>373</v>
      </c>
      <c r="GA39" s="2" t="s">
        <v>373</v>
      </c>
      <c r="GB39" s="2" t="s">
        <v>373</v>
      </c>
      <c r="GC39" s="2" t="s">
        <v>373</v>
      </c>
      <c r="GD39" s="2" t="s">
        <v>373</v>
      </c>
      <c r="GE39" s="2" t="s">
        <v>373</v>
      </c>
      <c r="GF39" s="2" t="s">
        <v>373</v>
      </c>
      <c r="GG39" s="2" t="s">
        <v>373</v>
      </c>
      <c r="GH39" s="2" t="s">
        <v>373</v>
      </c>
      <c r="GI39" s="2" t="s">
        <v>373</v>
      </c>
      <c r="GJ39" s="2" t="s">
        <v>373</v>
      </c>
    </row>
    <row r="40" spans="1:192" x14ac:dyDescent="0.25">
      <c r="A40" s="1">
        <v>43732.434733796297</v>
      </c>
      <c r="B40" s="1">
        <v>43732.454270833332</v>
      </c>
      <c r="C40" s="2" t="s">
        <v>195</v>
      </c>
      <c r="D40" s="2" t="s">
        <v>1080</v>
      </c>
      <c r="E40">
        <v>92</v>
      </c>
      <c r="F40">
        <v>1688</v>
      </c>
      <c r="G40" s="2" t="s">
        <v>963</v>
      </c>
      <c r="H40" s="1">
        <v>43739.454333449074</v>
      </c>
      <c r="I40" s="2" t="s">
        <v>1081</v>
      </c>
      <c r="J40" s="2" t="s">
        <v>373</v>
      </c>
      <c r="K40" s="2" t="s">
        <v>373</v>
      </c>
      <c r="L40" s="2" t="s">
        <v>373</v>
      </c>
      <c r="M40" s="2" t="s">
        <v>373</v>
      </c>
      <c r="N40" s="2" t="s">
        <v>373</v>
      </c>
      <c r="O40" s="2" t="s">
        <v>373</v>
      </c>
      <c r="P40" s="2" t="s">
        <v>374</v>
      </c>
      <c r="Q40" s="2" t="s">
        <v>375</v>
      </c>
      <c r="R40" s="2" t="s">
        <v>1082</v>
      </c>
      <c r="S40" s="2" t="s">
        <v>1083</v>
      </c>
      <c r="T40" s="2" t="s">
        <v>378</v>
      </c>
      <c r="U40" s="2" t="s">
        <v>1084</v>
      </c>
      <c r="V40" s="2" t="s">
        <v>1085</v>
      </c>
      <c r="W40" s="2" t="s">
        <v>381</v>
      </c>
      <c r="X40" s="2" t="s">
        <v>373</v>
      </c>
      <c r="Y40" s="2" t="s">
        <v>539</v>
      </c>
      <c r="Z40" s="2" t="s">
        <v>383</v>
      </c>
      <c r="AA40" s="2" t="s">
        <v>401</v>
      </c>
      <c r="AB40" s="2" t="s">
        <v>373</v>
      </c>
      <c r="AC40" s="2" t="s">
        <v>1086</v>
      </c>
      <c r="AD40" s="2" t="s">
        <v>373</v>
      </c>
      <c r="AE40" s="2" t="s">
        <v>668</v>
      </c>
      <c r="AF40" s="2" t="s">
        <v>373</v>
      </c>
      <c r="AG40" s="2" t="s">
        <v>373</v>
      </c>
      <c r="AH40" s="2" t="s">
        <v>1087</v>
      </c>
      <c r="AI40" s="2" t="s">
        <v>373</v>
      </c>
      <c r="AJ40" s="2" t="s">
        <v>373</v>
      </c>
      <c r="AK40" s="2" t="s">
        <v>390</v>
      </c>
      <c r="AL40" s="2" t="s">
        <v>1088</v>
      </c>
      <c r="AM40" s="2" t="s">
        <v>405</v>
      </c>
      <c r="AN40" s="2" t="s">
        <v>406</v>
      </c>
      <c r="AO40" s="2" t="s">
        <v>669</v>
      </c>
      <c r="AP40" s="2" t="s">
        <v>373</v>
      </c>
      <c r="AQ40" s="2" t="s">
        <v>373</v>
      </c>
      <c r="AR40" s="2" t="s">
        <v>373</v>
      </c>
      <c r="AS40" s="2" t="s">
        <v>1089</v>
      </c>
      <c r="AT40" s="2" t="s">
        <v>373</v>
      </c>
      <c r="AU40" s="2" t="s">
        <v>429</v>
      </c>
      <c r="AV40" s="2" t="s">
        <v>373</v>
      </c>
      <c r="AW40" s="2" t="s">
        <v>429</v>
      </c>
      <c r="AX40" s="2" t="s">
        <v>383</v>
      </c>
      <c r="AY40" s="2" t="s">
        <v>383</v>
      </c>
      <c r="AZ40" s="2" t="s">
        <v>383</v>
      </c>
      <c r="BA40" s="2" t="s">
        <v>492</v>
      </c>
      <c r="BB40" s="2" t="s">
        <v>492</v>
      </c>
      <c r="BC40" s="2" t="s">
        <v>429</v>
      </c>
      <c r="BD40" s="2" t="s">
        <v>492</v>
      </c>
      <c r="BE40" s="2" t="s">
        <v>492</v>
      </c>
      <c r="BF40" s="2" t="s">
        <v>429</v>
      </c>
      <c r="BG40" s="2" t="s">
        <v>383</v>
      </c>
      <c r="BH40" s="2" t="s">
        <v>408</v>
      </c>
      <c r="BI40" s="2" t="s">
        <v>373</v>
      </c>
      <c r="BJ40" s="2" t="s">
        <v>373</v>
      </c>
      <c r="BK40" s="2" t="s">
        <v>1090</v>
      </c>
      <c r="BL40" s="2" t="s">
        <v>1091</v>
      </c>
      <c r="BM40" s="2" t="s">
        <v>383</v>
      </c>
      <c r="BN40" s="2" t="s">
        <v>1092</v>
      </c>
      <c r="BO40" s="2" t="s">
        <v>383</v>
      </c>
      <c r="BP40" s="2" t="s">
        <v>383</v>
      </c>
      <c r="BQ40" s="2" t="s">
        <v>383</v>
      </c>
      <c r="BR40" s="2" t="s">
        <v>383</v>
      </c>
      <c r="BS40" s="2" t="s">
        <v>373</v>
      </c>
      <c r="BT40" s="2" t="s">
        <v>373</v>
      </c>
      <c r="BU40" s="2" t="s">
        <v>373</v>
      </c>
      <c r="BV40" s="2" t="s">
        <v>373</v>
      </c>
      <c r="BW40" s="2" t="s">
        <v>373</v>
      </c>
      <c r="BX40" s="2" t="s">
        <v>373</v>
      </c>
      <c r="BY40" s="2" t="s">
        <v>373</v>
      </c>
      <c r="BZ40" s="2" t="s">
        <v>373</v>
      </c>
      <c r="CA40" s="2" t="s">
        <v>373</v>
      </c>
      <c r="CB40" s="2" t="s">
        <v>390</v>
      </c>
      <c r="CC40" s="2" t="s">
        <v>497</v>
      </c>
      <c r="CD40" s="2" t="s">
        <v>411</v>
      </c>
      <c r="CE40" s="2" t="s">
        <v>659</v>
      </c>
      <c r="CF40" s="2" t="s">
        <v>373</v>
      </c>
      <c r="CG40" s="2" t="s">
        <v>1093</v>
      </c>
      <c r="CH40" s="2" t="s">
        <v>373</v>
      </c>
      <c r="CI40" s="2" t="s">
        <v>435</v>
      </c>
      <c r="CJ40" s="2" t="s">
        <v>373</v>
      </c>
      <c r="CK40" s="2" t="s">
        <v>1094</v>
      </c>
      <c r="CL40" s="2" t="s">
        <v>383</v>
      </c>
      <c r="CM40" s="2" t="s">
        <v>373</v>
      </c>
      <c r="CN40" s="2" t="s">
        <v>373</v>
      </c>
      <c r="CO40" s="2" t="s">
        <v>373</v>
      </c>
      <c r="CP40" s="2" t="s">
        <v>373</v>
      </c>
      <c r="CQ40" s="2" t="s">
        <v>373</v>
      </c>
      <c r="CR40" s="2" t="s">
        <v>373</v>
      </c>
      <c r="CS40" s="2" t="s">
        <v>373</v>
      </c>
      <c r="CT40" s="2" t="s">
        <v>373</v>
      </c>
      <c r="CU40" s="2" t="s">
        <v>373</v>
      </c>
      <c r="CV40" s="2" t="s">
        <v>373</v>
      </c>
      <c r="CW40" s="2" t="s">
        <v>373</v>
      </c>
      <c r="CX40" s="2" t="s">
        <v>373</v>
      </c>
      <c r="CY40" s="2" t="s">
        <v>383</v>
      </c>
      <c r="CZ40" s="2" t="s">
        <v>373</v>
      </c>
      <c r="DA40" s="2" t="s">
        <v>373</v>
      </c>
      <c r="DB40" s="2" t="s">
        <v>373</v>
      </c>
      <c r="DC40" s="2" t="s">
        <v>373</v>
      </c>
      <c r="DD40" s="2" t="s">
        <v>373</v>
      </c>
      <c r="DE40" s="2" t="s">
        <v>373</v>
      </c>
      <c r="DF40" s="2" t="s">
        <v>373</v>
      </c>
      <c r="DG40" s="2" t="s">
        <v>373</v>
      </c>
      <c r="DH40" s="2" t="s">
        <v>373</v>
      </c>
      <c r="DI40" s="2" t="s">
        <v>373</v>
      </c>
      <c r="DJ40" s="2" t="s">
        <v>373</v>
      </c>
      <c r="DK40" s="2" t="s">
        <v>373</v>
      </c>
      <c r="DL40" s="2" t="s">
        <v>373</v>
      </c>
      <c r="DM40" s="2" t="s">
        <v>373</v>
      </c>
      <c r="DN40" s="2" t="s">
        <v>373</v>
      </c>
      <c r="DO40" s="2" t="s">
        <v>373</v>
      </c>
      <c r="DP40" s="2" t="s">
        <v>373</v>
      </c>
      <c r="DQ40" s="2" t="s">
        <v>373</v>
      </c>
      <c r="DR40" s="2" t="s">
        <v>373</v>
      </c>
      <c r="DS40" s="2" t="s">
        <v>373</v>
      </c>
      <c r="DT40" s="2" t="s">
        <v>373</v>
      </c>
      <c r="DU40" s="2" t="s">
        <v>373</v>
      </c>
      <c r="DV40" s="2" t="s">
        <v>373</v>
      </c>
      <c r="DW40" s="2" t="s">
        <v>373</v>
      </c>
      <c r="DX40" s="2" t="s">
        <v>373</v>
      </c>
      <c r="DY40" s="2" t="s">
        <v>373</v>
      </c>
      <c r="DZ40" s="2" t="s">
        <v>373</v>
      </c>
      <c r="EA40" s="2" t="s">
        <v>373</v>
      </c>
      <c r="EB40" s="2" t="s">
        <v>373</v>
      </c>
      <c r="EC40" s="2" t="s">
        <v>373</v>
      </c>
      <c r="ED40" s="2" t="s">
        <v>373</v>
      </c>
      <c r="EE40" s="2" t="s">
        <v>373</v>
      </c>
      <c r="EF40" s="2" t="s">
        <v>373</v>
      </c>
      <c r="EG40" s="2" t="s">
        <v>373</v>
      </c>
      <c r="EH40" s="2" t="s">
        <v>373</v>
      </c>
      <c r="EI40" s="2" t="s">
        <v>373</v>
      </c>
      <c r="EJ40" s="2" t="s">
        <v>373</v>
      </c>
      <c r="EK40" s="2" t="s">
        <v>373</v>
      </c>
      <c r="EL40" s="2" t="s">
        <v>373</v>
      </c>
      <c r="EM40" s="2" t="s">
        <v>373</v>
      </c>
      <c r="EN40" s="2" t="s">
        <v>390</v>
      </c>
      <c r="EO40" s="2" t="s">
        <v>456</v>
      </c>
      <c r="EP40" s="2" t="s">
        <v>373</v>
      </c>
      <c r="EQ40" s="2" t="s">
        <v>373</v>
      </c>
      <c r="ER40" s="2" t="s">
        <v>373</v>
      </c>
      <c r="ES40" s="2" t="s">
        <v>1095</v>
      </c>
      <c r="ET40" s="2" t="s">
        <v>373</v>
      </c>
      <c r="EU40" s="2" t="s">
        <v>386</v>
      </c>
      <c r="EV40" s="2" t="s">
        <v>373</v>
      </c>
      <c r="EW40" s="2" t="s">
        <v>373</v>
      </c>
      <c r="EX40" s="2" t="s">
        <v>373</v>
      </c>
      <c r="EY40" s="2" t="s">
        <v>373</v>
      </c>
      <c r="EZ40" s="2" t="s">
        <v>373</v>
      </c>
      <c r="FA40" s="2" t="s">
        <v>508</v>
      </c>
      <c r="FB40" s="2" t="s">
        <v>441</v>
      </c>
      <c r="FC40" s="2" t="s">
        <v>373</v>
      </c>
      <c r="FD40" s="2" t="s">
        <v>1096</v>
      </c>
      <c r="FE40" s="2" t="s">
        <v>1097</v>
      </c>
      <c r="FF40" s="2" t="s">
        <v>1098</v>
      </c>
      <c r="FG40" s="2" t="s">
        <v>497</v>
      </c>
      <c r="FH40" s="2" t="s">
        <v>373</v>
      </c>
      <c r="FI40" s="2" t="s">
        <v>373</v>
      </c>
      <c r="FJ40" s="2" t="s">
        <v>373</v>
      </c>
      <c r="FK40" s="2" t="s">
        <v>373</v>
      </c>
      <c r="FL40" s="2" t="s">
        <v>373</v>
      </c>
      <c r="FM40" s="2" t="s">
        <v>437</v>
      </c>
      <c r="FN40" s="2" t="s">
        <v>1099</v>
      </c>
      <c r="FO40" s="2" t="s">
        <v>429</v>
      </c>
      <c r="FP40" s="2" t="s">
        <v>390</v>
      </c>
      <c r="FQ40" s="2" t="s">
        <v>390</v>
      </c>
      <c r="FR40" s="2" t="s">
        <v>373</v>
      </c>
      <c r="FS40" s="2" t="s">
        <v>373</v>
      </c>
      <c r="FT40" s="2" t="s">
        <v>373</v>
      </c>
      <c r="FU40" s="2" t="s">
        <v>373</v>
      </c>
      <c r="FV40" s="2" t="s">
        <v>373</v>
      </c>
      <c r="FW40" s="2" t="s">
        <v>373</v>
      </c>
      <c r="FX40" s="2" t="s">
        <v>373</v>
      </c>
      <c r="FY40" s="2" t="s">
        <v>373</v>
      </c>
      <c r="FZ40" s="2" t="s">
        <v>373</v>
      </c>
      <c r="GA40" s="2" t="s">
        <v>373</v>
      </c>
      <c r="GB40" s="2" t="s">
        <v>373</v>
      </c>
      <c r="GC40" s="2" t="s">
        <v>373</v>
      </c>
      <c r="GD40" s="2" t="s">
        <v>373</v>
      </c>
      <c r="GE40" s="2" t="s">
        <v>373</v>
      </c>
      <c r="GF40" s="2" t="s">
        <v>373</v>
      </c>
      <c r="GG40" s="2" t="s">
        <v>373</v>
      </c>
      <c r="GH40" s="2" t="s">
        <v>373</v>
      </c>
      <c r="GI40" s="2" t="s">
        <v>373</v>
      </c>
      <c r="GJ40" s="2" t="s">
        <v>373</v>
      </c>
    </row>
    <row r="41" spans="1:192" x14ac:dyDescent="0.25">
      <c r="A41" s="1">
        <v>43732.359201388892</v>
      </c>
      <c r="B41" s="1">
        <v>43732.465150462966</v>
      </c>
      <c r="C41" s="2" t="s">
        <v>195</v>
      </c>
      <c r="D41" s="2" t="s">
        <v>1100</v>
      </c>
      <c r="E41">
        <v>58</v>
      </c>
      <c r="F41">
        <v>9154</v>
      </c>
      <c r="G41" s="2" t="s">
        <v>963</v>
      </c>
      <c r="H41" s="1">
        <v>43739.465226643515</v>
      </c>
      <c r="I41" s="2" t="s">
        <v>1101</v>
      </c>
      <c r="J41" s="2" t="s">
        <v>373</v>
      </c>
      <c r="K41" s="2" t="s">
        <v>373</v>
      </c>
      <c r="L41" s="2" t="s">
        <v>373</v>
      </c>
      <c r="M41" s="2" t="s">
        <v>373</v>
      </c>
      <c r="N41" s="2" t="s">
        <v>373</v>
      </c>
      <c r="O41" s="2" t="s">
        <v>373</v>
      </c>
      <c r="P41" s="2" t="s">
        <v>374</v>
      </c>
      <c r="Q41" s="2" t="s">
        <v>375</v>
      </c>
      <c r="R41" s="2" t="s">
        <v>1102</v>
      </c>
      <c r="S41" s="2" t="s">
        <v>1103</v>
      </c>
      <c r="T41" s="2" t="s">
        <v>910</v>
      </c>
      <c r="U41" s="2" t="s">
        <v>1104</v>
      </c>
      <c r="V41" s="2" t="s">
        <v>1105</v>
      </c>
      <c r="W41" s="2" t="s">
        <v>381</v>
      </c>
      <c r="X41" s="2" t="s">
        <v>373</v>
      </c>
      <c r="Y41" s="2" t="s">
        <v>1021</v>
      </c>
      <c r="Z41" s="2" t="s">
        <v>383</v>
      </c>
      <c r="AA41" s="2" t="s">
        <v>424</v>
      </c>
      <c r="AB41" s="2" t="s">
        <v>373</v>
      </c>
      <c r="AC41" s="2" t="s">
        <v>425</v>
      </c>
      <c r="AD41" s="2" t="s">
        <v>373</v>
      </c>
      <c r="AE41" s="2" t="s">
        <v>1106</v>
      </c>
      <c r="AF41" s="2" t="s">
        <v>373</v>
      </c>
      <c r="AG41" s="2" t="s">
        <v>373</v>
      </c>
      <c r="AH41" s="2" t="s">
        <v>1107</v>
      </c>
      <c r="AI41" s="2" t="s">
        <v>373</v>
      </c>
      <c r="AJ41" s="2" t="s">
        <v>373</v>
      </c>
      <c r="AK41" s="2" t="s">
        <v>390</v>
      </c>
      <c r="AL41" s="2" t="s">
        <v>1108</v>
      </c>
      <c r="AM41" s="2" t="s">
        <v>405</v>
      </c>
      <c r="AN41" s="2" t="s">
        <v>636</v>
      </c>
      <c r="AO41" s="2" t="s">
        <v>488</v>
      </c>
      <c r="AP41" s="2" t="s">
        <v>1109</v>
      </c>
      <c r="AQ41" s="2" t="s">
        <v>1110</v>
      </c>
      <c r="AR41" s="2" t="s">
        <v>1111</v>
      </c>
      <c r="AS41" s="2" t="s">
        <v>1112</v>
      </c>
      <c r="AT41" s="2" t="s">
        <v>373</v>
      </c>
      <c r="AU41" s="2" t="s">
        <v>373</v>
      </c>
      <c r="AV41" s="2" t="s">
        <v>373</v>
      </c>
      <c r="AW41" s="2" t="s">
        <v>429</v>
      </c>
      <c r="AX41" s="2" t="s">
        <v>383</v>
      </c>
      <c r="AY41" s="2" t="s">
        <v>383</v>
      </c>
      <c r="AZ41" s="2" t="s">
        <v>383</v>
      </c>
      <c r="BA41" s="2" t="s">
        <v>569</v>
      </c>
      <c r="BB41" s="2" t="s">
        <v>569</v>
      </c>
      <c r="BC41" s="2" t="s">
        <v>429</v>
      </c>
      <c r="BD41" s="2" t="s">
        <v>492</v>
      </c>
      <c r="BE41" s="2" t="s">
        <v>492</v>
      </c>
      <c r="BF41" s="2" t="s">
        <v>429</v>
      </c>
      <c r="BG41" s="2" t="s">
        <v>383</v>
      </c>
      <c r="BH41" s="2" t="s">
        <v>494</v>
      </c>
      <c r="BI41" s="2" t="s">
        <v>373</v>
      </c>
      <c r="BJ41" s="2" t="s">
        <v>1113</v>
      </c>
      <c r="BK41" s="2" t="s">
        <v>1114</v>
      </c>
      <c r="BL41" s="2" t="s">
        <v>1115</v>
      </c>
      <c r="BM41" s="2" t="s">
        <v>383</v>
      </c>
      <c r="BN41" s="2" t="s">
        <v>433</v>
      </c>
      <c r="BO41" s="2" t="s">
        <v>383</v>
      </c>
      <c r="BP41" s="2" t="s">
        <v>383</v>
      </c>
      <c r="BQ41" s="2" t="s">
        <v>373</v>
      </c>
      <c r="BR41" s="2" t="s">
        <v>383</v>
      </c>
      <c r="BS41" s="2" t="s">
        <v>373</v>
      </c>
      <c r="BT41" s="2" t="s">
        <v>373</v>
      </c>
      <c r="BU41" s="2" t="s">
        <v>373</v>
      </c>
      <c r="BV41" s="2" t="s">
        <v>373</v>
      </c>
      <c r="BW41" s="2" t="s">
        <v>373</v>
      </c>
      <c r="BX41" s="2" t="s">
        <v>373</v>
      </c>
      <c r="BY41" s="2" t="s">
        <v>373</v>
      </c>
      <c r="BZ41" s="2" t="s">
        <v>373</v>
      </c>
      <c r="CA41" s="2" t="s">
        <v>373</v>
      </c>
      <c r="CB41" s="2" t="s">
        <v>383</v>
      </c>
      <c r="CC41" s="2" t="s">
        <v>373</v>
      </c>
      <c r="CD41" s="2" t="s">
        <v>373</v>
      </c>
      <c r="CE41" s="2" t="s">
        <v>373</v>
      </c>
      <c r="CF41" s="2" t="s">
        <v>373</v>
      </c>
      <c r="CG41" s="2" t="s">
        <v>373</v>
      </c>
      <c r="CH41" s="2" t="s">
        <v>373</v>
      </c>
      <c r="CI41" s="2" t="s">
        <v>373</v>
      </c>
      <c r="CJ41" s="2" t="s">
        <v>373</v>
      </c>
      <c r="CK41" s="2" t="s">
        <v>373</v>
      </c>
      <c r="CL41" s="2" t="s">
        <v>383</v>
      </c>
      <c r="CM41" s="2" t="s">
        <v>373</v>
      </c>
      <c r="CN41" s="2" t="s">
        <v>373</v>
      </c>
      <c r="CO41" s="2" t="s">
        <v>373</v>
      </c>
      <c r="CP41" s="2" t="s">
        <v>373</v>
      </c>
      <c r="CQ41" s="2" t="s">
        <v>373</v>
      </c>
      <c r="CR41" s="2" t="s">
        <v>373</v>
      </c>
      <c r="CS41" s="2" t="s">
        <v>373</v>
      </c>
      <c r="CT41" s="2" t="s">
        <v>373</v>
      </c>
      <c r="CU41" s="2" t="s">
        <v>373</v>
      </c>
      <c r="CV41" s="2" t="s">
        <v>373</v>
      </c>
      <c r="CW41" s="2" t="s">
        <v>373</v>
      </c>
      <c r="CX41" s="2" t="s">
        <v>373</v>
      </c>
      <c r="CY41" s="2" t="s">
        <v>390</v>
      </c>
      <c r="CZ41" s="2" t="s">
        <v>373</v>
      </c>
      <c r="DA41" s="2" t="s">
        <v>373</v>
      </c>
      <c r="DB41" s="2" t="s">
        <v>373</v>
      </c>
      <c r="DC41" s="2" t="s">
        <v>373</v>
      </c>
      <c r="DD41" s="2" t="s">
        <v>373</v>
      </c>
      <c r="DE41" s="2" t="s">
        <v>373</v>
      </c>
      <c r="DF41" s="2" t="s">
        <v>373</v>
      </c>
      <c r="DG41" s="2" t="s">
        <v>373</v>
      </c>
      <c r="DH41" s="2" t="s">
        <v>373</v>
      </c>
      <c r="DI41" s="2" t="s">
        <v>373</v>
      </c>
      <c r="DJ41" s="2" t="s">
        <v>373</v>
      </c>
      <c r="DK41" s="2" t="s">
        <v>373</v>
      </c>
      <c r="DL41" s="2" t="s">
        <v>373</v>
      </c>
      <c r="DM41" s="2" t="s">
        <v>373</v>
      </c>
      <c r="DN41" s="2" t="s">
        <v>373</v>
      </c>
      <c r="DO41" s="2" t="s">
        <v>373</v>
      </c>
      <c r="DP41" s="2" t="s">
        <v>373</v>
      </c>
      <c r="DQ41" s="2" t="s">
        <v>373</v>
      </c>
      <c r="DR41" s="2" t="s">
        <v>373</v>
      </c>
      <c r="DS41" s="2" t="s">
        <v>373</v>
      </c>
      <c r="DT41" s="2" t="s">
        <v>373</v>
      </c>
      <c r="DU41" s="2" t="s">
        <v>373</v>
      </c>
      <c r="DV41" s="2" t="s">
        <v>373</v>
      </c>
      <c r="DW41" s="2" t="s">
        <v>373</v>
      </c>
      <c r="DX41" s="2" t="s">
        <v>373</v>
      </c>
      <c r="DY41" s="2" t="s">
        <v>373</v>
      </c>
      <c r="DZ41" s="2" t="s">
        <v>373</v>
      </c>
      <c r="EA41" s="2" t="s">
        <v>373</v>
      </c>
      <c r="EB41" s="2" t="s">
        <v>373</v>
      </c>
      <c r="EC41" s="2" t="s">
        <v>373</v>
      </c>
      <c r="ED41" s="2" t="s">
        <v>373</v>
      </c>
      <c r="EE41" s="2" t="s">
        <v>373</v>
      </c>
      <c r="EF41" s="2" t="s">
        <v>373</v>
      </c>
      <c r="EG41" s="2" t="s">
        <v>373</v>
      </c>
      <c r="EH41" s="2" t="s">
        <v>373</v>
      </c>
      <c r="EI41" s="2" t="s">
        <v>373</v>
      </c>
      <c r="EJ41" s="2" t="s">
        <v>373</v>
      </c>
      <c r="EK41" s="2" t="s">
        <v>373</v>
      </c>
      <c r="EL41" s="2" t="s">
        <v>373</v>
      </c>
      <c r="EM41" s="2" t="s">
        <v>373</v>
      </c>
      <c r="EN41" s="2" t="s">
        <v>373</v>
      </c>
      <c r="EO41" s="2" t="s">
        <v>373</v>
      </c>
      <c r="EP41" s="2" t="s">
        <v>373</v>
      </c>
      <c r="EQ41" s="2" t="s">
        <v>373</v>
      </c>
      <c r="ER41" s="2" t="s">
        <v>373</v>
      </c>
      <c r="ES41" s="2" t="s">
        <v>373</v>
      </c>
      <c r="ET41" s="2" t="s">
        <v>373</v>
      </c>
      <c r="EU41" s="2" t="s">
        <v>373</v>
      </c>
      <c r="EV41" s="2" t="s">
        <v>373</v>
      </c>
      <c r="EW41" s="2" t="s">
        <v>373</v>
      </c>
      <c r="EX41" s="2" t="s">
        <v>373</v>
      </c>
      <c r="EY41" s="2" t="s">
        <v>373</v>
      </c>
      <c r="EZ41" s="2" t="s">
        <v>373</v>
      </c>
      <c r="FA41" s="2" t="s">
        <v>373</v>
      </c>
      <c r="FB41" s="2" t="s">
        <v>373</v>
      </c>
      <c r="FC41" s="2" t="s">
        <v>373</v>
      </c>
      <c r="FD41" s="2" t="s">
        <v>373</v>
      </c>
      <c r="FE41" s="2" t="s">
        <v>373</v>
      </c>
      <c r="FF41" s="2" t="s">
        <v>373</v>
      </c>
      <c r="FG41" s="2" t="s">
        <v>373</v>
      </c>
      <c r="FH41" s="2" t="s">
        <v>373</v>
      </c>
      <c r="FI41" s="2" t="s">
        <v>373</v>
      </c>
      <c r="FJ41" s="2" t="s">
        <v>373</v>
      </c>
      <c r="FK41" s="2" t="s">
        <v>373</v>
      </c>
      <c r="FL41" s="2" t="s">
        <v>373</v>
      </c>
      <c r="FM41" s="2" t="s">
        <v>373</v>
      </c>
      <c r="FN41" s="2" t="s">
        <v>373</v>
      </c>
      <c r="FO41" s="2" t="s">
        <v>373</v>
      </c>
      <c r="FP41" s="2" t="s">
        <v>373</v>
      </c>
      <c r="FQ41" s="2" t="s">
        <v>373</v>
      </c>
      <c r="FR41" s="2" t="s">
        <v>373</v>
      </c>
      <c r="FS41" s="2" t="s">
        <v>373</v>
      </c>
      <c r="FT41" s="2" t="s">
        <v>373</v>
      </c>
      <c r="FU41" s="2" t="s">
        <v>373</v>
      </c>
      <c r="FV41" s="2" t="s">
        <v>373</v>
      </c>
      <c r="FW41" s="2" t="s">
        <v>373</v>
      </c>
      <c r="FX41" s="2" t="s">
        <v>373</v>
      </c>
      <c r="FY41" s="2" t="s">
        <v>373</v>
      </c>
      <c r="FZ41" s="2" t="s">
        <v>373</v>
      </c>
      <c r="GA41" s="2" t="s">
        <v>373</v>
      </c>
      <c r="GB41" s="2" t="s">
        <v>373</v>
      </c>
      <c r="GC41" s="2" t="s">
        <v>373</v>
      </c>
      <c r="GD41" s="2" t="s">
        <v>373</v>
      </c>
      <c r="GE41" s="2" t="s">
        <v>373</v>
      </c>
      <c r="GF41" s="2" t="s">
        <v>373</v>
      </c>
      <c r="GG41" s="2" t="s">
        <v>373</v>
      </c>
      <c r="GH41" s="2" t="s">
        <v>373</v>
      </c>
      <c r="GI41" s="2" t="s">
        <v>373</v>
      </c>
      <c r="GJ41" s="2" t="s">
        <v>373</v>
      </c>
    </row>
    <row r="42" spans="1:192" x14ac:dyDescent="0.25">
      <c r="A42" s="1">
        <v>43732.496805555558</v>
      </c>
      <c r="B42" s="1">
        <v>43732.497372685182</v>
      </c>
      <c r="C42" s="2" t="s">
        <v>195</v>
      </c>
      <c r="D42" s="2" t="s">
        <v>1116</v>
      </c>
      <c r="E42">
        <v>2</v>
      </c>
      <c r="F42">
        <v>48</v>
      </c>
      <c r="G42" s="2" t="s">
        <v>963</v>
      </c>
      <c r="H42" s="1">
        <v>43739.497383391201</v>
      </c>
      <c r="I42" s="2" t="s">
        <v>1117</v>
      </c>
      <c r="J42" s="2" t="s">
        <v>373</v>
      </c>
      <c r="K42" s="2" t="s">
        <v>373</v>
      </c>
      <c r="L42" s="2" t="s">
        <v>373</v>
      </c>
      <c r="M42" s="2" t="s">
        <v>373</v>
      </c>
      <c r="N42" s="2" t="s">
        <v>373</v>
      </c>
      <c r="O42" s="2" t="s">
        <v>373</v>
      </c>
      <c r="P42" s="2" t="s">
        <v>374</v>
      </c>
      <c r="Q42" s="2" t="s">
        <v>375</v>
      </c>
      <c r="R42" s="2" t="s">
        <v>1118</v>
      </c>
      <c r="S42" s="2" t="s">
        <v>1119</v>
      </c>
      <c r="T42" s="2" t="s">
        <v>378</v>
      </c>
      <c r="U42" s="2" t="s">
        <v>1120</v>
      </c>
      <c r="V42" s="2" t="s">
        <v>373</v>
      </c>
      <c r="W42" s="2" t="s">
        <v>373</v>
      </c>
      <c r="X42" s="2" t="s">
        <v>373</v>
      </c>
      <c r="Y42" s="2" t="s">
        <v>373</v>
      </c>
      <c r="Z42" s="2" t="s">
        <v>373</v>
      </c>
      <c r="AA42" s="2" t="s">
        <v>373</v>
      </c>
      <c r="AB42" s="2" t="s">
        <v>373</v>
      </c>
      <c r="AC42" s="2" t="s">
        <v>373</v>
      </c>
      <c r="AD42" s="2" t="s">
        <v>373</v>
      </c>
      <c r="AE42" s="2" t="s">
        <v>373</v>
      </c>
      <c r="AF42" s="2" t="s">
        <v>373</v>
      </c>
      <c r="AG42" s="2" t="s">
        <v>373</v>
      </c>
      <c r="AH42" s="2" t="s">
        <v>373</v>
      </c>
      <c r="AI42" s="2" t="s">
        <v>373</v>
      </c>
      <c r="AJ42" s="2" t="s">
        <v>373</v>
      </c>
      <c r="AK42" s="2" t="s">
        <v>373</v>
      </c>
      <c r="AL42" s="2" t="s">
        <v>373</v>
      </c>
      <c r="AM42" s="2" t="s">
        <v>373</v>
      </c>
      <c r="AN42" s="2" t="s">
        <v>373</v>
      </c>
      <c r="AO42" s="2" t="s">
        <v>373</v>
      </c>
      <c r="AP42" s="2" t="s">
        <v>373</v>
      </c>
      <c r="AQ42" s="2" t="s">
        <v>373</v>
      </c>
      <c r="AR42" s="2" t="s">
        <v>373</v>
      </c>
      <c r="AS42" s="2" t="s">
        <v>373</v>
      </c>
      <c r="AT42" s="2" t="s">
        <v>373</v>
      </c>
      <c r="AU42" s="2" t="s">
        <v>373</v>
      </c>
      <c r="AV42" s="2" t="s">
        <v>373</v>
      </c>
      <c r="AW42" s="2" t="s">
        <v>373</v>
      </c>
      <c r="AX42" s="2" t="s">
        <v>373</v>
      </c>
      <c r="AY42" s="2" t="s">
        <v>373</v>
      </c>
      <c r="AZ42" s="2" t="s">
        <v>373</v>
      </c>
      <c r="BA42" s="2" t="s">
        <v>373</v>
      </c>
      <c r="BB42" s="2" t="s">
        <v>373</v>
      </c>
      <c r="BC42" s="2" t="s">
        <v>373</v>
      </c>
      <c r="BD42" s="2" t="s">
        <v>373</v>
      </c>
      <c r="BE42" s="2" t="s">
        <v>373</v>
      </c>
      <c r="BF42" s="2" t="s">
        <v>373</v>
      </c>
      <c r="BG42" s="2" t="s">
        <v>373</v>
      </c>
      <c r="BH42" s="2" t="s">
        <v>373</v>
      </c>
      <c r="BI42" s="2" t="s">
        <v>373</v>
      </c>
      <c r="BJ42" s="2" t="s">
        <v>373</v>
      </c>
      <c r="BK42" s="2" t="s">
        <v>373</v>
      </c>
      <c r="BL42" s="2" t="s">
        <v>373</v>
      </c>
      <c r="BM42" s="2" t="s">
        <v>373</v>
      </c>
      <c r="BN42" s="2" t="s">
        <v>373</v>
      </c>
      <c r="BO42" s="2" t="s">
        <v>373</v>
      </c>
      <c r="BP42" s="2" t="s">
        <v>373</v>
      </c>
      <c r="BQ42" s="2" t="s">
        <v>373</v>
      </c>
      <c r="BR42" s="2" t="s">
        <v>373</v>
      </c>
      <c r="BS42" s="2" t="s">
        <v>373</v>
      </c>
      <c r="BT42" s="2" t="s">
        <v>373</v>
      </c>
      <c r="BU42" s="2" t="s">
        <v>373</v>
      </c>
      <c r="BV42" s="2" t="s">
        <v>373</v>
      </c>
      <c r="BW42" s="2" t="s">
        <v>373</v>
      </c>
      <c r="BX42" s="2" t="s">
        <v>373</v>
      </c>
      <c r="BY42" s="2" t="s">
        <v>373</v>
      </c>
      <c r="BZ42" s="2" t="s">
        <v>373</v>
      </c>
      <c r="CA42" s="2" t="s">
        <v>373</v>
      </c>
      <c r="CB42" s="2" t="s">
        <v>373</v>
      </c>
      <c r="CC42" s="2" t="s">
        <v>373</v>
      </c>
      <c r="CD42" s="2" t="s">
        <v>373</v>
      </c>
      <c r="CE42" s="2" t="s">
        <v>373</v>
      </c>
      <c r="CF42" s="2" t="s">
        <v>373</v>
      </c>
      <c r="CG42" s="2" t="s">
        <v>373</v>
      </c>
      <c r="CH42" s="2" t="s">
        <v>373</v>
      </c>
      <c r="CI42" s="2" t="s">
        <v>373</v>
      </c>
      <c r="CJ42" s="2" t="s">
        <v>373</v>
      </c>
      <c r="CK42" s="2" t="s">
        <v>373</v>
      </c>
      <c r="CL42" s="2" t="s">
        <v>373</v>
      </c>
      <c r="CM42" s="2" t="s">
        <v>373</v>
      </c>
      <c r="CN42" s="2" t="s">
        <v>373</v>
      </c>
      <c r="CO42" s="2" t="s">
        <v>373</v>
      </c>
      <c r="CP42" s="2" t="s">
        <v>373</v>
      </c>
      <c r="CQ42" s="2" t="s">
        <v>373</v>
      </c>
      <c r="CR42" s="2" t="s">
        <v>373</v>
      </c>
      <c r="CS42" s="2" t="s">
        <v>373</v>
      </c>
      <c r="CT42" s="2" t="s">
        <v>373</v>
      </c>
      <c r="CU42" s="2" t="s">
        <v>373</v>
      </c>
      <c r="CV42" s="2" t="s">
        <v>373</v>
      </c>
      <c r="CW42" s="2" t="s">
        <v>373</v>
      </c>
      <c r="CX42" s="2" t="s">
        <v>373</v>
      </c>
      <c r="CY42" s="2" t="s">
        <v>373</v>
      </c>
      <c r="CZ42" s="2" t="s">
        <v>373</v>
      </c>
      <c r="DA42" s="2" t="s">
        <v>373</v>
      </c>
      <c r="DB42" s="2" t="s">
        <v>373</v>
      </c>
      <c r="DC42" s="2" t="s">
        <v>373</v>
      </c>
      <c r="DD42" s="2" t="s">
        <v>373</v>
      </c>
      <c r="DE42" s="2" t="s">
        <v>373</v>
      </c>
      <c r="DF42" s="2" t="s">
        <v>373</v>
      </c>
      <c r="DG42" s="2" t="s">
        <v>373</v>
      </c>
      <c r="DH42" s="2" t="s">
        <v>373</v>
      </c>
      <c r="DI42" s="2" t="s">
        <v>373</v>
      </c>
      <c r="DJ42" s="2" t="s">
        <v>373</v>
      </c>
      <c r="DK42" s="2" t="s">
        <v>373</v>
      </c>
      <c r="DL42" s="2" t="s">
        <v>373</v>
      </c>
      <c r="DM42" s="2" t="s">
        <v>373</v>
      </c>
      <c r="DN42" s="2" t="s">
        <v>373</v>
      </c>
      <c r="DO42" s="2" t="s">
        <v>373</v>
      </c>
      <c r="DP42" s="2" t="s">
        <v>373</v>
      </c>
      <c r="DQ42" s="2" t="s">
        <v>373</v>
      </c>
      <c r="DR42" s="2" t="s">
        <v>373</v>
      </c>
      <c r="DS42" s="2" t="s">
        <v>373</v>
      </c>
      <c r="DT42" s="2" t="s">
        <v>373</v>
      </c>
      <c r="DU42" s="2" t="s">
        <v>373</v>
      </c>
      <c r="DV42" s="2" t="s">
        <v>373</v>
      </c>
      <c r="DW42" s="2" t="s">
        <v>373</v>
      </c>
      <c r="DX42" s="2" t="s">
        <v>373</v>
      </c>
      <c r="DY42" s="2" t="s">
        <v>373</v>
      </c>
      <c r="DZ42" s="2" t="s">
        <v>373</v>
      </c>
      <c r="EA42" s="2" t="s">
        <v>373</v>
      </c>
      <c r="EB42" s="2" t="s">
        <v>373</v>
      </c>
      <c r="EC42" s="2" t="s">
        <v>373</v>
      </c>
      <c r="ED42" s="2" t="s">
        <v>373</v>
      </c>
      <c r="EE42" s="2" t="s">
        <v>373</v>
      </c>
      <c r="EF42" s="2" t="s">
        <v>373</v>
      </c>
      <c r="EG42" s="2" t="s">
        <v>373</v>
      </c>
      <c r="EH42" s="2" t="s">
        <v>373</v>
      </c>
      <c r="EI42" s="2" t="s">
        <v>373</v>
      </c>
      <c r="EJ42" s="2" t="s">
        <v>373</v>
      </c>
      <c r="EK42" s="2" t="s">
        <v>373</v>
      </c>
      <c r="EL42" s="2" t="s">
        <v>373</v>
      </c>
      <c r="EM42" s="2" t="s">
        <v>373</v>
      </c>
      <c r="EN42" s="2" t="s">
        <v>373</v>
      </c>
      <c r="EO42" s="2" t="s">
        <v>373</v>
      </c>
      <c r="EP42" s="2" t="s">
        <v>373</v>
      </c>
      <c r="EQ42" s="2" t="s">
        <v>373</v>
      </c>
      <c r="ER42" s="2" t="s">
        <v>373</v>
      </c>
      <c r="ES42" s="2" t="s">
        <v>373</v>
      </c>
      <c r="ET42" s="2" t="s">
        <v>373</v>
      </c>
      <c r="EU42" s="2" t="s">
        <v>373</v>
      </c>
      <c r="EV42" s="2" t="s">
        <v>373</v>
      </c>
      <c r="EW42" s="2" t="s">
        <v>373</v>
      </c>
      <c r="EX42" s="2" t="s">
        <v>373</v>
      </c>
      <c r="EY42" s="2" t="s">
        <v>373</v>
      </c>
      <c r="EZ42" s="2" t="s">
        <v>373</v>
      </c>
      <c r="FA42" s="2" t="s">
        <v>373</v>
      </c>
      <c r="FB42" s="2" t="s">
        <v>373</v>
      </c>
      <c r="FC42" s="2" t="s">
        <v>373</v>
      </c>
      <c r="FD42" s="2" t="s">
        <v>373</v>
      </c>
      <c r="FE42" s="2" t="s">
        <v>373</v>
      </c>
      <c r="FF42" s="2" t="s">
        <v>373</v>
      </c>
      <c r="FG42" s="2" t="s">
        <v>373</v>
      </c>
      <c r="FH42" s="2" t="s">
        <v>373</v>
      </c>
      <c r="FI42" s="2" t="s">
        <v>373</v>
      </c>
      <c r="FJ42" s="2" t="s">
        <v>373</v>
      </c>
      <c r="FK42" s="2" t="s">
        <v>373</v>
      </c>
      <c r="FL42" s="2" t="s">
        <v>373</v>
      </c>
      <c r="FM42" s="2" t="s">
        <v>373</v>
      </c>
      <c r="FN42" s="2" t="s">
        <v>373</v>
      </c>
      <c r="FO42" s="2" t="s">
        <v>373</v>
      </c>
      <c r="FP42" s="2" t="s">
        <v>373</v>
      </c>
      <c r="FQ42" s="2" t="s">
        <v>373</v>
      </c>
      <c r="FR42" s="2" t="s">
        <v>373</v>
      </c>
      <c r="FS42" s="2" t="s">
        <v>373</v>
      </c>
      <c r="FT42" s="2" t="s">
        <v>373</v>
      </c>
      <c r="FU42" s="2" t="s">
        <v>373</v>
      </c>
      <c r="FV42" s="2" t="s">
        <v>373</v>
      </c>
      <c r="FW42" s="2" t="s">
        <v>373</v>
      </c>
      <c r="FX42" s="2" t="s">
        <v>373</v>
      </c>
      <c r="FY42" s="2" t="s">
        <v>373</v>
      </c>
      <c r="FZ42" s="2" t="s">
        <v>373</v>
      </c>
      <c r="GA42" s="2" t="s">
        <v>373</v>
      </c>
      <c r="GB42" s="2" t="s">
        <v>373</v>
      </c>
      <c r="GC42" s="2" t="s">
        <v>373</v>
      </c>
      <c r="GD42" s="2" t="s">
        <v>373</v>
      </c>
      <c r="GE42" s="2" t="s">
        <v>373</v>
      </c>
      <c r="GF42" s="2" t="s">
        <v>373</v>
      </c>
      <c r="GG42" s="2" t="s">
        <v>373</v>
      </c>
      <c r="GH42" s="2" t="s">
        <v>373</v>
      </c>
      <c r="GI42" s="2" t="s">
        <v>373</v>
      </c>
      <c r="GJ42" s="2" t="s">
        <v>373</v>
      </c>
    </row>
    <row r="43" spans="1:192" x14ac:dyDescent="0.25">
      <c r="A43" s="1">
        <v>43732.493715277778</v>
      </c>
      <c r="B43" s="1">
        <v>43732.499363425923</v>
      </c>
      <c r="C43" s="2" t="s">
        <v>195</v>
      </c>
      <c r="D43" s="2" t="s">
        <v>1121</v>
      </c>
      <c r="E43">
        <v>41</v>
      </c>
      <c r="F43">
        <v>487</v>
      </c>
      <c r="G43" s="2" t="s">
        <v>963</v>
      </c>
      <c r="H43" s="1">
        <v>43739.49957738426</v>
      </c>
      <c r="I43" s="2" t="s">
        <v>1122</v>
      </c>
      <c r="J43" s="2" t="s">
        <v>373</v>
      </c>
      <c r="K43" s="2" t="s">
        <v>373</v>
      </c>
      <c r="L43" s="2" t="s">
        <v>373</v>
      </c>
      <c r="M43" s="2" t="s">
        <v>373</v>
      </c>
      <c r="N43" s="2" t="s">
        <v>373</v>
      </c>
      <c r="O43" s="2" t="s">
        <v>373</v>
      </c>
      <c r="P43" s="2" t="s">
        <v>374</v>
      </c>
      <c r="Q43" s="2" t="s">
        <v>375</v>
      </c>
      <c r="R43" s="2" t="s">
        <v>1123</v>
      </c>
      <c r="S43" s="2" t="s">
        <v>1124</v>
      </c>
      <c r="T43" s="2" t="s">
        <v>378</v>
      </c>
      <c r="U43" s="2" t="s">
        <v>1125</v>
      </c>
      <c r="V43" s="2" t="s">
        <v>1126</v>
      </c>
      <c r="W43" s="2" t="s">
        <v>381</v>
      </c>
      <c r="X43" s="2" t="s">
        <v>373</v>
      </c>
      <c r="Y43" s="2" t="s">
        <v>539</v>
      </c>
      <c r="Z43" s="2" t="s">
        <v>383</v>
      </c>
      <c r="AA43" s="2" t="s">
        <v>424</v>
      </c>
      <c r="AB43" s="2" t="s">
        <v>373</v>
      </c>
      <c r="AC43" s="2" t="s">
        <v>987</v>
      </c>
      <c r="AD43" s="2" t="s">
        <v>373</v>
      </c>
      <c r="AE43" s="2" t="s">
        <v>386</v>
      </c>
      <c r="AF43" s="2" t="s">
        <v>373</v>
      </c>
      <c r="AG43" s="2" t="s">
        <v>373</v>
      </c>
      <c r="AH43" s="2" t="s">
        <v>488</v>
      </c>
      <c r="AI43" s="2" t="s">
        <v>1127</v>
      </c>
      <c r="AJ43" s="2" t="s">
        <v>1128</v>
      </c>
      <c r="AK43" s="2" t="s">
        <v>383</v>
      </c>
      <c r="AL43" s="2" t="s">
        <v>373</v>
      </c>
      <c r="AM43" s="2" t="s">
        <v>405</v>
      </c>
      <c r="AN43" s="2" t="s">
        <v>406</v>
      </c>
      <c r="AO43" s="2" t="s">
        <v>403</v>
      </c>
      <c r="AP43" s="2" t="s">
        <v>373</v>
      </c>
      <c r="AQ43" s="2" t="s">
        <v>373</v>
      </c>
      <c r="AR43" s="2" t="s">
        <v>440</v>
      </c>
      <c r="AS43" s="2" t="s">
        <v>386</v>
      </c>
      <c r="AT43" s="2" t="s">
        <v>373</v>
      </c>
      <c r="AU43" s="2" t="s">
        <v>373</v>
      </c>
      <c r="AV43" s="2" t="s">
        <v>373</v>
      </c>
      <c r="AW43" s="2" t="s">
        <v>429</v>
      </c>
      <c r="AX43" s="2" t="s">
        <v>373</v>
      </c>
      <c r="AY43" s="2" t="s">
        <v>373</v>
      </c>
      <c r="AZ43" s="2" t="s">
        <v>373</v>
      </c>
      <c r="BA43" s="2" t="s">
        <v>617</v>
      </c>
      <c r="BB43" s="2" t="s">
        <v>617</v>
      </c>
      <c r="BC43" s="2" t="s">
        <v>489</v>
      </c>
      <c r="BD43" s="2" t="s">
        <v>1129</v>
      </c>
      <c r="BE43" s="2" t="s">
        <v>1129</v>
      </c>
      <c r="BF43" s="2" t="s">
        <v>489</v>
      </c>
      <c r="BG43" s="2" t="s">
        <v>383</v>
      </c>
      <c r="BH43" s="2" t="s">
        <v>494</v>
      </c>
      <c r="BI43" s="2" t="s">
        <v>373</v>
      </c>
      <c r="BJ43" s="2" t="s">
        <v>1130</v>
      </c>
      <c r="BK43" s="2" t="s">
        <v>691</v>
      </c>
      <c r="BL43" s="2" t="s">
        <v>373</v>
      </c>
      <c r="BM43" s="2" t="s">
        <v>383</v>
      </c>
      <c r="BN43" s="2" t="s">
        <v>373</v>
      </c>
      <c r="BO43" s="2" t="s">
        <v>383</v>
      </c>
      <c r="BP43" s="2" t="s">
        <v>383</v>
      </c>
      <c r="BQ43" s="2" t="s">
        <v>383</v>
      </c>
      <c r="BR43" s="2" t="s">
        <v>383</v>
      </c>
      <c r="BS43" s="2" t="s">
        <v>373</v>
      </c>
      <c r="BT43" s="2" t="s">
        <v>373</v>
      </c>
      <c r="BU43" s="2" t="s">
        <v>373</v>
      </c>
      <c r="BV43" s="2" t="s">
        <v>373</v>
      </c>
      <c r="BW43" s="2" t="s">
        <v>373</v>
      </c>
      <c r="BX43" s="2" t="s">
        <v>373</v>
      </c>
      <c r="BY43" s="2" t="s">
        <v>373</v>
      </c>
      <c r="BZ43" s="2" t="s">
        <v>373</v>
      </c>
      <c r="CA43" s="2" t="s">
        <v>373</v>
      </c>
      <c r="CB43" s="2" t="s">
        <v>390</v>
      </c>
      <c r="CC43" s="2" t="s">
        <v>373</v>
      </c>
      <c r="CD43" s="2" t="s">
        <v>373</v>
      </c>
      <c r="CE43" s="2" t="s">
        <v>373</v>
      </c>
      <c r="CF43" s="2" t="s">
        <v>373</v>
      </c>
      <c r="CG43" s="2" t="s">
        <v>373</v>
      </c>
      <c r="CH43" s="2" t="s">
        <v>373</v>
      </c>
      <c r="CI43" s="2" t="s">
        <v>373</v>
      </c>
      <c r="CJ43" s="2" t="s">
        <v>373</v>
      </c>
      <c r="CK43" s="2" t="s">
        <v>373</v>
      </c>
      <c r="CL43" s="2" t="s">
        <v>373</v>
      </c>
      <c r="CM43" s="2" t="s">
        <v>373</v>
      </c>
      <c r="CN43" s="2" t="s">
        <v>373</v>
      </c>
      <c r="CO43" s="2" t="s">
        <v>373</v>
      </c>
      <c r="CP43" s="2" t="s">
        <v>373</v>
      </c>
      <c r="CQ43" s="2" t="s">
        <v>373</v>
      </c>
      <c r="CR43" s="2" t="s">
        <v>373</v>
      </c>
      <c r="CS43" s="2" t="s">
        <v>373</v>
      </c>
      <c r="CT43" s="2" t="s">
        <v>373</v>
      </c>
      <c r="CU43" s="2" t="s">
        <v>373</v>
      </c>
      <c r="CV43" s="2" t="s">
        <v>373</v>
      </c>
      <c r="CW43" s="2" t="s">
        <v>373</v>
      </c>
      <c r="CX43" s="2" t="s">
        <v>373</v>
      </c>
      <c r="CY43" s="2" t="s">
        <v>373</v>
      </c>
      <c r="CZ43" s="2" t="s">
        <v>373</v>
      </c>
      <c r="DA43" s="2" t="s">
        <v>373</v>
      </c>
      <c r="DB43" s="2" t="s">
        <v>373</v>
      </c>
      <c r="DC43" s="2" t="s">
        <v>373</v>
      </c>
      <c r="DD43" s="2" t="s">
        <v>373</v>
      </c>
      <c r="DE43" s="2" t="s">
        <v>373</v>
      </c>
      <c r="DF43" s="2" t="s">
        <v>373</v>
      </c>
      <c r="DG43" s="2" t="s">
        <v>373</v>
      </c>
      <c r="DH43" s="2" t="s">
        <v>373</v>
      </c>
      <c r="DI43" s="2" t="s">
        <v>373</v>
      </c>
      <c r="DJ43" s="2" t="s">
        <v>373</v>
      </c>
      <c r="DK43" s="2" t="s">
        <v>373</v>
      </c>
      <c r="DL43" s="2" t="s">
        <v>373</v>
      </c>
      <c r="DM43" s="2" t="s">
        <v>373</v>
      </c>
      <c r="DN43" s="2" t="s">
        <v>373</v>
      </c>
      <c r="DO43" s="2" t="s">
        <v>373</v>
      </c>
      <c r="DP43" s="2" t="s">
        <v>373</v>
      </c>
      <c r="DQ43" s="2" t="s">
        <v>373</v>
      </c>
      <c r="DR43" s="2" t="s">
        <v>373</v>
      </c>
      <c r="DS43" s="2" t="s">
        <v>373</v>
      </c>
      <c r="DT43" s="2" t="s">
        <v>373</v>
      </c>
      <c r="DU43" s="2" t="s">
        <v>373</v>
      </c>
      <c r="DV43" s="2" t="s">
        <v>373</v>
      </c>
      <c r="DW43" s="2" t="s">
        <v>373</v>
      </c>
      <c r="DX43" s="2" t="s">
        <v>373</v>
      </c>
      <c r="DY43" s="2" t="s">
        <v>373</v>
      </c>
      <c r="DZ43" s="2" t="s">
        <v>373</v>
      </c>
      <c r="EA43" s="2" t="s">
        <v>373</v>
      </c>
      <c r="EB43" s="2" t="s">
        <v>373</v>
      </c>
      <c r="EC43" s="2" t="s">
        <v>373</v>
      </c>
      <c r="ED43" s="2" t="s">
        <v>373</v>
      </c>
      <c r="EE43" s="2" t="s">
        <v>373</v>
      </c>
      <c r="EF43" s="2" t="s">
        <v>373</v>
      </c>
      <c r="EG43" s="2" t="s">
        <v>373</v>
      </c>
      <c r="EH43" s="2" t="s">
        <v>373</v>
      </c>
      <c r="EI43" s="2" t="s">
        <v>373</v>
      </c>
      <c r="EJ43" s="2" t="s">
        <v>373</v>
      </c>
      <c r="EK43" s="2" t="s">
        <v>373</v>
      </c>
      <c r="EL43" s="2" t="s">
        <v>373</v>
      </c>
      <c r="EM43" s="2" t="s">
        <v>373</v>
      </c>
      <c r="EN43" s="2" t="s">
        <v>373</v>
      </c>
      <c r="EO43" s="2" t="s">
        <v>373</v>
      </c>
      <c r="EP43" s="2" t="s">
        <v>373</v>
      </c>
      <c r="EQ43" s="2" t="s">
        <v>373</v>
      </c>
      <c r="ER43" s="2" t="s">
        <v>373</v>
      </c>
      <c r="ES43" s="2" t="s">
        <v>373</v>
      </c>
      <c r="ET43" s="2" t="s">
        <v>373</v>
      </c>
      <c r="EU43" s="2" t="s">
        <v>373</v>
      </c>
      <c r="EV43" s="2" t="s">
        <v>373</v>
      </c>
      <c r="EW43" s="2" t="s">
        <v>373</v>
      </c>
      <c r="EX43" s="2" t="s">
        <v>373</v>
      </c>
      <c r="EY43" s="2" t="s">
        <v>373</v>
      </c>
      <c r="EZ43" s="2" t="s">
        <v>373</v>
      </c>
      <c r="FA43" s="2" t="s">
        <v>373</v>
      </c>
      <c r="FB43" s="2" t="s">
        <v>373</v>
      </c>
      <c r="FC43" s="2" t="s">
        <v>373</v>
      </c>
      <c r="FD43" s="2" t="s">
        <v>373</v>
      </c>
      <c r="FE43" s="2" t="s">
        <v>373</v>
      </c>
      <c r="FF43" s="2" t="s">
        <v>373</v>
      </c>
      <c r="FG43" s="2" t="s">
        <v>373</v>
      </c>
      <c r="FH43" s="2" t="s">
        <v>373</v>
      </c>
      <c r="FI43" s="2" t="s">
        <v>373</v>
      </c>
      <c r="FJ43" s="2" t="s">
        <v>373</v>
      </c>
      <c r="FK43" s="2" t="s">
        <v>373</v>
      </c>
      <c r="FL43" s="2" t="s">
        <v>373</v>
      </c>
      <c r="FM43" s="2" t="s">
        <v>373</v>
      </c>
      <c r="FN43" s="2" t="s">
        <v>373</v>
      </c>
      <c r="FO43" s="2" t="s">
        <v>373</v>
      </c>
      <c r="FP43" s="2" t="s">
        <v>373</v>
      </c>
      <c r="FQ43" s="2" t="s">
        <v>373</v>
      </c>
      <c r="FR43" s="2" t="s">
        <v>373</v>
      </c>
      <c r="FS43" s="2" t="s">
        <v>373</v>
      </c>
      <c r="FT43" s="2" t="s">
        <v>373</v>
      </c>
      <c r="FU43" s="2" t="s">
        <v>373</v>
      </c>
      <c r="FV43" s="2" t="s">
        <v>373</v>
      </c>
      <c r="FW43" s="2" t="s">
        <v>373</v>
      </c>
      <c r="FX43" s="2" t="s">
        <v>373</v>
      </c>
      <c r="FY43" s="2" t="s">
        <v>373</v>
      </c>
      <c r="FZ43" s="2" t="s">
        <v>373</v>
      </c>
      <c r="GA43" s="2" t="s">
        <v>373</v>
      </c>
      <c r="GB43" s="2" t="s">
        <v>373</v>
      </c>
      <c r="GC43" s="2" t="s">
        <v>373</v>
      </c>
      <c r="GD43" s="2" t="s">
        <v>373</v>
      </c>
      <c r="GE43" s="2" t="s">
        <v>373</v>
      </c>
      <c r="GF43" s="2" t="s">
        <v>373</v>
      </c>
      <c r="GG43" s="2" t="s">
        <v>373</v>
      </c>
      <c r="GH43" s="2" t="s">
        <v>373</v>
      </c>
      <c r="GI43" s="2" t="s">
        <v>373</v>
      </c>
      <c r="GJ43" s="2" t="s">
        <v>373</v>
      </c>
    </row>
    <row r="44" spans="1:192" x14ac:dyDescent="0.25">
      <c r="A44" s="1">
        <v>43732.390543981484</v>
      </c>
      <c r="B44" s="1">
        <v>43732.505324074074</v>
      </c>
      <c r="C44" s="2" t="s">
        <v>195</v>
      </c>
      <c r="D44" s="2" t="s">
        <v>1131</v>
      </c>
      <c r="E44">
        <v>22</v>
      </c>
      <c r="F44">
        <v>9917</v>
      </c>
      <c r="G44" s="2" t="s">
        <v>963</v>
      </c>
      <c r="H44" s="1">
        <v>43739.505687662037</v>
      </c>
      <c r="I44" s="2" t="s">
        <v>1132</v>
      </c>
      <c r="J44" s="2" t="s">
        <v>373</v>
      </c>
      <c r="K44" s="2" t="s">
        <v>373</v>
      </c>
      <c r="L44" s="2" t="s">
        <v>373</v>
      </c>
      <c r="M44" s="2" t="s">
        <v>373</v>
      </c>
      <c r="N44" s="2" t="s">
        <v>373</v>
      </c>
      <c r="O44" s="2" t="s">
        <v>373</v>
      </c>
      <c r="P44" s="2" t="s">
        <v>374</v>
      </c>
      <c r="Q44" s="2" t="s">
        <v>375</v>
      </c>
      <c r="R44" s="2" t="s">
        <v>1133</v>
      </c>
      <c r="S44" s="2" t="s">
        <v>1134</v>
      </c>
      <c r="T44" s="2" t="s">
        <v>378</v>
      </c>
      <c r="U44" s="2" t="s">
        <v>1135</v>
      </c>
      <c r="V44" s="2" t="s">
        <v>1136</v>
      </c>
      <c r="W44" s="2" t="s">
        <v>381</v>
      </c>
      <c r="X44" s="2" t="s">
        <v>373</v>
      </c>
      <c r="Y44" s="2" t="s">
        <v>382</v>
      </c>
      <c r="Z44" s="2" t="s">
        <v>383</v>
      </c>
      <c r="AA44" s="2" t="s">
        <v>1137</v>
      </c>
      <c r="AB44" s="2" t="s">
        <v>373</v>
      </c>
      <c r="AC44" s="2" t="s">
        <v>373</v>
      </c>
      <c r="AD44" s="2" t="s">
        <v>373</v>
      </c>
      <c r="AE44" s="2" t="s">
        <v>373</v>
      </c>
      <c r="AF44" s="2" t="s">
        <v>373</v>
      </c>
      <c r="AG44" s="2" t="s">
        <v>373</v>
      </c>
      <c r="AH44" s="2" t="s">
        <v>1138</v>
      </c>
      <c r="AI44" s="2" t="s">
        <v>373</v>
      </c>
      <c r="AJ44" s="2" t="s">
        <v>373</v>
      </c>
      <c r="AK44" s="2" t="s">
        <v>383</v>
      </c>
      <c r="AL44" s="2" t="s">
        <v>373</v>
      </c>
      <c r="AM44" s="2" t="s">
        <v>383</v>
      </c>
      <c r="AN44" s="2" t="s">
        <v>373</v>
      </c>
      <c r="AO44" s="2" t="s">
        <v>373</v>
      </c>
      <c r="AP44" s="2" t="s">
        <v>1139</v>
      </c>
      <c r="AQ44" s="2" t="s">
        <v>373</v>
      </c>
      <c r="AR44" s="2" t="s">
        <v>373</v>
      </c>
      <c r="AS44" s="2" t="s">
        <v>373</v>
      </c>
      <c r="AT44" s="2" t="s">
        <v>373</v>
      </c>
      <c r="AU44" s="2" t="s">
        <v>373</v>
      </c>
      <c r="AV44" s="2" t="s">
        <v>373</v>
      </c>
      <c r="AW44" s="2" t="s">
        <v>373</v>
      </c>
      <c r="AX44" s="2" t="s">
        <v>373</v>
      </c>
      <c r="AY44" s="2" t="s">
        <v>373</v>
      </c>
      <c r="AZ44" s="2" t="s">
        <v>373</v>
      </c>
      <c r="BA44" s="2" t="s">
        <v>373</v>
      </c>
      <c r="BB44" s="2" t="s">
        <v>373</v>
      </c>
      <c r="BC44" s="2" t="s">
        <v>373</v>
      </c>
      <c r="BD44" s="2" t="s">
        <v>373</v>
      </c>
      <c r="BE44" s="2" t="s">
        <v>373</v>
      </c>
      <c r="BF44" s="2" t="s">
        <v>373</v>
      </c>
      <c r="BG44" s="2" t="s">
        <v>373</v>
      </c>
      <c r="BH44" s="2" t="s">
        <v>373</v>
      </c>
      <c r="BI44" s="2" t="s">
        <v>373</v>
      </c>
      <c r="BJ44" s="2" t="s">
        <v>373</v>
      </c>
      <c r="BK44" s="2" t="s">
        <v>373</v>
      </c>
      <c r="BL44" s="2" t="s">
        <v>373</v>
      </c>
      <c r="BM44" s="2" t="s">
        <v>373</v>
      </c>
      <c r="BN44" s="2" t="s">
        <v>373</v>
      </c>
      <c r="BO44" s="2" t="s">
        <v>373</v>
      </c>
      <c r="BP44" s="2" t="s">
        <v>373</v>
      </c>
      <c r="BQ44" s="2" t="s">
        <v>373</v>
      </c>
      <c r="BR44" s="2" t="s">
        <v>373</v>
      </c>
      <c r="BS44" s="2" t="s">
        <v>373</v>
      </c>
      <c r="BT44" s="2" t="s">
        <v>373</v>
      </c>
      <c r="BU44" s="2" t="s">
        <v>373</v>
      </c>
      <c r="BV44" s="2" t="s">
        <v>373</v>
      </c>
      <c r="BW44" s="2" t="s">
        <v>373</v>
      </c>
      <c r="BX44" s="2" t="s">
        <v>373</v>
      </c>
      <c r="BY44" s="2" t="s">
        <v>373</v>
      </c>
      <c r="BZ44" s="2" t="s">
        <v>373</v>
      </c>
      <c r="CA44" s="2" t="s">
        <v>373</v>
      </c>
      <c r="CB44" s="2" t="s">
        <v>373</v>
      </c>
      <c r="CC44" s="2" t="s">
        <v>373</v>
      </c>
      <c r="CD44" s="2" t="s">
        <v>373</v>
      </c>
      <c r="CE44" s="2" t="s">
        <v>373</v>
      </c>
      <c r="CF44" s="2" t="s">
        <v>373</v>
      </c>
      <c r="CG44" s="2" t="s">
        <v>373</v>
      </c>
      <c r="CH44" s="2" t="s">
        <v>373</v>
      </c>
      <c r="CI44" s="2" t="s">
        <v>373</v>
      </c>
      <c r="CJ44" s="2" t="s">
        <v>373</v>
      </c>
      <c r="CK44" s="2" t="s">
        <v>373</v>
      </c>
      <c r="CL44" s="2" t="s">
        <v>373</v>
      </c>
      <c r="CM44" s="2" t="s">
        <v>373</v>
      </c>
      <c r="CN44" s="2" t="s">
        <v>373</v>
      </c>
      <c r="CO44" s="2" t="s">
        <v>373</v>
      </c>
      <c r="CP44" s="2" t="s">
        <v>373</v>
      </c>
      <c r="CQ44" s="2" t="s">
        <v>373</v>
      </c>
      <c r="CR44" s="2" t="s">
        <v>373</v>
      </c>
      <c r="CS44" s="2" t="s">
        <v>373</v>
      </c>
      <c r="CT44" s="2" t="s">
        <v>373</v>
      </c>
      <c r="CU44" s="2" t="s">
        <v>373</v>
      </c>
      <c r="CV44" s="2" t="s">
        <v>373</v>
      </c>
      <c r="CW44" s="2" t="s">
        <v>373</v>
      </c>
      <c r="CX44" s="2" t="s">
        <v>373</v>
      </c>
      <c r="CY44" s="2" t="s">
        <v>373</v>
      </c>
      <c r="CZ44" s="2" t="s">
        <v>373</v>
      </c>
      <c r="DA44" s="2" t="s">
        <v>373</v>
      </c>
      <c r="DB44" s="2" t="s">
        <v>373</v>
      </c>
      <c r="DC44" s="2" t="s">
        <v>373</v>
      </c>
      <c r="DD44" s="2" t="s">
        <v>373</v>
      </c>
      <c r="DE44" s="2" t="s">
        <v>373</v>
      </c>
      <c r="DF44" s="2" t="s">
        <v>373</v>
      </c>
      <c r="DG44" s="2" t="s">
        <v>373</v>
      </c>
      <c r="DH44" s="2" t="s">
        <v>373</v>
      </c>
      <c r="DI44" s="2" t="s">
        <v>373</v>
      </c>
      <c r="DJ44" s="2" t="s">
        <v>373</v>
      </c>
      <c r="DK44" s="2" t="s">
        <v>373</v>
      </c>
      <c r="DL44" s="2" t="s">
        <v>373</v>
      </c>
      <c r="DM44" s="2" t="s">
        <v>373</v>
      </c>
      <c r="DN44" s="2" t="s">
        <v>373</v>
      </c>
      <c r="DO44" s="2" t="s">
        <v>373</v>
      </c>
      <c r="DP44" s="2" t="s">
        <v>373</v>
      </c>
      <c r="DQ44" s="2" t="s">
        <v>373</v>
      </c>
      <c r="DR44" s="2" t="s">
        <v>373</v>
      </c>
      <c r="DS44" s="2" t="s">
        <v>373</v>
      </c>
      <c r="DT44" s="2" t="s">
        <v>373</v>
      </c>
      <c r="DU44" s="2" t="s">
        <v>373</v>
      </c>
      <c r="DV44" s="2" t="s">
        <v>373</v>
      </c>
      <c r="DW44" s="2" t="s">
        <v>373</v>
      </c>
      <c r="DX44" s="2" t="s">
        <v>373</v>
      </c>
      <c r="DY44" s="2" t="s">
        <v>373</v>
      </c>
      <c r="DZ44" s="2" t="s">
        <v>373</v>
      </c>
      <c r="EA44" s="2" t="s">
        <v>373</v>
      </c>
      <c r="EB44" s="2" t="s">
        <v>373</v>
      </c>
      <c r="EC44" s="2" t="s">
        <v>373</v>
      </c>
      <c r="ED44" s="2" t="s">
        <v>373</v>
      </c>
      <c r="EE44" s="2" t="s">
        <v>373</v>
      </c>
      <c r="EF44" s="2" t="s">
        <v>373</v>
      </c>
      <c r="EG44" s="2" t="s">
        <v>373</v>
      </c>
      <c r="EH44" s="2" t="s">
        <v>373</v>
      </c>
      <c r="EI44" s="2" t="s">
        <v>373</v>
      </c>
      <c r="EJ44" s="2" t="s">
        <v>373</v>
      </c>
      <c r="EK44" s="2" t="s">
        <v>373</v>
      </c>
      <c r="EL44" s="2" t="s">
        <v>373</v>
      </c>
      <c r="EM44" s="2" t="s">
        <v>373</v>
      </c>
      <c r="EN44" s="2" t="s">
        <v>373</v>
      </c>
      <c r="EO44" s="2" t="s">
        <v>373</v>
      </c>
      <c r="EP44" s="2" t="s">
        <v>373</v>
      </c>
      <c r="EQ44" s="2" t="s">
        <v>373</v>
      </c>
      <c r="ER44" s="2" t="s">
        <v>373</v>
      </c>
      <c r="ES44" s="2" t="s">
        <v>373</v>
      </c>
      <c r="ET44" s="2" t="s">
        <v>373</v>
      </c>
      <c r="EU44" s="2" t="s">
        <v>373</v>
      </c>
      <c r="EV44" s="2" t="s">
        <v>373</v>
      </c>
      <c r="EW44" s="2" t="s">
        <v>373</v>
      </c>
      <c r="EX44" s="2" t="s">
        <v>373</v>
      </c>
      <c r="EY44" s="2" t="s">
        <v>373</v>
      </c>
      <c r="EZ44" s="2" t="s">
        <v>373</v>
      </c>
      <c r="FA44" s="2" t="s">
        <v>373</v>
      </c>
      <c r="FB44" s="2" t="s">
        <v>373</v>
      </c>
      <c r="FC44" s="2" t="s">
        <v>373</v>
      </c>
      <c r="FD44" s="2" t="s">
        <v>373</v>
      </c>
      <c r="FE44" s="2" t="s">
        <v>373</v>
      </c>
      <c r="FF44" s="2" t="s">
        <v>373</v>
      </c>
      <c r="FG44" s="2" t="s">
        <v>373</v>
      </c>
      <c r="FH44" s="2" t="s">
        <v>373</v>
      </c>
      <c r="FI44" s="2" t="s">
        <v>373</v>
      </c>
      <c r="FJ44" s="2" t="s">
        <v>373</v>
      </c>
      <c r="FK44" s="2" t="s">
        <v>373</v>
      </c>
      <c r="FL44" s="2" t="s">
        <v>373</v>
      </c>
      <c r="FM44" s="2" t="s">
        <v>373</v>
      </c>
      <c r="FN44" s="2" t="s">
        <v>373</v>
      </c>
      <c r="FO44" s="2" t="s">
        <v>373</v>
      </c>
      <c r="FP44" s="2" t="s">
        <v>373</v>
      </c>
      <c r="FQ44" s="2" t="s">
        <v>373</v>
      </c>
      <c r="FR44" s="2" t="s">
        <v>373</v>
      </c>
      <c r="FS44" s="2" t="s">
        <v>373</v>
      </c>
      <c r="FT44" s="2" t="s">
        <v>373</v>
      </c>
      <c r="FU44" s="2" t="s">
        <v>373</v>
      </c>
      <c r="FV44" s="2" t="s">
        <v>373</v>
      </c>
      <c r="FW44" s="2" t="s">
        <v>373</v>
      </c>
      <c r="FX44" s="2" t="s">
        <v>373</v>
      </c>
      <c r="FY44" s="2" t="s">
        <v>373</v>
      </c>
      <c r="FZ44" s="2" t="s">
        <v>373</v>
      </c>
      <c r="GA44" s="2" t="s">
        <v>373</v>
      </c>
      <c r="GB44" s="2" t="s">
        <v>373</v>
      </c>
      <c r="GC44" s="2" t="s">
        <v>373</v>
      </c>
      <c r="GD44" s="2" t="s">
        <v>373</v>
      </c>
      <c r="GE44" s="2" t="s">
        <v>373</v>
      </c>
      <c r="GF44" s="2" t="s">
        <v>373</v>
      </c>
      <c r="GG44" s="2" t="s">
        <v>373</v>
      </c>
      <c r="GH44" s="2" t="s">
        <v>373</v>
      </c>
      <c r="GI44" s="2" t="s">
        <v>373</v>
      </c>
      <c r="GJ44" s="2" t="s">
        <v>373</v>
      </c>
    </row>
    <row r="45" spans="1:192" x14ac:dyDescent="0.25">
      <c r="A45" s="1">
        <v>43732.54892361111</v>
      </c>
      <c r="B45" s="1">
        <v>43732.554699074077</v>
      </c>
      <c r="C45" s="2" t="s">
        <v>195</v>
      </c>
      <c r="D45" s="2" t="s">
        <v>1140</v>
      </c>
      <c r="E45">
        <v>33</v>
      </c>
      <c r="F45">
        <v>498</v>
      </c>
      <c r="G45" s="2" t="s">
        <v>963</v>
      </c>
      <c r="H45" s="1">
        <v>43739.555182268516</v>
      </c>
      <c r="I45" s="2" t="s">
        <v>1141</v>
      </c>
      <c r="J45" s="2" t="s">
        <v>373</v>
      </c>
      <c r="K45" s="2" t="s">
        <v>373</v>
      </c>
      <c r="L45" s="2" t="s">
        <v>373</v>
      </c>
      <c r="M45" s="2" t="s">
        <v>373</v>
      </c>
      <c r="N45" s="2" t="s">
        <v>373</v>
      </c>
      <c r="O45" s="2" t="s">
        <v>373</v>
      </c>
      <c r="P45" s="2" t="s">
        <v>374</v>
      </c>
      <c r="Q45" s="2" t="s">
        <v>375</v>
      </c>
      <c r="R45" s="2" t="s">
        <v>373</v>
      </c>
      <c r="S45" s="2" t="s">
        <v>373</v>
      </c>
      <c r="T45" s="2" t="s">
        <v>373</v>
      </c>
      <c r="U45" s="2" t="s">
        <v>373</v>
      </c>
      <c r="V45" s="2" t="s">
        <v>373</v>
      </c>
      <c r="W45" s="2" t="s">
        <v>373</v>
      </c>
      <c r="X45" s="2" t="s">
        <v>373</v>
      </c>
      <c r="Y45" s="2" t="s">
        <v>373</v>
      </c>
      <c r="Z45" s="2" t="s">
        <v>373</v>
      </c>
      <c r="AA45" s="2" t="s">
        <v>373</v>
      </c>
      <c r="AB45" s="2" t="s">
        <v>373</v>
      </c>
      <c r="AC45" s="2" t="s">
        <v>373</v>
      </c>
      <c r="AD45" s="2" t="s">
        <v>373</v>
      </c>
      <c r="AE45" s="2" t="s">
        <v>373</v>
      </c>
      <c r="AF45" s="2" t="s">
        <v>373</v>
      </c>
      <c r="AG45" s="2" t="s">
        <v>373</v>
      </c>
      <c r="AH45" s="2" t="s">
        <v>373</v>
      </c>
      <c r="AI45" s="2" t="s">
        <v>373</v>
      </c>
      <c r="AJ45" s="2" t="s">
        <v>373</v>
      </c>
      <c r="AK45" s="2" t="s">
        <v>373</v>
      </c>
      <c r="AL45" s="2" t="s">
        <v>373</v>
      </c>
      <c r="AM45" s="2" t="s">
        <v>373</v>
      </c>
      <c r="AN45" s="2" t="s">
        <v>373</v>
      </c>
      <c r="AO45" s="2" t="s">
        <v>373</v>
      </c>
      <c r="AP45" s="2" t="s">
        <v>373</v>
      </c>
      <c r="AQ45" s="2" t="s">
        <v>373</v>
      </c>
      <c r="AR45" s="2" t="s">
        <v>373</v>
      </c>
      <c r="AS45" s="2" t="s">
        <v>373</v>
      </c>
      <c r="AT45" s="2" t="s">
        <v>373</v>
      </c>
      <c r="AU45" s="2" t="s">
        <v>373</v>
      </c>
      <c r="AV45" s="2" t="s">
        <v>373</v>
      </c>
      <c r="AW45" s="2" t="s">
        <v>373</v>
      </c>
      <c r="AX45" s="2" t="s">
        <v>373</v>
      </c>
      <c r="AY45" s="2" t="s">
        <v>373</v>
      </c>
      <c r="AZ45" s="2" t="s">
        <v>373</v>
      </c>
      <c r="BA45" s="2" t="s">
        <v>373</v>
      </c>
      <c r="BB45" s="2" t="s">
        <v>373</v>
      </c>
      <c r="BC45" s="2" t="s">
        <v>373</v>
      </c>
      <c r="BD45" s="2" t="s">
        <v>373</v>
      </c>
      <c r="BE45" s="2" t="s">
        <v>373</v>
      </c>
      <c r="BF45" s="2" t="s">
        <v>373</v>
      </c>
      <c r="BG45" s="2" t="s">
        <v>373</v>
      </c>
      <c r="BH45" s="2" t="s">
        <v>373</v>
      </c>
      <c r="BI45" s="2" t="s">
        <v>373</v>
      </c>
      <c r="BJ45" s="2" t="s">
        <v>373</v>
      </c>
      <c r="BK45" s="2" t="s">
        <v>373</v>
      </c>
      <c r="BL45" s="2" t="s">
        <v>373</v>
      </c>
      <c r="BM45" s="2" t="s">
        <v>373</v>
      </c>
      <c r="BN45" s="2" t="s">
        <v>373</v>
      </c>
      <c r="BO45" s="2" t="s">
        <v>373</v>
      </c>
      <c r="BP45" s="2" t="s">
        <v>373</v>
      </c>
      <c r="BQ45" s="2" t="s">
        <v>373</v>
      </c>
      <c r="BR45" s="2" t="s">
        <v>373</v>
      </c>
      <c r="BS45" s="2" t="s">
        <v>373</v>
      </c>
      <c r="BT45" s="2" t="s">
        <v>373</v>
      </c>
      <c r="BU45" s="2" t="s">
        <v>373</v>
      </c>
      <c r="BV45" s="2" t="s">
        <v>373</v>
      </c>
      <c r="BW45" s="2" t="s">
        <v>373</v>
      </c>
      <c r="BX45" s="2" t="s">
        <v>373</v>
      </c>
      <c r="BY45" s="2" t="s">
        <v>373</v>
      </c>
      <c r="BZ45" s="2" t="s">
        <v>373</v>
      </c>
      <c r="CA45" s="2" t="s">
        <v>373</v>
      </c>
      <c r="CB45" s="2" t="s">
        <v>373</v>
      </c>
      <c r="CC45" s="2" t="s">
        <v>373</v>
      </c>
      <c r="CD45" s="2" t="s">
        <v>373</v>
      </c>
      <c r="CE45" s="2" t="s">
        <v>373</v>
      </c>
      <c r="CF45" s="2" t="s">
        <v>373</v>
      </c>
      <c r="CG45" s="2" t="s">
        <v>373</v>
      </c>
      <c r="CH45" s="2" t="s">
        <v>373</v>
      </c>
      <c r="CI45" s="2" t="s">
        <v>373</v>
      </c>
      <c r="CJ45" s="2" t="s">
        <v>373</v>
      </c>
      <c r="CK45" s="2" t="s">
        <v>373</v>
      </c>
      <c r="CL45" s="2" t="s">
        <v>373</v>
      </c>
      <c r="CM45" s="2" t="s">
        <v>373</v>
      </c>
      <c r="CN45" s="2" t="s">
        <v>373</v>
      </c>
      <c r="CO45" s="2" t="s">
        <v>373</v>
      </c>
      <c r="CP45" s="2" t="s">
        <v>373</v>
      </c>
      <c r="CQ45" s="2" t="s">
        <v>373</v>
      </c>
      <c r="CR45" s="2" t="s">
        <v>373</v>
      </c>
      <c r="CS45" s="2" t="s">
        <v>373</v>
      </c>
      <c r="CT45" s="2" t="s">
        <v>373</v>
      </c>
      <c r="CU45" s="2" t="s">
        <v>373</v>
      </c>
      <c r="CV45" s="2" t="s">
        <v>373</v>
      </c>
      <c r="CW45" s="2" t="s">
        <v>373</v>
      </c>
      <c r="CX45" s="2" t="s">
        <v>373</v>
      </c>
      <c r="CY45" s="2" t="s">
        <v>373</v>
      </c>
      <c r="CZ45" s="2" t="s">
        <v>373</v>
      </c>
      <c r="DA45" s="2" t="s">
        <v>373</v>
      </c>
      <c r="DB45" s="2" t="s">
        <v>373</v>
      </c>
      <c r="DC45" s="2" t="s">
        <v>373</v>
      </c>
      <c r="DD45" s="2" t="s">
        <v>373</v>
      </c>
      <c r="DE45" s="2" t="s">
        <v>373</v>
      </c>
      <c r="DF45" s="2" t="s">
        <v>373</v>
      </c>
      <c r="DG45" s="2" t="s">
        <v>373</v>
      </c>
      <c r="DH45" s="2" t="s">
        <v>373</v>
      </c>
      <c r="DI45" s="2" t="s">
        <v>373</v>
      </c>
      <c r="DJ45" s="2" t="s">
        <v>373</v>
      </c>
      <c r="DK45" s="2" t="s">
        <v>373</v>
      </c>
      <c r="DL45" s="2" t="s">
        <v>373</v>
      </c>
      <c r="DM45" s="2" t="s">
        <v>373</v>
      </c>
      <c r="DN45" s="2" t="s">
        <v>373</v>
      </c>
      <c r="DO45" s="2" t="s">
        <v>373</v>
      </c>
      <c r="DP45" s="2" t="s">
        <v>373</v>
      </c>
      <c r="DQ45" s="2" t="s">
        <v>373</v>
      </c>
      <c r="DR45" s="2" t="s">
        <v>373</v>
      </c>
      <c r="DS45" s="2" t="s">
        <v>373</v>
      </c>
      <c r="DT45" s="2" t="s">
        <v>373</v>
      </c>
      <c r="DU45" s="2" t="s">
        <v>373</v>
      </c>
      <c r="DV45" s="2" t="s">
        <v>373</v>
      </c>
      <c r="DW45" s="2" t="s">
        <v>373</v>
      </c>
      <c r="DX45" s="2" t="s">
        <v>373</v>
      </c>
      <c r="DY45" s="2" t="s">
        <v>373</v>
      </c>
      <c r="DZ45" s="2" t="s">
        <v>373</v>
      </c>
      <c r="EA45" s="2" t="s">
        <v>373</v>
      </c>
      <c r="EB45" s="2" t="s">
        <v>373</v>
      </c>
      <c r="EC45" s="2" t="s">
        <v>373</v>
      </c>
      <c r="ED45" s="2" t="s">
        <v>373</v>
      </c>
      <c r="EE45" s="2" t="s">
        <v>373</v>
      </c>
      <c r="EF45" s="2" t="s">
        <v>373</v>
      </c>
      <c r="EG45" s="2" t="s">
        <v>373</v>
      </c>
      <c r="EH45" s="2" t="s">
        <v>373</v>
      </c>
      <c r="EI45" s="2" t="s">
        <v>373</v>
      </c>
      <c r="EJ45" s="2" t="s">
        <v>373</v>
      </c>
      <c r="EK45" s="2" t="s">
        <v>373</v>
      </c>
      <c r="EL45" s="2" t="s">
        <v>373</v>
      </c>
      <c r="EM45" s="2" t="s">
        <v>373</v>
      </c>
      <c r="EN45" s="2" t="s">
        <v>373</v>
      </c>
      <c r="EO45" s="2" t="s">
        <v>373</v>
      </c>
      <c r="EP45" s="2" t="s">
        <v>373</v>
      </c>
      <c r="EQ45" s="2" t="s">
        <v>373</v>
      </c>
      <c r="ER45" s="2" t="s">
        <v>373</v>
      </c>
      <c r="ES45" s="2" t="s">
        <v>373</v>
      </c>
      <c r="ET45" s="2" t="s">
        <v>373</v>
      </c>
      <c r="EU45" s="2" t="s">
        <v>373</v>
      </c>
      <c r="EV45" s="2" t="s">
        <v>373</v>
      </c>
      <c r="EW45" s="2" t="s">
        <v>373</v>
      </c>
      <c r="EX45" s="2" t="s">
        <v>373</v>
      </c>
      <c r="EY45" s="2" t="s">
        <v>373</v>
      </c>
      <c r="EZ45" s="2" t="s">
        <v>373</v>
      </c>
      <c r="FA45" s="2" t="s">
        <v>373</v>
      </c>
      <c r="FB45" s="2" t="s">
        <v>373</v>
      </c>
      <c r="FC45" s="2" t="s">
        <v>373</v>
      </c>
      <c r="FD45" s="2" t="s">
        <v>373</v>
      </c>
      <c r="FE45" s="2" t="s">
        <v>373</v>
      </c>
      <c r="FF45" s="2" t="s">
        <v>373</v>
      </c>
      <c r="FG45" s="2" t="s">
        <v>373</v>
      </c>
      <c r="FH45" s="2" t="s">
        <v>373</v>
      </c>
      <c r="FI45" s="2" t="s">
        <v>373</v>
      </c>
      <c r="FJ45" s="2" t="s">
        <v>373</v>
      </c>
      <c r="FK45" s="2" t="s">
        <v>373</v>
      </c>
      <c r="FL45" s="2" t="s">
        <v>373</v>
      </c>
      <c r="FM45" s="2" t="s">
        <v>373</v>
      </c>
      <c r="FN45" s="2" t="s">
        <v>373</v>
      </c>
      <c r="FO45" s="2" t="s">
        <v>373</v>
      </c>
      <c r="FP45" s="2" t="s">
        <v>373</v>
      </c>
      <c r="FQ45" s="2" t="s">
        <v>373</v>
      </c>
      <c r="FR45" s="2" t="s">
        <v>373</v>
      </c>
      <c r="FS45" s="2" t="s">
        <v>373</v>
      </c>
      <c r="FT45" s="2" t="s">
        <v>373</v>
      </c>
      <c r="FU45" s="2" t="s">
        <v>373</v>
      </c>
      <c r="FV45" s="2" t="s">
        <v>373</v>
      </c>
      <c r="FW45" s="2" t="s">
        <v>373</v>
      </c>
      <c r="FX45" s="2" t="s">
        <v>373</v>
      </c>
      <c r="FY45" s="2" t="s">
        <v>373</v>
      </c>
      <c r="FZ45" s="2" t="s">
        <v>373</v>
      </c>
      <c r="GA45" s="2" t="s">
        <v>373</v>
      </c>
      <c r="GB45" s="2" t="s">
        <v>373</v>
      </c>
      <c r="GC45" s="2" t="s">
        <v>373</v>
      </c>
      <c r="GD45" s="2" t="s">
        <v>373</v>
      </c>
      <c r="GE45" s="2" t="s">
        <v>373</v>
      </c>
      <c r="GF45" s="2" t="s">
        <v>373</v>
      </c>
      <c r="GG45" s="2" t="s">
        <v>373</v>
      </c>
      <c r="GH45" s="2" t="s">
        <v>373</v>
      </c>
      <c r="GI45" s="2" t="s">
        <v>373</v>
      </c>
      <c r="GJ45" s="2" t="s">
        <v>373</v>
      </c>
    </row>
    <row r="46" spans="1:192" x14ac:dyDescent="0.25">
      <c r="A46" s="1">
        <v>43732.502465277779</v>
      </c>
      <c r="B46" s="1">
        <v>43732.583935185183</v>
      </c>
      <c r="C46" s="2" t="s">
        <v>195</v>
      </c>
      <c r="D46" s="2" t="s">
        <v>1142</v>
      </c>
      <c r="E46">
        <v>58</v>
      </c>
      <c r="F46">
        <v>7038</v>
      </c>
      <c r="G46" s="2" t="s">
        <v>963</v>
      </c>
      <c r="H46" s="1">
        <v>43739.584264236109</v>
      </c>
      <c r="I46" s="2" t="s">
        <v>1143</v>
      </c>
      <c r="J46" s="2" t="s">
        <v>373</v>
      </c>
      <c r="K46" s="2" t="s">
        <v>373</v>
      </c>
      <c r="L46" s="2" t="s">
        <v>373</v>
      </c>
      <c r="M46" s="2" t="s">
        <v>373</v>
      </c>
      <c r="N46" s="2" t="s">
        <v>373</v>
      </c>
      <c r="O46" s="2" t="s">
        <v>373</v>
      </c>
      <c r="P46" s="2" t="s">
        <v>374</v>
      </c>
      <c r="Q46" s="2" t="s">
        <v>375</v>
      </c>
      <c r="R46" s="2" t="s">
        <v>1144</v>
      </c>
      <c r="S46" s="2" t="s">
        <v>1145</v>
      </c>
      <c r="T46" s="2" t="s">
        <v>472</v>
      </c>
      <c r="U46" s="2" t="s">
        <v>1146</v>
      </c>
      <c r="V46" s="2" t="s">
        <v>1147</v>
      </c>
      <c r="W46" s="2" t="s">
        <v>381</v>
      </c>
      <c r="X46" s="2" t="s">
        <v>373</v>
      </c>
      <c r="Y46" s="2" t="s">
        <v>423</v>
      </c>
      <c r="Z46" s="2" t="s">
        <v>390</v>
      </c>
      <c r="AA46" s="2" t="s">
        <v>424</v>
      </c>
      <c r="AB46" s="2" t="s">
        <v>373</v>
      </c>
      <c r="AC46" s="2" t="s">
        <v>385</v>
      </c>
      <c r="AD46" s="2" t="s">
        <v>373</v>
      </c>
      <c r="AE46" s="2" t="s">
        <v>386</v>
      </c>
      <c r="AF46" s="2" t="s">
        <v>373</v>
      </c>
      <c r="AG46" s="2" t="s">
        <v>373</v>
      </c>
      <c r="AH46" s="2" t="s">
        <v>623</v>
      </c>
      <c r="AI46" s="2" t="s">
        <v>373</v>
      </c>
      <c r="AJ46" s="2" t="s">
        <v>615</v>
      </c>
      <c r="AK46" s="2" t="s">
        <v>383</v>
      </c>
      <c r="AL46" s="2" t="s">
        <v>373</v>
      </c>
      <c r="AM46" s="2" t="s">
        <v>405</v>
      </c>
      <c r="AN46" s="2" t="s">
        <v>406</v>
      </c>
      <c r="AO46" s="2" t="s">
        <v>1148</v>
      </c>
      <c r="AP46" s="2" t="s">
        <v>1149</v>
      </c>
      <c r="AQ46" s="2" t="s">
        <v>373</v>
      </c>
      <c r="AR46" s="2" t="s">
        <v>373</v>
      </c>
      <c r="AS46" s="2" t="s">
        <v>373</v>
      </c>
      <c r="AT46" s="2" t="s">
        <v>373</v>
      </c>
      <c r="AU46" s="2" t="s">
        <v>429</v>
      </c>
      <c r="AV46" s="2" t="s">
        <v>429</v>
      </c>
      <c r="AW46" s="2" t="s">
        <v>429</v>
      </c>
      <c r="AX46" s="2" t="s">
        <v>373</v>
      </c>
      <c r="AY46" s="2" t="s">
        <v>373</v>
      </c>
      <c r="AZ46" s="2" t="s">
        <v>373</v>
      </c>
      <c r="BA46" s="2" t="s">
        <v>617</v>
      </c>
      <c r="BB46" s="2" t="s">
        <v>617</v>
      </c>
      <c r="BC46" s="2" t="s">
        <v>429</v>
      </c>
      <c r="BD46" s="2" t="s">
        <v>1150</v>
      </c>
      <c r="BE46" s="2" t="s">
        <v>1150</v>
      </c>
      <c r="BF46" s="2" t="s">
        <v>429</v>
      </c>
      <c r="BG46" s="2" t="s">
        <v>383</v>
      </c>
      <c r="BH46" s="2" t="s">
        <v>408</v>
      </c>
      <c r="BI46" s="2" t="s">
        <v>373</v>
      </c>
      <c r="BJ46" s="2" t="s">
        <v>373</v>
      </c>
      <c r="BK46" s="2" t="s">
        <v>547</v>
      </c>
      <c r="BL46" s="2" t="s">
        <v>373</v>
      </c>
      <c r="BM46" s="2" t="s">
        <v>383</v>
      </c>
      <c r="BN46" s="2" t="s">
        <v>373</v>
      </c>
      <c r="BO46" s="2" t="s">
        <v>373</v>
      </c>
      <c r="BP46" s="2" t="s">
        <v>373</v>
      </c>
      <c r="BQ46" s="2" t="s">
        <v>373</v>
      </c>
      <c r="BR46" s="2" t="s">
        <v>383</v>
      </c>
      <c r="BS46" s="2" t="s">
        <v>373</v>
      </c>
      <c r="BT46" s="2" t="s">
        <v>373</v>
      </c>
      <c r="BU46" s="2" t="s">
        <v>373</v>
      </c>
      <c r="BV46" s="2" t="s">
        <v>373</v>
      </c>
      <c r="BW46" s="2" t="s">
        <v>373</v>
      </c>
      <c r="BX46" s="2" t="s">
        <v>373</v>
      </c>
      <c r="BY46" s="2" t="s">
        <v>373</v>
      </c>
      <c r="BZ46" s="2" t="s">
        <v>373</v>
      </c>
      <c r="CA46" s="2" t="s">
        <v>373</v>
      </c>
      <c r="CB46" s="2" t="s">
        <v>390</v>
      </c>
      <c r="CC46" s="2" t="s">
        <v>492</v>
      </c>
      <c r="CD46" s="2" t="s">
        <v>411</v>
      </c>
      <c r="CE46" s="2" t="s">
        <v>1151</v>
      </c>
      <c r="CF46" s="2" t="s">
        <v>373</v>
      </c>
      <c r="CG46" s="2" t="s">
        <v>1093</v>
      </c>
      <c r="CH46" s="2" t="s">
        <v>373</v>
      </c>
      <c r="CI46" s="2" t="s">
        <v>435</v>
      </c>
      <c r="CJ46" s="2" t="s">
        <v>373</v>
      </c>
      <c r="CK46" s="2" t="s">
        <v>1152</v>
      </c>
      <c r="CL46" s="2" t="s">
        <v>383</v>
      </c>
      <c r="CM46" s="2" t="s">
        <v>373</v>
      </c>
      <c r="CN46" s="2" t="s">
        <v>373</v>
      </c>
      <c r="CO46" s="2" t="s">
        <v>373</v>
      </c>
      <c r="CP46" s="2" t="s">
        <v>373</v>
      </c>
      <c r="CQ46" s="2" t="s">
        <v>373</v>
      </c>
      <c r="CR46" s="2" t="s">
        <v>373</v>
      </c>
      <c r="CS46" s="2" t="s">
        <v>373</v>
      </c>
      <c r="CT46" s="2" t="s">
        <v>373</v>
      </c>
      <c r="CU46" s="2" t="s">
        <v>373</v>
      </c>
      <c r="CV46" s="2" t="s">
        <v>373</v>
      </c>
      <c r="CW46" s="2" t="s">
        <v>373</v>
      </c>
      <c r="CX46" s="2" t="s">
        <v>373</v>
      </c>
      <c r="CY46" s="2" t="s">
        <v>390</v>
      </c>
      <c r="CZ46" s="2" t="s">
        <v>373</v>
      </c>
      <c r="DA46" s="2" t="s">
        <v>373</v>
      </c>
      <c r="DB46" s="2" t="s">
        <v>373</v>
      </c>
      <c r="DC46" s="2" t="s">
        <v>373</v>
      </c>
      <c r="DD46" s="2" t="s">
        <v>373</v>
      </c>
      <c r="DE46" s="2" t="s">
        <v>373</v>
      </c>
      <c r="DF46" s="2" t="s">
        <v>373</v>
      </c>
      <c r="DG46" s="2" t="s">
        <v>373</v>
      </c>
      <c r="DH46" s="2" t="s">
        <v>373</v>
      </c>
      <c r="DI46" s="2" t="s">
        <v>373</v>
      </c>
      <c r="DJ46" s="2" t="s">
        <v>373</v>
      </c>
      <c r="DK46" s="2" t="s">
        <v>373</v>
      </c>
      <c r="DL46" s="2" t="s">
        <v>373</v>
      </c>
      <c r="DM46" s="2" t="s">
        <v>373</v>
      </c>
      <c r="DN46" s="2" t="s">
        <v>373</v>
      </c>
      <c r="DO46" s="2" t="s">
        <v>373</v>
      </c>
      <c r="DP46" s="2" t="s">
        <v>373</v>
      </c>
      <c r="DQ46" s="2" t="s">
        <v>373</v>
      </c>
      <c r="DR46" s="2" t="s">
        <v>373</v>
      </c>
      <c r="DS46" s="2" t="s">
        <v>373</v>
      </c>
      <c r="DT46" s="2" t="s">
        <v>373</v>
      </c>
      <c r="DU46" s="2" t="s">
        <v>373</v>
      </c>
      <c r="DV46" s="2" t="s">
        <v>373</v>
      </c>
      <c r="DW46" s="2" t="s">
        <v>373</v>
      </c>
      <c r="DX46" s="2" t="s">
        <v>373</v>
      </c>
      <c r="DY46" s="2" t="s">
        <v>373</v>
      </c>
      <c r="DZ46" s="2" t="s">
        <v>373</v>
      </c>
      <c r="EA46" s="2" t="s">
        <v>373</v>
      </c>
      <c r="EB46" s="2" t="s">
        <v>373</v>
      </c>
      <c r="EC46" s="2" t="s">
        <v>373</v>
      </c>
      <c r="ED46" s="2" t="s">
        <v>373</v>
      </c>
      <c r="EE46" s="2" t="s">
        <v>373</v>
      </c>
      <c r="EF46" s="2" t="s">
        <v>373</v>
      </c>
      <c r="EG46" s="2" t="s">
        <v>373</v>
      </c>
      <c r="EH46" s="2" t="s">
        <v>373</v>
      </c>
      <c r="EI46" s="2" t="s">
        <v>373</v>
      </c>
      <c r="EJ46" s="2" t="s">
        <v>373</v>
      </c>
      <c r="EK46" s="2" t="s">
        <v>373</v>
      </c>
      <c r="EL46" s="2" t="s">
        <v>373</v>
      </c>
      <c r="EM46" s="2" t="s">
        <v>373</v>
      </c>
      <c r="EN46" s="2" t="s">
        <v>373</v>
      </c>
      <c r="EO46" s="2" t="s">
        <v>373</v>
      </c>
      <c r="EP46" s="2" t="s">
        <v>373</v>
      </c>
      <c r="EQ46" s="2" t="s">
        <v>373</v>
      </c>
      <c r="ER46" s="2" t="s">
        <v>373</v>
      </c>
      <c r="ES46" s="2" t="s">
        <v>373</v>
      </c>
      <c r="ET46" s="2" t="s">
        <v>373</v>
      </c>
      <c r="EU46" s="2" t="s">
        <v>373</v>
      </c>
      <c r="EV46" s="2" t="s">
        <v>373</v>
      </c>
      <c r="EW46" s="2" t="s">
        <v>373</v>
      </c>
      <c r="EX46" s="2" t="s">
        <v>373</v>
      </c>
      <c r="EY46" s="2" t="s">
        <v>373</v>
      </c>
      <c r="EZ46" s="2" t="s">
        <v>373</v>
      </c>
      <c r="FA46" s="2" t="s">
        <v>373</v>
      </c>
      <c r="FB46" s="2" t="s">
        <v>373</v>
      </c>
      <c r="FC46" s="2" t="s">
        <v>373</v>
      </c>
      <c r="FD46" s="2" t="s">
        <v>373</v>
      </c>
      <c r="FE46" s="2" t="s">
        <v>373</v>
      </c>
      <c r="FF46" s="2" t="s">
        <v>373</v>
      </c>
      <c r="FG46" s="2" t="s">
        <v>373</v>
      </c>
      <c r="FH46" s="2" t="s">
        <v>373</v>
      </c>
      <c r="FI46" s="2" t="s">
        <v>373</v>
      </c>
      <c r="FJ46" s="2" t="s">
        <v>373</v>
      </c>
      <c r="FK46" s="2" t="s">
        <v>373</v>
      </c>
      <c r="FL46" s="2" t="s">
        <v>373</v>
      </c>
      <c r="FM46" s="2" t="s">
        <v>373</v>
      </c>
      <c r="FN46" s="2" t="s">
        <v>373</v>
      </c>
      <c r="FO46" s="2" t="s">
        <v>373</v>
      </c>
      <c r="FP46" s="2" t="s">
        <v>373</v>
      </c>
      <c r="FQ46" s="2" t="s">
        <v>373</v>
      </c>
      <c r="FR46" s="2" t="s">
        <v>373</v>
      </c>
      <c r="FS46" s="2" t="s">
        <v>373</v>
      </c>
      <c r="FT46" s="2" t="s">
        <v>373</v>
      </c>
      <c r="FU46" s="2" t="s">
        <v>373</v>
      </c>
      <c r="FV46" s="2" t="s">
        <v>373</v>
      </c>
      <c r="FW46" s="2" t="s">
        <v>373</v>
      </c>
      <c r="FX46" s="2" t="s">
        <v>373</v>
      </c>
      <c r="FY46" s="2" t="s">
        <v>373</v>
      </c>
      <c r="FZ46" s="2" t="s">
        <v>373</v>
      </c>
      <c r="GA46" s="2" t="s">
        <v>373</v>
      </c>
      <c r="GB46" s="2" t="s">
        <v>373</v>
      </c>
      <c r="GC46" s="2" t="s">
        <v>373</v>
      </c>
      <c r="GD46" s="2" t="s">
        <v>373</v>
      </c>
      <c r="GE46" s="2" t="s">
        <v>373</v>
      </c>
      <c r="GF46" s="2" t="s">
        <v>373</v>
      </c>
      <c r="GG46" s="2" t="s">
        <v>373</v>
      </c>
      <c r="GH46" s="2" t="s">
        <v>373</v>
      </c>
      <c r="GI46" s="2" t="s">
        <v>373</v>
      </c>
      <c r="GJ46" s="2" t="s">
        <v>373</v>
      </c>
    </row>
    <row r="47" spans="1:192" ht="30" x14ac:dyDescent="0.25">
      <c r="A47" s="1">
        <v>43732.570787037039</v>
      </c>
      <c r="B47" s="1">
        <v>43732.5858912037</v>
      </c>
      <c r="C47" s="2" t="s">
        <v>195</v>
      </c>
      <c r="D47" s="2" t="s">
        <v>1153</v>
      </c>
      <c r="E47">
        <v>99</v>
      </c>
      <c r="F47">
        <v>1305</v>
      </c>
      <c r="G47" s="2" t="s">
        <v>963</v>
      </c>
      <c r="H47" s="1">
        <v>43739.586067824072</v>
      </c>
      <c r="I47" s="2" t="s">
        <v>1154</v>
      </c>
      <c r="J47" s="2" t="s">
        <v>373</v>
      </c>
      <c r="K47" s="2" t="s">
        <v>373</v>
      </c>
      <c r="L47" s="2" t="s">
        <v>373</v>
      </c>
      <c r="M47" s="2" t="s">
        <v>373</v>
      </c>
      <c r="N47" s="2" t="s">
        <v>373</v>
      </c>
      <c r="O47" s="2" t="s">
        <v>373</v>
      </c>
      <c r="P47" s="2" t="s">
        <v>374</v>
      </c>
      <c r="Q47" s="2" t="s">
        <v>375</v>
      </c>
      <c r="R47" s="2" t="s">
        <v>1155</v>
      </c>
      <c r="S47" s="2" t="s">
        <v>1156</v>
      </c>
      <c r="T47" s="2" t="s">
        <v>378</v>
      </c>
      <c r="U47" s="2" t="s">
        <v>1157</v>
      </c>
      <c r="V47" s="2" t="s">
        <v>1158</v>
      </c>
      <c r="W47" s="2" t="s">
        <v>1159</v>
      </c>
      <c r="X47" s="2" t="s">
        <v>373</v>
      </c>
      <c r="Y47" s="2" t="s">
        <v>596</v>
      </c>
      <c r="Z47" s="2" t="s">
        <v>383</v>
      </c>
      <c r="AA47" s="2" t="s">
        <v>597</v>
      </c>
      <c r="AB47" s="2" t="s">
        <v>373</v>
      </c>
      <c r="AC47" s="2" t="s">
        <v>931</v>
      </c>
      <c r="AD47" s="2" t="s">
        <v>373</v>
      </c>
      <c r="AE47" s="2" t="s">
        <v>452</v>
      </c>
      <c r="AF47" s="2" t="s">
        <v>373</v>
      </c>
      <c r="AG47" s="2" t="s">
        <v>373</v>
      </c>
      <c r="AH47" s="2" t="s">
        <v>488</v>
      </c>
      <c r="AI47" s="2" t="s">
        <v>373</v>
      </c>
      <c r="AJ47" s="2" t="s">
        <v>373</v>
      </c>
      <c r="AK47" s="2" t="s">
        <v>390</v>
      </c>
      <c r="AL47" s="2" t="s">
        <v>1160</v>
      </c>
      <c r="AM47" s="2" t="s">
        <v>405</v>
      </c>
      <c r="AN47" s="2" t="s">
        <v>406</v>
      </c>
      <c r="AO47" s="2" t="s">
        <v>373</v>
      </c>
      <c r="AP47" s="2" t="s">
        <v>1161</v>
      </c>
      <c r="AQ47" s="2" t="s">
        <v>373</v>
      </c>
      <c r="AR47" s="2" t="s">
        <v>373</v>
      </c>
      <c r="AS47" s="2" t="s">
        <v>373</v>
      </c>
      <c r="AT47" s="2" t="s">
        <v>373</v>
      </c>
      <c r="AU47" s="2" t="s">
        <v>429</v>
      </c>
      <c r="AV47" s="2" t="s">
        <v>429</v>
      </c>
      <c r="AW47" s="2" t="s">
        <v>429</v>
      </c>
      <c r="AX47" s="2" t="s">
        <v>390</v>
      </c>
      <c r="AY47" s="2" t="s">
        <v>383</v>
      </c>
      <c r="AZ47" s="2" t="s">
        <v>373</v>
      </c>
      <c r="BA47" s="2" t="s">
        <v>373</v>
      </c>
      <c r="BB47" s="2" t="s">
        <v>373</v>
      </c>
      <c r="BC47" s="2" t="s">
        <v>489</v>
      </c>
      <c r="BD47" s="2" t="s">
        <v>373</v>
      </c>
      <c r="BE47" s="2" t="s">
        <v>373</v>
      </c>
      <c r="BF47" s="2" t="s">
        <v>373</v>
      </c>
      <c r="BG47" s="2" t="s">
        <v>390</v>
      </c>
      <c r="BH47" s="2" t="s">
        <v>703</v>
      </c>
      <c r="BI47" s="2" t="s">
        <v>373</v>
      </c>
      <c r="BJ47" s="2" t="s">
        <v>373</v>
      </c>
      <c r="BK47" s="2" t="s">
        <v>494</v>
      </c>
      <c r="BL47" s="2" t="s">
        <v>1162</v>
      </c>
      <c r="BM47" s="2" t="s">
        <v>383</v>
      </c>
      <c r="BN47" s="2" t="s">
        <v>373</v>
      </c>
      <c r="BO47" s="2" t="s">
        <v>383</v>
      </c>
      <c r="BP47" s="2" t="s">
        <v>383</v>
      </c>
      <c r="BQ47" s="2" t="s">
        <v>383</v>
      </c>
      <c r="BR47" s="2" t="s">
        <v>383</v>
      </c>
      <c r="BS47" s="2" t="s">
        <v>373</v>
      </c>
      <c r="BT47" s="2" t="s">
        <v>373</v>
      </c>
      <c r="BU47" s="2" t="s">
        <v>373</v>
      </c>
      <c r="BV47" s="2" t="s">
        <v>373</v>
      </c>
      <c r="BW47" s="2" t="s">
        <v>373</v>
      </c>
      <c r="BX47" s="2" t="s">
        <v>373</v>
      </c>
      <c r="BY47" s="2" t="s">
        <v>373</v>
      </c>
      <c r="BZ47" s="2" t="s">
        <v>373</v>
      </c>
      <c r="CA47" s="2" t="s">
        <v>373</v>
      </c>
      <c r="CB47" s="2" t="s">
        <v>390</v>
      </c>
      <c r="CC47" s="2" t="s">
        <v>497</v>
      </c>
      <c r="CD47" s="2" t="s">
        <v>411</v>
      </c>
      <c r="CE47" s="2" t="s">
        <v>373</v>
      </c>
      <c r="CF47" s="2" t="s">
        <v>373</v>
      </c>
      <c r="CG47" s="2" t="s">
        <v>618</v>
      </c>
      <c r="CH47" s="2" t="s">
        <v>373</v>
      </c>
      <c r="CI47" s="2" t="s">
        <v>435</v>
      </c>
      <c r="CJ47" s="2" t="s">
        <v>373</v>
      </c>
      <c r="CK47" s="2" t="s">
        <v>1163</v>
      </c>
      <c r="CL47" s="2" t="s">
        <v>383</v>
      </c>
      <c r="CM47" s="2" t="s">
        <v>373</v>
      </c>
      <c r="CN47" s="2" t="s">
        <v>373</v>
      </c>
      <c r="CO47" s="2" t="s">
        <v>373</v>
      </c>
      <c r="CP47" s="2" t="s">
        <v>373</v>
      </c>
      <c r="CQ47" s="2" t="s">
        <v>373</v>
      </c>
      <c r="CR47" s="2" t="s">
        <v>373</v>
      </c>
      <c r="CS47" s="2" t="s">
        <v>373</v>
      </c>
      <c r="CT47" s="2" t="s">
        <v>373</v>
      </c>
      <c r="CU47" s="2" t="s">
        <v>373</v>
      </c>
      <c r="CV47" s="2" t="s">
        <v>373</v>
      </c>
      <c r="CW47" s="2" t="s">
        <v>373</v>
      </c>
      <c r="CX47" s="2" t="s">
        <v>373</v>
      </c>
      <c r="CY47" s="2" t="s">
        <v>390</v>
      </c>
      <c r="CZ47" s="2" t="s">
        <v>1164</v>
      </c>
      <c r="DA47" s="2" t="s">
        <v>614</v>
      </c>
      <c r="DB47" s="2" t="s">
        <v>373</v>
      </c>
      <c r="DC47" s="2" t="s">
        <v>373</v>
      </c>
      <c r="DD47" s="2" t="s">
        <v>373</v>
      </c>
      <c r="DE47" s="2" t="s">
        <v>373</v>
      </c>
      <c r="DF47" s="2" t="s">
        <v>373</v>
      </c>
      <c r="DG47" s="2" t="s">
        <v>373</v>
      </c>
      <c r="DH47" s="2" t="s">
        <v>373</v>
      </c>
      <c r="DI47" s="2" t="s">
        <v>373</v>
      </c>
      <c r="DJ47" s="2" t="s">
        <v>373</v>
      </c>
      <c r="DK47" s="2" t="s">
        <v>373</v>
      </c>
      <c r="DL47" s="2" t="s">
        <v>373</v>
      </c>
      <c r="DM47" s="2" t="s">
        <v>373</v>
      </c>
      <c r="DN47" s="2" t="s">
        <v>373</v>
      </c>
      <c r="DO47" s="2" t="s">
        <v>373</v>
      </c>
      <c r="DP47" s="2" t="s">
        <v>1165</v>
      </c>
      <c r="DQ47" s="2" t="s">
        <v>373</v>
      </c>
      <c r="DR47" s="2" t="s">
        <v>373</v>
      </c>
      <c r="DS47" s="2" t="s">
        <v>373</v>
      </c>
      <c r="DT47" s="2" t="s">
        <v>373</v>
      </c>
      <c r="DU47" s="2" t="s">
        <v>373</v>
      </c>
      <c r="DV47" s="2" t="s">
        <v>373</v>
      </c>
      <c r="DW47" s="2" t="s">
        <v>373</v>
      </c>
      <c r="DX47" s="2" t="s">
        <v>373</v>
      </c>
      <c r="DY47" s="2" t="s">
        <v>373</v>
      </c>
      <c r="DZ47" s="2" t="s">
        <v>373</v>
      </c>
      <c r="EA47" s="2" t="s">
        <v>373</v>
      </c>
      <c r="EB47" s="2" t="s">
        <v>373</v>
      </c>
      <c r="EC47" s="2" t="s">
        <v>373</v>
      </c>
      <c r="ED47" s="2" t="s">
        <v>373</v>
      </c>
      <c r="EE47" s="2" t="s">
        <v>373</v>
      </c>
      <c r="EF47" s="2" t="s">
        <v>390</v>
      </c>
      <c r="EG47" s="2" t="s">
        <v>390</v>
      </c>
      <c r="EH47" s="2" t="s">
        <v>449</v>
      </c>
      <c r="EI47" s="2" t="s">
        <v>373</v>
      </c>
      <c r="EJ47" s="2" t="s">
        <v>373</v>
      </c>
      <c r="EK47" s="2" t="s">
        <v>373</v>
      </c>
      <c r="EL47" s="2" t="s">
        <v>373</v>
      </c>
      <c r="EM47" s="2" t="s">
        <v>373</v>
      </c>
      <c r="EN47" s="2" t="s">
        <v>390</v>
      </c>
      <c r="EO47" s="2" t="s">
        <v>373</v>
      </c>
      <c r="EP47" s="2" t="s">
        <v>373</v>
      </c>
      <c r="EQ47" s="2" t="s">
        <v>373</v>
      </c>
      <c r="ER47" s="2" t="s">
        <v>373</v>
      </c>
      <c r="ES47" s="2" t="s">
        <v>373</v>
      </c>
      <c r="ET47" s="2" t="s">
        <v>373</v>
      </c>
      <c r="EU47" s="2" t="s">
        <v>373</v>
      </c>
      <c r="EV47" s="2" t="s">
        <v>373</v>
      </c>
      <c r="EW47" s="2" t="s">
        <v>373</v>
      </c>
      <c r="EX47" s="2" t="s">
        <v>373</v>
      </c>
      <c r="EY47" s="2" t="s">
        <v>373</v>
      </c>
      <c r="EZ47" s="2" t="s">
        <v>373</v>
      </c>
      <c r="FA47" s="2" t="s">
        <v>373</v>
      </c>
      <c r="FB47" s="2" t="s">
        <v>373</v>
      </c>
      <c r="FC47" s="2" t="s">
        <v>373</v>
      </c>
      <c r="FD47" s="2" t="s">
        <v>373</v>
      </c>
      <c r="FE47" s="2" t="s">
        <v>373</v>
      </c>
      <c r="FF47" s="2" t="s">
        <v>373</v>
      </c>
      <c r="FG47" s="2" t="s">
        <v>373</v>
      </c>
      <c r="FH47" s="2" t="s">
        <v>373</v>
      </c>
      <c r="FI47" s="2" t="s">
        <v>373</v>
      </c>
      <c r="FJ47" s="2" t="s">
        <v>373</v>
      </c>
      <c r="FK47" s="2" t="s">
        <v>373</v>
      </c>
      <c r="FL47" s="2" t="s">
        <v>373</v>
      </c>
      <c r="FM47" s="2" t="s">
        <v>373</v>
      </c>
      <c r="FN47" s="2" t="s">
        <v>373</v>
      </c>
      <c r="FO47" s="2" t="s">
        <v>373</v>
      </c>
      <c r="FP47" s="2" t="s">
        <v>373</v>
      </c>
      <c r="FQ47" s="2" t="s">
        <v>390</v>
      </c>
      <c r="FR47" s="2" t="s">
        <v>373</v>
      </c>
      <c r="FS47" s="2" t="s">
        <v>373</v>
      </c>
      <c r="FT47" s="2" t="s">
        <v>373</v>
      </c>
      <c r="FU47" s="2" t="s">
        <v>373</v>
      </c>
      <c r="FV47" s="2" t="s">
        <v>383</v>
      </c>
      <c r="FW47" s="2" t="s">
        <v>373</v>
      </c>
      <c r="FX47" s="2" t="s">
        <v>373</v>
      </c>
      <c r="FY47" s="2" t="s">
        <v>383</v>
      </c>
      <c r="FZ47" s="2" t="s">
        <v>373</v>
      </c>
      <c r="GA47" s="2" t="s">
        <v>373</v>
      </c>
      <c r="GB47" s="2" t="s">
        <v>373</v>
      </c>
      <c r="GC47" s="2" t="s">
        <v>373</v>
      </c>
      <c r="GD47" s="2" t="s">
        <v>373</v>
      </c>
      <c r="GE47" s="2" t="s">
        <v>373</v>
      </c>
      <c r="GF47" s="2" t="s">
        <v>373</v>
      </c>
      <c r="GG47" s="2" t="s">
        <v>373</v>
      </c>
      <c r="GH47" s="2" t="s">
        <v>373</v>
      </c>
      <c r="GI47" s="2" t="s">
        <v>373</v>
      </c>
      <c r="GJ47" s="2" t="s">
        <v>373</v>
      </c>
    </row>
    <row r="48" spans="1:192" x14ac:dyDescent="0.25">
      <c r="A48" s="1">
        <v>43732.652546296296</v>
      </c>
      <c r="B48" s="1">
        <v>43732.665798611109</v>
      </c>
      <c r="C48" s="2" t="s">
        <v>195</v>
      </c>
      <c r="D48" s="2" t="s">
        <v>1166</v>
      </c>
      <c r="E48">
        <v>58</v>
      </c>
      <c r="F48">
        <v>1144</v>
      </c>
      <c r="G48" s="2" t="s">
        <v>963</v>
      </c>
      <c r="H48" s="1">
        <v>43739.665807349535</v>
      </c>
      <c r="I48" s="2" t="s">
        <v>1167</v>
      </c>
      <c r="J48" s="2" t="s">
        <v>373</v>
      </c>
      <c r="K48" s="2" t="s">
        <v>373</v>
      </c>
      <c r="L48" s="2" t="s">
        <v>373</v>
      </c>
      <c r="M48" s="2" t="s">
        <v>373</v>
      </c>
      <c r="N48" s="2" t="s">
        <v>373</v>
      </c>
      <c r="O48" s="2" t="s">
        <v>373</v>
      </c>
      <c r="P48" s="2" t="s">
        <v>374</v>
      </c>
      <c r="Q48" s="2" t="s">
        <v>375</v>
      </c>
      <c r="R48" s="2" t="s">
        <v>1168</v>
      </c>
      <c r="S48" s="2" t="s">
        <v>1169</v>
      </c>
      <c r="T48" s="2" t="s">
        <v>378</v>
      </c>
      <c r="U48" s="2" t="s">
        <v>1170</v>
      </c>
      <c r="V48" s="2" t="s">
        <v>1171</v>
      </c>
      <c r="W48" s="2" t="s">
        <v>381</v>
      </c>
      <c r="X48" s="2" t="s">
        <v>373</v>
      </c>
      <c r="Y48" s="2" t="s">
        <v>1172</v>
      </c>
      <c r="Z48" s="2" t="s">
        <v>383</v>
      </c>
      <c r="AA48" s="2" t="s">
        <v>597</v>
      </c>
      <c r="AB48" s="2" t="s">
        <v>373</v>
      </c>
      <c r="AC48" s="2" t="s">
        <v>440</v>
      </c>
      <c r="AD48" s="2" t="s">
        <v>373</v>
      </c>
      <c r="AE48" s="2" t="s">
        <v>440</v>
      </c>
      <c r="AF48" s="2" t="s">
        <v>373</v>
      </c>
      <c r="AG48" s="2" t="s">
        <v>373</v>
      </c>
      <c r="AH48" s="2" t="s">
        <v>580</v>
      </c>
      <c r="AI48" s="2" t="s">
        <v>373</v>
      </c>
      <c r="AJ48" s="2" t="s">
        <v>373</v>
      </c>
      <c r="AK48" s="2" t="s">
        <v>383</v>
      </c>
      <c r="AL48" s="2" t="s">
        <v>373</v>
      </c>
      <c r="AM48" s="2" t="s">
        <v>405</v>
      </c>
      <c r="AN48" s="2" t="s">
        <v>406</v>
      </c>
      <c r="AO48" s="2" t="s">
        <v>403</v>
      </c>
      <c r="AP48" s="2" t="s">
        <v>373</v>
      </c>
      <c r="AQ48" s="2" t="s">
        <v>373</v>
      </c>
      <c r="AR48" s="2" t="s">
        <v>519</v>
      </c>
      <c r="AS48" s="2" t="s">
        <v>1173</v>
      </c>
      <c r="AT48" s="2" t="s">
        <v>373</v>
      </c>
      <c r="AU48" s="2" t="s">
        <v>373</v>
      </c>
      <c r="AV48" s="2" t="s">
        <v>373</v>
      </c>
      <c r="AW48" s="2" t="s">
        <v>429</v>
      </c>
      <c r="AX48" s="2" t="s">
        <v>383</v>
      </c>
      <c r="AY48" s="2" t="s">
        <v>373</v>
      </c>
      <c r="AZ48" s="2" t="s">
        <v>383</v>
      </c>
      <c r="BA48" s="2" t="s">
        <v>489</v>
      </c>
      <c r="BB48" s="2" t="s">
        <v>489</v>
      </c>
      <c r="BC48" s="2" t="s">
        <v>489</v>
      </c>
      <c r="BD48" s="2" t="s">
        <v>489</v>
      </c>
      <c r="BE48" s="2" t="s">
        <v>489</v>
      </c>
      <c r="BF48" s="2" t="s">
        <v>489</v>
      </c>
      <c r="BG48" s="2" t="s">
        <v>390</v>
      </c>
      <c r="BH48" s="2" t="s">
        <v>494</v>
      </c>
      <c r="BI48" s="2" t="s">
        <v>373</v>
      </c>
      <c r="BJ48" s="2" t="s">
        <v>1174</v>
      </c>
      <c r="BK48" s="2" t="s">
        <v>547</v>
      </c>
      <c r="BL48" s="2" t="s">
        <v>373</v>
      </c>
      <c r="BM48" s="2" t="s">
        <v>383</v>
      </c>
      <c r="BN48" s="2" t="s">
        <v>433</v>
      </c>
      <c r="BO48" s="2" t="s">
        <v>373</v>
      </c>
      <c r="BP48" s="2" t="s">
        <v>373</v>
      </c>
      <c r="BQ48" s="2" t="s">
        <v>373</v>
      </c>
      <c r="BR48" s="2" t="s">
        <v>383</v>
      </c>
      <c r="BS48" s="2" t="s">
        <v>373</v>
      </c>
      <c r="BT48" s="2" t="s">
        <v>373</v>
      </c>
      <c r="BU48" s="2" t="s">
        <v>373</v>
      </c>
      <c r="BV48" s="2" t="s">
        <v>373</v>
      </c>
      <c r="BW48" s="2" t="s">
        <v>373</v>
      </c>
      <c r="BX48" s="2" t="s">
        <v>373</v>
      </c>
      <c r="BY48" s="2" t="s">
        <v>373</v>
      </c>
      <c r="BZ48" s="2" t="s">
        <v>373</v>
      </c>
      <c r="CA48" s="2" t="s">
        <v>373</v>
      </c>
      <c r="CB48" s="2" t="s">
        <v>390</v>
      </c>
      <c r="CC48" s="2" t="s">
        <v>497</v>
      </c>
      <c r="CD48" s="2" t="s">
        <v>411</v>
      </c>
      <c r="CE48" s="2" t="s">
        <v>441</v>
      </c>
      <c r="CF48" s="2" t="s">
        <v>373</v>
      </c>
      <c r="CG48" s="2" t="s">
        <v>618</v>
      </c>
      <c r="CH48" s="2" t="s">
        <v>373</v>
      </c>
      <c r="CI48" s="2" t="s">
        <v>435</v>
      </c>
      <c r="CJ48" s="2" t="s">
        <v>373</v>
      </c>
      <c r="CK48" s="2" t="s">
        <v>1175</v>
      </c>
      <c r="CL48" s="2" t="s">
        <v>383</v>
      </c>
      <c r="CM48" s="2" t="s">
        <v>373</v>
      </c>
      <c r="CN48" s="2" t="s">
        <v>373</v>
      </c>
      <c r="CO48" s="2" t="s">
        <v>373</v>
      </c>
      <c r="CP48" s="2" t="s">
        <v>373</v>
      </c>
      <c r="CQ48" s="2" t="s">
        <v>373</v>
      </c>
      <c r="CR48" s="2" t="s">
        <v>373</v>
      </c>
      <c r="CS48" s="2" t="s">
        <v>373</v>
      </c>
      <c r="CT48" s="2" t="s">
        <v>373</v>
      </c>
      <c r="CU48" s="2" t="s">
        <v>373</v>
      </c>
      <c r="CV48" s="2" t="s">
        <v>373</v>
      </c>
      <c r="CW48" s="2" t="s">
        <v>373</v>
      </c>
      <c r="CX48" s="2" t="s">
        <v>373</v>
      </c>
      <c r="CY48" s="2" t="s">
        <v>390</v>
      </c>
      <c r="CZ48" s="2" t="s">
        <v>373</v>
      </c>
      <c r="DA48" s="2" t="s">
        <v>373</v>
      </c>
      <c r="DB48" s="2" t="s">
        <v>373</v>
      </c>
      <c r="DC48" s="2" t="s">
        <v>373</v>
      </c>
      <c r="DD48" s="2" t="s">
        <v>373</v>
      </c>
      <c r="DE48" s="2" t="s">
        <v>373</v>
      </c>
      <c r="DF48" s="2" t="s">
        <v>373</v>
      </c>
      <c r="DG48" s="2" t="s">
        <v>373</v>
      </c>
      <c r="DH48" s="2" t="s">
        <v>373</v>
      </c>
      <c r="DI48" s="2" t="s">
        <v>373</v>
      </c>
      <c r="DJ48" s="2" t="s">
        <v>373</v>
      </c>
      <c r="DK48" s="2" t="s">
        <v>373</v>
      </c>
      <c r="DL48" s="2" t="s">
        <v>373</v>
      </c>
      <c r="DM48" s="2" t="s">
        <v>373</v>
      </c>
      <c r="DN48" s="2" t="s">
        <v>373</v>
      </c>
      <c r="DO48" s="2" t="s">
        <v>373</v>
      </c>
      <c r="DP48" s="2" t="s">
        <v>373</v>
      </c>
      <c r="DQ48" s="2" t="s">
        <v>373</v>
      </c>
      <c r="DR48" s="2" t="s">
        <v>373</v>
      </c>
      <c r="DS48" s="2" t="s">
        <v>373</v>
      </c>
      <c r="DT48" s="2" t="s">
        <v>373</v>
      </c>
      <c r="DU48" s="2" t="s">
        <v>373</v>
      </c>
      <c r="DV48" s="2" t="s">
        <v>373</v>
      </c>
      <c r="DW48" s="2" t="s">
        <v>373</v>
      </c>
      <c r="DX48" s="2" t="s">
        <v>373</v>
      </c>
      <c r="DY48" s="2" t="s">
        <v>373</v>
      </c>
      <c r="DZ48" s="2" t="s">
        <v>373</v>
      </c>
      <c r="EA48" s="2" t="s">
        <v>373</v>
      </c>
      <c r="EB48" s="2" t="s">
        <v>373</v>
      </c>
      <c r="EC48" s="2" t="s">
        <v>373</v>
      </c>
      <c r="ED48" s="2" t="s">
        <v>373</v>
      </c>
      <c r="EE48" s="2" t="s">
        <v>373</v>
      </c>
      <c r="EF48" s="2" t="s">
        <v>373</v>
      </c>
      <c r="EG48" s="2" t="s">
        <v>373</v>
      </c>
      <c r="EH48" s="2" t="s">
        <v>373</v>
      </c>
      <c r="EI48" s="2" t="s">
        <v>373</v>
      </c>
      <c r="EJ48" s="2" t="s">
        <v>373</v>
      </c>
      <c r="EK48" s="2" t="s">
        <v>373</v>
      </c>
      <c r="EL48" s="2" t="s">
        <v>373</v>
      </c>
      <c r="EM48" s="2" t="s">
        <v>373</v>
      </c>
      <c r="EN48" s="2" t="s">
        <v>373</v>
      </c>
      <c r="EO48" s="2" t="s">
        <v>373</v>
      </c>
      <c r="EP48" s="2" t="s">
        <v>373</v>
      </c>
      <c r="EQ48" s="2" t="s">
        <v>373</v>
      </c>
      <c r="ER48" s="2" t="s">
        <v>373</v>
      </c>
      <c r="ES48" s="2" t="s">
        <v>373</v>
      </c>
      <c r="ET48" s="2" t="s">
        <v>373</v>
      </c>
      <c r="EU48" s="2" t="s">
        <v>373</v>
      </c>
      <c r="EV48" s="2" t="s">
        <v>373</v>
      </c>
      <c r="EW48" s="2" t="s">
        <v>373</v>
      </c>
      <c r="EX48" s="2" t="s">
        <v>373</v>
      </c>
      <c r="EY48" s="2" t="s">
        <v>373</v>
      </c>
      <c r="EZ48" s="2" t="s">
        <v>373</v>
      </c>
      <c r="FA48" s="2" t="s">
        <v>373</v>
      </c>
      <c r="FB48" s="2" t="s">
        <v>373</v>
      </c>
      <c r="FC48" s="2" t="s">
        <v>373</v>
      </c>
      <c r="FD48" s="2" t="s">
        <v>373</v>
      </c>
      <c r="FE48" s="2" t="s">
        <v>373</v>
      </c>
      <c r="FF48" s="2" t="s">
        <v>373</v>
      </c>
      <c r="FG48" s="2" t="s">
        <v>373</v>
      </c>
      <c r="FH48" s="2" t="s">
        <v>373</v>
      </c>
      <c r="FI48" s="2" t="s">
        <v>373</v>
      </c>
      <c r="FJ48" s="2" t="s">
        <v>373</v>
      </c>
      <c r="FK48" s="2" t="s">
        <v>373</v>
      </c>
      <c r="FL48" s="2" t="s">
        <v>373</v>
      </c>
      <c r="FM48" s="2" t="s">
        <v>373</v>
      </c>
      <c r="FN48" s="2" t="s">
        <v>373</v>
      </c>
      <c r="FO48" s="2" t="s">
        <v>373</v>
      </c>
      <c r="FP48" s="2" t="s">
        <v>373</v>
      </c>
      <c r="FQ48" s="2" t="s">
        <v>373</v>
      </c>
      <c r="FR48" s="2" t="s">
        <v>373</v>
      </c>
      <c r="FS48" s="2" t="s">
        <v>373</v>
      </c>
      <c r="FT48" s="2" t="s">
        <v>373</v>
      </c>
      <c r="FU48" s="2" t="s">
        <v>373</v>
      </c>
      <c r="FV48" s="2" t="s">
        <v>373</v>
      </c>
      <c r="FW48" s="2" t="s">
        <v>373</v>
      </c>
      <c r="FX48" s="2" t="s">
        <v>373</v>
      </c>
      <c r="FY48" s="2" t="s">
        <v>373</v>
      </c>
      <c r="FZ48" s="2" t="s">
        <v>373</v>
      </c>
      <c r="GA48" s="2" t="s">
        <v>373</v>
      </c>
      <c r="GB48" s="2" t="s">
        <v>373</v>
      </c>
      <c r="GC48" s="2" t="s">
        <v>373</v>
      </c>
      <c r="GD48" s="2" t="s">
        <v>373</v>
      </c>
      <c r="GE48" s="2" t="s">
        <v>373</v>
      </c>
      <c r="GF48" s="2" t="s">
        <v>373</v>
      </c>
      <c r="GG48" s="2" t="s">
        <v>373</v>
      </c>
      <c r="GH48" s="2" t="s">
        <v>373</v>
      </c>
      <c r="GI48" s="2" t="s">
        <v>373</v>
      </c>
      <c r="GJ48" s="2" t="s">
        <v>373</v>
      </c>
    </row>
    <row r="49" spans="1:192" x14ac:dyDescent="0.25">
      <c r="A49" s="1">
        <v>43732.678229166668</v>
      </c>
      <c r="B49" s="1">
        <v>43732.69153935185</v>
      </c>
      <c r="C49" s="2" t="s">
        <v>195</v>
      </c>
      <c r="D49" s="2" t="s">
        <v>1176</v>
      </c>
      <c r="E49">
        <v>22</v>
      </c>
      <c r="F49">
        <v>1149</v>
      </c>
      <c r="G49" s="2" t="s">
        <v>963</v>
      </c>
      <c r="H49" s="1">
        <v>43739.691603553241</v>
      </c>
      <c r="I49" s="2" t="s">
        <v>1177</v>
      </c>
      <c r="J49" s="2" t="s">
        <v>373</v>
      </c>
      <c r="K49" s="2" t="s">
        <v>373</v>
      </c>
      <c r="L49" s="2" t="s">
        <v>373</v>
      </c>
      <c r="M49" s="2" t="s">
        <v>373</v>
      </c>
      <c r="N49" s="2" t="s">
        <v>373</v>
      </c>
      <c r="O49" s="2" t="s">
        <v>373</v>
      </c>
      <c r="P49" s="2" t="s">
        <v>374</v>
      </c>
      <c r="Q49" s="2" t="s">
        <v>375</v>
      </c>
      <c r="R49" s="2" t="s">
        <v>1178</v>
      </c>
      <c r="S49" s="2" t="s">
        <v>1179</v>
      </c>
      <c r="T49" s="2" t="s">
        <v>1180</v>
      </c>
      <c r="U49" s="2" t="s">
        <v>1181</v>
      </c>
      <c r="V49" s="2" t="s">
        <v>1182</v>
      </c>
      <c r="W49" s="2" t="s">
        <v>381</v>
      </c>
      <c r="X49" s="2" t="s">
        <v>373</v>
      </c>
      <c r="Y49" s="2" t="s">
        <v>1021</v>
      </c>
      <c r="Z49" s="2" t="s">
        <v>383</v>
      </c>
      <c r="AA49" s="2" t="s">
        <v>1183</v>
      </c>
      <c r="AB49" s="2" t="s">
        <v>1184</v>
      </c>
      <c r="AC49" s="2" t="s">
        <v>373</v>
      </c>
      <c r="AD49" s="2" t="s">
        <v>373</v>
      </c>
      <c r="AE49" s="2" t="s">
        <v>373</v>
      </c>
      <c r="AF49" s="2" t="s">
        <v>373</v>
      </c>
      <c r="AG49" s="2" t="s">
        <v>373</v>
      </c>
      <c r="AH49" s="2" t="s">
        <v>403</v>
      </c>
      <c r="AI49" s="2" t="s">
        <v>373</v>
      </c>
      <c r="AJ49" s="2" t="s">
        <v>490</v>
      </c>
      <c r="AK49" s="2" t="s">
        <v>390</v>
      </c>
      <c r="AL49" s="2" t="s">
        <v>1185</v>
      </c>
      <c r="AM49" s="2" t="s">
        <v>405</v>
      </c>
      <c r="AN49" s="2" t="s">
        <v>636</v>
      </c>
      <c r="AO49" s="2" t="s">
        <v>373</v>
      </c>
      <c r="AP49" s="2" t="s">
        <v>1186</v>
      </c>
      <c r="AQ49" s="2" t="s">
        <v>1187</v>
      </c>
      <c r="AR49" s="2" t="s">
        <v>373</v>
      </c>
      <c r="AS49" s="2" t="s">
        <v>373</v>
      </c>
      <c r="AT49" s="2" t="s">
        <v>373</v>
      </c>
      <c r="AU49" s="2" t="s">
        <v>373</v>
      </c>
      <c r="AV49" s="2" t="s">
        <v>373</v>
      </c>
      <c r="AW49" s="2" t="s">
        <v>373</v>
      </c>
      <c r="AX49" s="2" t="s">
        <v>373</v>
      </c>
      <c r="AY49" s="2" t="s">
        <v>373</v>
      </c>
      <c r="AZ49" s="2" t="s">
        <v>373</v>
      </c>
      <c r="BA49" s="2" t="s">
        <v>373</v>
      </c>
      <c r="BB49" s="2" t="s">
        <v>373</v>
      </c>
      <c r="BC49" s="2" t="s">
        <v>373</v>
      </c>
      <c r="BD49" s="2" t="s">
        <v>373</v>
      </c>
      <c r="BE49" s="2" t="s">
        <v>373</v>
      </c>
      <c r="BF49" s="2" t="s">
        <v>373</v>
      </c>
      <c r="BG49" s="2" t="s">
        <v>373</v>
      </c>
      <c r="BH49" s="2" t="s">
        <v>373</v>
      </c>
      <c r="BI49" s="2" t="s">
        <v>373</v>
      </c>
      <c r="BJ49" s="2" t="s">
        <v>373</v>
      </c>
      <c r="BK49" s="2" t="s">
        <v>373</v>
      </c>
      <c r="BL49" s="2" t="s">
        <v>373</v>
      </c>
      <c r="BM49" s="2" t="s">
        <v>373</v>
      </c>
      <c r="BN49" s="2" t="s">
        <v>373</v>
      </c>
      <c r="BO49" s="2" t="s">
        <v>373</v>
      </c>
      <c r="BP49" s="2" t="s">
        <v>373</v>
      </c>
      <c r="BQ49" s="2" t="s">
        <v>373</v>
      </c>
      <c r="BR49" s="2" t="s">
        <v>373</v>
      </c>
      <c r="BS49" s="2" t="s">
        <v>373</v>
      </c>
      <c r="BT49" s="2" t="s">
        <v>373</v>
      </c>
      <c r="BU49" s="2" t="s">
        <v>373</v>
      </c>
      <c r="BV49" s="2" t="s">
        <v>373</v>
      </c>
      <c r="BW49" s="2" t="s">
        <v>373</v>
      </c>
      <c r="BX49" s="2" t="s">
        <v>373</v>
      </c>
      <c r="BY49" s="2" t="s">
        <v>373</v>
      </c>
      <c r="BZ49" s="2" t="s">
        <v>373</v>
      </c>
      <c r="CA49" s="2" t="s">
        <v>373</v>
      </c>
      <c r="CB49" s="2" t="s">
        <v>373</v>
      </c>
      <c r="CC49" s="2" t="s">
        <v>373</v>
      </c>
      <c r="CD49" s="2" t="s">
        <v>373</v>
      </c>
      <c r="CE49" s="2" t="s">
        <v>373</v>
      </c>
      <c r="CF49" s="2" t="s">
        <v>373</v>
      </c>
      <c r="CG49" s="2" t="s">
        <v>373</v>
      </c>
      <c r="CH49" s="2" t="s">
        <v>373</v>
      </c>
      <c r="CI49" s="2" t="s">
        <v>373</v>
      </c>
      <c r="CJ49" s="2" t="s">
        <v>373</v>
      </c>
      <c r="CK49" s="2" t="s">
        <v>373</v>
      </c>
      <c r="CL49" s="2" t="s">
        <v>373</v>
      </c>
      <c r="CM49" s="2" t="s">
        <v>373</v>
      </c>
      <c r="CN49" s="2" t="s">
        <v>373</v>
      </c>
      <c r="CO49" s="2" t="s">
        <v>373</v>
      </c>
      <c r="CP49" s="2" t="s">
        <v>373</v>
      </c>
      <c r="CQ49" s="2" t="s">
        <v>373</v>
      </c>
      <c r="CR49" s="2" t="s">
        <v>373</v>
      </c>
      <c r="CS49" s="2" t="s">
        <v>373</v>
      </c>
      <c r="CT49" s="2" t="s">
        <v>373</v>
      </c>
      <c r="CU49" s="2" t="s">
        <v>373</v>
      </c>
      <c r="CV49" s="2" t="s">
        <v>373</v>
      </c>
      <c r="CW49" s="2" t="s">
        <v>373</v>
      </c>
      <c r="CX49" s="2" t="s">
        <v>373</v>
      </c>
      <c r="CY49" s="2" t="s">
        <v>373</v>
      </c>
      <c r="CZ49" s="2" t="s">
        <v>373</v>
      </c>
      <c r="DA49" s="2" t="s">
        <v>373</v>
      </c>
      <c r="DB49" s="2" t="s">
        <v>373</v>
      </c>
      <c r="DC49" s="2" t="s">
        <v>373</v>
      </c>
      <c r="DD49" s="2" t="s">
        <v>373</v>
      </c>
      <c r="DE49" s="2" t="s">
        <v>373</v>
      </c>
      <c r="DF49" s="2" t="s">
        <v>373</v>
      </c>
      <c r="DG49" s="2" t="s">
        <v>373</v>
      </c>
      <c r="DH49" s="2" t="s">
        <v>373</v>
      </c>
      <c r="DI49" s="2" t="s">
        <v>373</v>
      </c>
      <c r="DJ49" s="2" t="s">
        <v>373</v>
      </c>
      <c r="DK49" s="2" t="s">
        <v>373</v>
      </c>
      <c r="DL49" s="2" t="s">
        <v>373</v>
      </c>
      <c r="DM49" s="2" t="s">
        <v>373</v>
      </c>
      <c r="DN49" s="2" t="s">
        <v>373</v>
      </c>
      <c r="DO49" s="2" t="s">
        <v>373</v>
      </c>
      <c r="DP49" s="2" t="s">
        <v>373</v>
      </c>
      <c r="DQ49" s="2" t="s">
        <v>373</v>
      </c>
      <c r="DR49" s="2" t="s">
        <v>373</v>
      </c>
      <c r="DS49" s="2" t="s">
        <v>373</v>
      </c>
      <c r="DT49" s="2" t="s">
        <v>373</v>
      </c>
      <c r="DU49" s="2" t="s">
        <v>373</v>
      </c>
      <c r="DV49" s="2" t="s">
        <v>373</v>
      </c>
      <c r="DW49" s="2" t="s">
        <v>373</v>
      </c>
      <c r="DX49" s="2" t="s">
        <v>373</v>
      </c>
      <c r="DY49" s="2" t="s">
        <v>373</v>
      </c>
      <c r="DZ49" s="2" t="s">
        <v>373</v>
      </c>
      <c r="EA49" s="2" t="s">
        <v>373</v>
      </c>
      <c r="EB49" s="2" t="s">
        <v>373</v>
      </c>
      <c r="EC49" s="2" t="s">
        <v>373</v>
      </c>
      <c r="ED49" s="2" t="s">
        <v>373</v>
      </c>
      <c r="EE49" s="2" t="s">
        <v>373</v>
      </c>
      <c r="EF49" s="2" t="s">
        <v>373</v>
      </c>
      <c r="EG49" s="2" t="s">
        <v>373</v>
      </c>
      <c r="EH49" s="2" t="s">
        <v>373</v>
      </c>
      <c r="EI49" s="2" t="s">
        <v>373</v>
      </c>
      <c r="EJ49" s="2" t="s">
        <v>373</v>
      </c>
      <c r="EK49" s="2" t="s">
        <v>373</v>
      </c>
      <c r="EL49" s="2" t="s">
        <v>373</v>
      </c>
      <c r="EM49" s="2" t="s">
        <v>373</v>
      </c>
      <c r="EN49" s="2" t="s">
        <v>373</v>
      </c>
      <c r="EO49" s="2" t="s">
        <v>373</v>
      </c>
      <c r="EP49" s="2" t="s">
        <v>373</v>
      </c>
      <c r="EQ49" s="2" t="s">
        <v>373</v>
      </c>
      <c r="ER49" s="2" t="s">
        <v>373</v>
      </c>
      <c r="ES49" s="2" t="s">
        <v>373</v>
      </c>
      <c r="ET49" s="2" t="s">
        <v>373</v>
      </c>
      <c r="EU49" s="2" t="s">
        <v>373</v>
      </c>
      <c r="EV49" s="2" t="s">
        <v>373</v>
      </c>
      <c r="EW49" s="2" t="s">
        <v>373</v>
      </c>
      <c r="EX49" s="2" t="s">
        <v>373</v>
      </c>
      <c r="EY49" s="2" t="s">
        <v>373</v>
      </c>
      <c r="EZ49" s="2" t="s">
        <v>373</v>
      </c>
      <c r="FA49" s="2" t="s">
        <v>373</v>
      </c>
      <c r="FB49" s="2" t="s">
        <v>373</v>
      </c>
      <c r="FC49" s="2" t="s">
        <v>373</v>
      </c>
      <c r="FD49" s="2" t="s">
        <v>373</v>
      </c>
      <c r="FE49" s="2" t="s">
        <v>373</v>
      </c>
      <c r="FF49" s="2" t="s">
        <v>373</v>
      </c>
      <c r="FG49" s="2" t="s">
        <v>373</v>
      </c>
      <c r="FH49" s="2" t="s">
        <v>373</v>
      </c>
      <c r="FI49" s="2" t="s">
        <v>373</v>
      </c>
      <c r="FJ49" s="2" t="s">
        <v>373</v>
      </c>
      <c r="FK49" s="2" t="s">
        <v>373</v>
      </c>
      <c r="FL49" s="2" t="s">
        <v>373</v>
      </c>
      <c r="FM49" s="2" t="s">
        <v>373</v>
      </c>
      <c r="FN49" s="2" t="s">
        <v>373</v>
      </c>
      <c r="FO49" s="2" t="s">
        <v>373</v>
      </c>
      <c r="FP49" s="2" t="s">
        <v>373</v>
      </c>
      <c r="FQ49" s="2" t="s">
        <v>373</v>
      </c>
      <c r="FR49" s="2" t="s">
        <v>373</v>
      </c>
      <c r="FS49" s="2" t="s">
        <v>373</v>
      </c>
      <c r="FT49" s="2" t="s">
        <v>373</v>
      </c>
      <c r="FU49" s="2" t="s">
        <v>373</v>
      </c>
      <c r="FV49" s="2" t="s">
        <v>373</v>
      </c>
      <c r="FW49" s="2" t="s">
        <v>373</v>
      </c>
      <c r="FX49" s="2" t="s">
        <v>373</v>
      </c>
      <c r="FY49" s="2" t="s">
        <v>373</v>
      </c>
      <c r="FZ49" s="2" t="s">
        <v>373</v>
      </c>
      <c r="GA49" s="2" t="s">
        <v>373</v>
      </c>
      <c r="GB49" s="2" t="s">
        <v>373</v>
      </c>
      <c r="GC49" s="2" t="s">
        <v>373</v>
      </c>
      <c r="GD49" s="2" t="s">
        <v>373</v>
      </c>
      <c r="GE49" s="2" t="s">
        <v>373</v>
      </c>
      <c r="GF49" s="2" t="s">
        <v>373</v>
      </c>
      <c r="GG49" s="2" t="s">
        <v>373</v>
      </c>
      <c r="GH49" s="2" t="s">
        <v>373</v>
      </c>
      <c r="GI49" s="2" t="s">
        <v>373</v>
      </c>
      <c r="GJ49" s="2" t="s">
        <v>373</v>
      </c>
    </row>
    <row r="50" spans="1:192" x14ac:dyDescent="0.25">
      <c r="A50" s="1">
        <v>43733.346631944441</v>
      </c>
      <c r="B50" s="1">
        <v>43733.34752314815</v>
      </c>
      <c r="C50" s="2" t="s">
        <v>195</v>
      </c>
      <c r="D50" s="2" t="s">
        <v>1188</v>
      </c>
      <c r="E50">
        <v>58</v>
      </c>
      <c r="F50">
        <v>77</v>
      </c>
      <c r="G50" s="2" t="s">
        <v>963</v>
      </c>
      <c r="H50" s="1">
        <v>43740.347549027778</v>
      </c>
      <c r="I50" s="2" t="s">
        <v>1189</v>
      </c>
      <c r="J50" s="2" t="s">
        <v>373</v>
      </c>
      <c r="K50" s="2" t="s">
        <v>373</v>
      </c>
      <c r="L50" s="2" t="s">
        <v>373</v>
      </c>
      <c r="M50" s="2" t="s">
        <v>373</v>
      </c>
      <c r="N50" s="2" t="s">
        <v>373</v>
      </c>
      <c r="O50" s="2" t="s">
        <v>373</v>
      </c>
      <c r="P50" s="2" t="s">
        <v>374</v>
      </c>
      <c r="Q50" s="2" t="s">
        <v>375</v>
      </c>
      <c r="R50" s="2" t="s">
        <v>373</v>
      </c>
      <c r="S50" s="2" t="s">
        <v>373</v>
      </c>
      <c r="T50" s="2" t="s">
        <v>373</v>
      </c>
      <c r="U50" s="2" t="s">
        <v>373</v>
      </c>
      <c r="V50" s="2" t="s">
        <v>373</v>
      </c>
      <c r="W50" s="2" t="s">
        <v>373</v>
      </c>
      <c r="X50" s="2" t="s">
        <v>373</v>
      </c>
      <c r="Y50" s="2" t="s">
        <v>373</v>
      </c>
      <c r="Z50" s="2" t="s">
        <v>373</v>
      </c>
      <c r="AA50" s="2" t="s">
        <v>373</v>
      </c>
      <c r="AB50" s="2" t="s">
        <v>373</v>
      </c>
      <c r="AC50" s="2" t="s">
        <v>373</v>
      </c>
      <c r="AD50" s="2" t="s">
        <v>373</v>
      </c>
      <c r="AE50" s="2" t="s">
        <v>373</v>
      </c>
      <c r="AF50" s="2" t="s">
        <v>373</v>
      </c>
      <c r="AG50" s="2" t="s">
        <v>373</v>
      </c>
      <c r="AH50" s="2" t="s">
        <v>373</v>
      </c>
      <c r="AI50" s="2" t="s">
        <v>373</v>
      </c>
      <c r="AJ50" s="2" t="s">
        <v>373</v>
      </c>
      <c r="AK50" s="2" t="s">
        <v>373</v>
      </c>
      <c r="AL50" s="2" t="s">
        <v>373</v>
      </c>
      <c r="AM50" s="2" t="s">
        <v>373</v>
      </c>
      <c r="AN50" s="2" t="s">
        <v>373</v>
      </c>
      <c r="AO50" s="2" t="s">
        <v>373</v>
      </c>
      <c r="AP50" s="2" t="s">
        <v>373</v>
      </c>
      <c r="AQ50" s="2" t="s">
        <v>373</v>
      </c>
      <c r="AR50" s="2" t="s">
        <v>373</v>
      </c>
      <c r="AS50" s="2" t="s">
        <v>373</v>
      </c>
      <c r="AT50" s="2" t="s">
        <v>373</v>
      </c>
      <c r="AU50" s="2" t="s">
        <v>373</v>
      </c>
      <c r="AV50" s="2" t="s">
        <v>373</v>
      </c>
      <c r="AW50" s="2" t="s">
        <v>373</v>
      </c>
      <c r="AX50" s="2" t="s">
        <v>373</v>
      </c>
      <c r="AY50" s="2" t="s">
        <v>373</v>
      </c>
      <c r="AZ50" s="2" t="s">
        <v>373</v>
      </c>
      <c r="BA50" s="2" t="s">
        <v>373</v>
      </c>
      <c r="BB50" s="2" t="s">
        <v>373</v>
      </c>
      <c r="BC50" s="2" t="s">
        <v>373</v>
      </c>
      <c r="BD50" s="2" t="s">
        <v>373</v>
      </c>
      <c r="BE50" s="2" t="s">
        <v>373</v>
      </c>
      <c r="BF50" s="2" t="s">
        <v>373</v>
      </c>
      <c r="BG50" s="2" t="s">
        <v>373</v>
      </c>
      <c r="BH50" s="2" t="s">
        <v>373</v>
      </c>
      <c r="BI50" s="2" t="s">
        <v>373</v>
      </c>
      <c r="BJ50" s="2" t="s">
        <v>373</v>
      </c>
      <c r="BK50" s="2" t="s">
        <v>373</v>
      </c>
      <c r="BL50" s="2" t="s">
        <v>373</v>
      </c>
      <c r="BM50" s="2" t="s">
        <v>373</v>
      </c>
      <c r="BN50" s="2" t="s">
        <v>373</v>
      </c>
      <c r="BO50" s="2" t="s">
        <v>373</v>
      </c>
      <c r="BP50" s="2" t="s">
        <v>373</v>
      </c>
      <c r="BQ50" s="2" t="s">
        <v>373</v>
      </c>
      <c r="BR50" s="2" t="s">
        <v>390</v>
      </c>
      <c r="BS50" s="2" t="s">
        <v>373</v>
      </c>
      <c r="BT50" s="2" t="s">
        <v>373</v>
      </c>
      <c r="BU50" s="2" t="s">
        <v>373</v>
      </c>
      <c r="BV50" s="2" t="s">
        <v>373</v>
      </c>
      <c r="BW50" s="2" t="s">
        <v>373</v>
      </c>
      <c r="BX50" s="2" t="s">
        <v>373</v>
      </c>
      <c r="BY50" s="2" t="s">
        <v>373</v>
      </c>
      <c r="BZ50" s="2" t="s">
        <v>373</v>
      </c>
      <c r="CA50" s="2" t="s">
        <v>373</v>
      </c>
      <c r="CB50" s="2" t="s">
        <v>390</v>
      </c>
      <c r="CC50" s="2" t="s">
        <v>373</v>
      </c>
      <c r="CD50" s="2" t="s">
        <v>373</v>
      </c>
      <c r="CE50" s="2" t="s">
        <v>373</v>
      </c>
      <c r="CF50" s="2" t="s">
        <v>373</v>
      </c>
      <c r="CG50" s="2" t="s">
        <v>373</v>
      </c>
      <c r="CH50" s="2" t="s">
        <v>373</v>
      </c>
      <c r="CI50" s="2" t="s">
        <v>373</v>
      </c>
      <c r="CJ50" s="2" t="s">
        <v>373</v>
      </c>
      <c r="CK50" s="2" t="s">
        <v>373</v>
      </c>
      <c r="CL50" s="2" t="s">
        <v>390</v>
      </c>
      <c r="CM50" s="2" t="s">
        <v>373</v>
      </c>
      <c r="CN50" s="2" t="s">
        <v>373</v>
      </c>
      <c r="CO50" s="2" t="s">
        <v>373</v>
      </c>
      <c r="CP50" s="2" t="s">
        <v>373</v>
      </c>
      <c r="CQ50" s="2" t="s">
        <v>373</v>
      </c>
      <c r="CR50" s="2" t="s">
        <v>373</v>
      </c>
      <c r="CS50" s="2" t="s">
        <v>373</v>
      </c>
      <c r="CT50" s="2" t="s">
        <v>373</v>
      </c>
      <c r="CU50" s="2" t="s">
        <v>373</v>
      </c>
      <c r="CV50" s="2" t="s">
        <v>390</v>
      </c>
      <c r="CW50" s="2" t="s">
        <v>373</v>
      </c>
      <c r="CX50" s="2" t="s">
        <v>373</v>
      </c>
      <c r="CY50" s="2" t="s">
        <v>390</v>
      </c>
      <c r="CZ50" s="2" t="s">
        <v>373</v>
      </c>
      <c r="DA50" s="2" t="s">
        <v>373</v>
      </c>
      <c r="DB50" s="2" t="s">
        <v>373</v>
      </c>
      <c r="DC50" s="2" t="s">
        <v>373</v>
      </c>
      <c r="DD50" s="2" t="s">
        <v>373</v>
      </c>
      <c r="DE50" s="2" t="s">
        <v>373</v>
      </c>
      <c r="DF50" s="2" t="s">
        <v>373</v>
      </c>
      <c r="DG50" s="2" t="s">
        <v>373</v>
      </c>
      <c r="DH50" s="2" t="s">
        <v>373</v>
      </c>
      <c r="DI50" s="2" t="s">
        <v>373</v>
      </c>
      <c r="DJ50" s="2" t="s">
        <v>373</v>
      </c>
      <c r="DK50" s="2" t="s">
        <v>373</v>
      </c>
      <c r="DL50" s="2" t="s">
        <v>373</v>
      </c>
      <c r="DM50" s="2" t="s">
        <v>373</v>
      </c>
      <c r="DN50" s="2" t="s">
        <v>373</v>
      </c>
      <c r="DO50" s="2" t="s">
        <v>373</v>
      </c>
      <c r="DP50" s="2" t="s">
        <v>373</v>
      </c>
      <c r="DQ50" s="2" t="s">
        <v>373</v>
      </c>
      <c r="DR50" s="2" t="s">
        <v>373</v>
      </c>
      <c r="DS50" s="2" t="s">
        <v>373</v>
      </c>
      <c r="DT50" s="2" t="s">
        <v>373</v>
      </c>
      <c r="DU50" s="2" t="s">
        <v>373</v>
      </c>
      <c r="DV50" s="2" t="s">
        <v>373</v>
      </c>
      <c r="DW50" s="2" t="s">
        <v>373</v>
      </c>
      <c r="DX50" s="2" t="s">
        <v>373</v>
      </c>
      <c r="DY50" s="2" t="s">
        <v>373</v>
      </c>
      <c r="DZ50" s="2" t="s">
        <v>373</v>
      </c>
      <c r="EA50" s="2" t="s">
        <v>373</v>
      </c>
      <c r="EB50" s="2" t="s">
        <v>373</v>
      </c>
      <c r="EC50" s="2" t="s">
        <v>373</v>
      </c>
      <c r="ED50" s="2" t="s">
        <v>373</v>
      </c>
      <c r="EE50" s="2" t="s">
        <v>373</v>
      </c>
      <c r="EF50" s="2" t="s">
        <v>373</v>
      </c>
      <c r="EG50" s="2" t="s">
        <v>373</v>
      </c>
      <c r="EH50" s="2" t="s">
        <v>373</v>
      </c>
      <c r="EI50" s="2" t="s">
        <v>373</v>
      </c>
      <c r="EJ50" s="2" t="s">
        <v>373</v>
      </c>
      <c r="EK50" s="2" t="s">
        <v>373</v>
      </c>
      <c r="EL50" s="2" t="s">
        <v>373</v>
      </c>
      <c r="EM50" s="2" t="s">
        <v>373</v>
      </c>
      <c r="EN50" s="2" t="s">
        <v>373</v>
      </c>
      <c r="EO50" s="2" t="s">
        <v>373</v>
      </c>
      <c r="EP50" s="2" t="s">
        <v>373</v>
      </c>
      <c r="EQ50" s="2" t="s">
        <v>373</v>
      </c>
      <c r="ER50" s="2" t="s">
        <v>373</v>
      </c>
      <c r="ES50" s="2" t="s">
        <v>373</v>
      </c>
      <c r="ET50" s="2" t="s">
        <v>373</v>
      </c>
      <c r="EU50" s="2" t="s">
        <v>373</v>
      </c>
      <c r="EV50" s="2" t="s">
        <v>373</v>
      </c>
      <c r="EW50" s="2" t="s">
        <v>373</v>
      </c>
      <c r="EX50" s="2" t="s">
        <v>373</v>
      </c>
      <c r="EY50" s="2" t="s">
        <v>373</v>
      </c>
      <c r="EZ50" s="2" t="s">
        <v>373</v>
      </c>
      <c r="FA50" s="2" t="s">
        <v>373</v>
      </c>
      <c r="FB50" s="2" t="s">
        <v>373</v>
      </c>
      <c r="FC50" s="2" t="s">
        <v>373</v>
      </c>
      <c r="FD50" s="2" t="s">
        <v>373</v>
      </c>
      <c r="FE50" s="2" t="s">
        <v>373</v>
      </c>
      <c r="FF50" s="2" t="s">
        <v>373</v>
      </c>
      <c r="FG50" s="2" t="s">
        <v>373</v>
      </c>
      <c r="FH50" s="2" t="s">
        <v>373</v>
      </c>
      <c r="FI50" s="2" t="s">
        <v>373</v>
      </c>
      <c r="FJ50" s="2" t="s">
        <v>373</v>
      </c>
      <c r="FK50" s="2" t="s">
        <v>373</v>
      </c>
      <c r="FL50" s="2" t="s">
        <v>373</v>
      </c>
      <c r="FM50" s="2" t="s">
        <v>373</v>
      </c>
      <c r="FN50" s="2" t="s">
        <v>373</v>
      </c>
      <c r="FO50" s="2" t="s">
        <v>373</v>
      </c>
      <c r="FP50" s="2" t="s">
        <v>373</v>
      </c>
      <c r="FQ50" s="2" t="s">
        <v>373</v>
      </c>
      <c r="FR50" s="2" t="s">
        <v>373</v>
      </c>
      <c r="FS50" s="2" t="s">
        <v>373</v>
      </c>
      <c r="FT50" s="2" t="s">
        <v>373</v>
      </c>
      <c r="FU50" s="2" t="s">
        <v>373</v>
      </c>
      <c r="FV50" s="2" t="s">
        <v>373</v>
      </c>
      <c r="FW50" s="2" t="s">
        <v>373</v>
      </c>
      <c r="FX50" s="2" t="s">
        <v>373</v>
      </c>
      <c r="FY50" s="2" t="s">
        <v>373</v>
      </c>
      <c r="FZ50" s="2" t="s">
        <v>373</v>
      </c>
      <c r="GA50" s="2" t="s">
        <v>373</v>
      </c>
      <c r="GB50" s="2" t="s">
        <v>373</v>
      </c>
      <c r="GC50" s="2" t="s">
        <v>373</v>
      </c>
      <c r="GD50" s="2" t="s">
        <v>373</v>
      </c>
      <c r="GE50" s="2" t="s">
        <v>373</v>
      </c>
      <c r="GF50" s="2" t="s">
        <v>373</v>
      </c>
      <c r="GG50" s="2" t="s">
        <v>373</v>
      </c>
      <c r="GH50" s="2" t="s">
        <v>373</v>
      </c>
      <c r="GI50" s="2" t="s">
        <v>373</v>
      </c>
      <c r="GJ50" s="2" t="s">
        <v>373</v>
      </c>
    </row>
    <row r="51" spans="1:192" x14ac:dyDescent="0.25">
      <c r="A51" s="1">
        <v>43733.324490740742</v>
      </c>
      <c r="B51" s="1">
        <v>43733.357511574075</v>
      </c>
      <c r="C51" s="2" t="s">
        <v>195</v>
      </c>
      <c r="D51" s="2" t="s">
        <v>1190</v>
      </c>
      <c r="E51">
        <v>58</v>
      </c>
      <c r="F51">
        <v>2853</v>
      </c>
      <c r="G51" s="2" t="s">
        <v>963</v>
      </c>
      <c r="H51" s="1">
        <v>43740.357997129628</v>
      </c>
      <c r="I51" s="2" t="s">
        <v>1191</v>
      </c>
      <c r="J51" s="2" t="s">
        <v>373</v>
      </c>
      <c r="K51" s="2" t="s">
        <v>373</v>
      </c>
      <c r="L51" s="2" t="s">
        <v>373</v>
      </c>
      <c r="M51" s="2" t="s">
        <v>373</v>
      </c>
      <c r="N51" s="2" t="s">
        <v>373</v>
      </c>
      <c r="O51" s="2" t="s">
        <v>373</v>
      </c>
      <c r="P51" s="2" t="s">
        <v>374</v>
      </c>
      <c r="Q51" s="2" t="s">
        <v>375</v>
      </c>
      <c r="R51" s="2" t="s">
        <v>1192</v>
      </c>
      <c r="S51" s="2" t="s">
        <v>1193</v>
      </c>
      <c r="T51" s="2" t="s">
        <v>472</v>
      </c>
      <c r="U51" s="2" t="s">
        <v>1194</v>
      </c>
      <c r="V51" s="2" t="s">
        <v>1195</v>
      </c>
      <c r="W51" s="2" t="s">
        <v>381</v>
      </c>
      <c r="X51" s="2" t="s">
        <v>373</v>
      </c>
      <c r="Y51" s="2" t="s">
        <v>633</v>
      </c>
      <c r="Z51" s="2" t="s">
        <v>383</v>
      </c>
      <c r="AA51" s="2" t="s">
        <v>1196</v>
      </c>
      <c r="AB51" s="2" t="s">
        <v>373</v>
      </c>
      <c r="AC51" s="2" t="s">
        <v>987</v>
      </c>
      <c r="AD51" s="2" t="s">
        <v>373</v>
      </c>
      <c r="AE51" s="2" t="s">
        <v>623</v>
      </c>
      <c r="AF51" s="2" t="s">
        <v>373</v>
      </c>
      <c r="AG51" s="2" t="s">
        <v>373</v>
      </c>
      <c r="AH51" s="2" t="s">
        <v>373</v>
      </c>
      <c r="AI51" s="2" t="s">
        <v>373</v>
      </c>
      <c r="AJ51" s="2" t="s">
        <v>373</v>
      </c>
      <c r="AK51" s="2" t="s">
        <v>383</v>
      </c>
      <c r="AL51" s="2" t="s">
        <v>373</v>
      </c>
      <c r="AM51" s="2" t="s">
        <v>405</v>
      </c>
      <c r="AN51" s="2" t="s">
        <v>700</v>
      </c>
      <c r="AO51" s="2" t="s">
        <v>403</v>
      </c>
      <c r="AP51" s="2" t="s">
        <v>373</v>
      </c>
      <c r="AQ51" s="2" t="s">
        <v>1197</v>
      </c>
      <c r="AR51" s="2" t="s">
        <v>373</v>
      </c>
      <c r="AS51" s="2" t="s">
        <v>407</v>
      </c>
      <c r="AT51" s="2" t="s">
        <v>373</v>
      </c>
      <c r="AU51" s="2" t="s">
        <v>429</v>
      </c>
      <c r="AV51" s="2" t="s">
        <v>373</v>
      </c>
      <c r="AW51" s="2" t="s">
        <v>429</v>
      </c>
      <c r="AX51" s="2" t="s">
        <v>383</v>
      </c>
      <c r="AY51" s="2" t="s">
        <v>383</v>
      </c>
      <c r="AZ51" s="2" t="s">
        <v>383</v>
      </c>
      <c r="BA51" s="2" t="s">
        <v>430</v>
      </c>
      <c r="BB51" s="2" t="s">
        <v>582</v>
      </c>
      <c r="BC51" s="2" t="s">
        <v>373</v>
      </c>
      <c r="BD51" s="2" t="s">
        <v>617</v>
      </c>
      <c r="BE51" s="2" t="s">
        <v>617</v>
      </c>
      <c r="BF51" s="2" t="s">
        <v>373</v>
      </c>
      <c r="BG51" s="2" t="s">
        <v>383</v>
      </c>
      <c r="BH51" s="2" t="s">
        <v>873</v>
      </c>
      <c r="BI51" s="2" t="s">
        <v>373</v>
      </c>
      <c r="BJ51" s="2" t="s">
        <v>373</v>
      </c>
      <c r="BK51" s="2" t="s">
        <v>547</v>
      </c>
      <c r="BL51" s="2" t="s">
        <v>373</v>
      </c>
      <c r="BM51" s="2" t="s">
        <v>383</v>
      </c>
      <c r="BN51" s="2" t="s">
        <v>373</v>
      </c>
      <c r="BO51" s="2" t="s">
        <v>390</v>
      </c>
      <c r="BP51" s="2" t="s">
        <v>390</v>
      </c>
      <c r="BQ51" s="2" t="s">
        <v>373</v>
      </c>
      <c r="BR51" s="2" t="s">
        <v>390</v>
      </c>
      <c r="BS51" s="2" t="s">
        <v>850</v>
      </c>
      <c r="BT51" s="2" t="s">
        <v>411</v>
      </c>
      <c r="BU51" s="2" t="s">
        <v>403</v>
      </c>
      <c r="BV51" s="2" t="s">
        <v>373</v>
      </c>
      <c r="BW51" s="2" t="s">
        <v>1056</v>
      </c>
      <c r="BX51" s="2" t="s">
        <v>373</v>
      </c>
      <c r="BY51" s="2" t="s">
        <v>560</v>
      </c>
      <c r="BZ51" s="2" t="s">
        <v>373</v>
      </c>
      <c r="CA51" s="2" t="s">
        <v>1198</v>
      </c>
      <c r="CB51" s="2" t="s">
        <v>390</v>
      </c>
      <c r="CC51" s="2" t="s">
        <v>617</v>
      </c>
      <c r="CD51" s="2" t="s">
        <v>411</v>
      </c>
      <c r="CE51" s="2" t="s">
        <v>1199</v>
      </c>
      <c r="CF51" s="2" t="s">
        <v>373</v>
      </c>
      <c r="CG51" s="2" t="s">
        <v>1093</v>
      </c>
      <c r="CH51" s="2" t="s">
        <v>373</v>
      </c>
      <c r="CI51" s="2" t="s">
        <v>435</v>
      </c>
      <c r="CJ51" s="2" t="s">
        <v>373</v>
      </c>
      <c r="CK51" s="2" t="s">
        <v>1200</v>
      </c>
      <c r="CL51" s="2" t="s">
        <v>383</v>
      </c>
      <c r="CM51" s="2" t="s">
        <v>373</v>
      </c>
      <c r="CN51" s="2" t="s">
        <v>373</v>
      </c>
      <c r="CO51" s="2" t="s">
        <v>373</v>
      </c>
      <c r="CP51" s="2" t="s">
        <v>373</v>
      </c>
      <c r="CQ51" s="2" t="s">
        <v>373</v>
      </c>
      <c r="CR51" s="2" t="s">
        <v>373</v>
      </c>
      <c r="CS51" s="2" t="s">
        <v>373</v>
      </c>
      <c r="CT51" s="2" t="s">
        <v>373</v>
      </c>
      <c r="CU51" s="2" t="s">
        <v>373</v>
      </c>
      <c r="CV51" s="2" t="s">
        <v>373</v>
      </c>
      <c r="CW51" s="2" t="s">
        <v>373</v>
      </c>
      <c r="CX51" s="2" t="s">
        <v>373</v>
      </c>
      <c r="CY51" s="2" t="s">
        <v>390</v>
      </c>
      <c r="CZ51" s="2" t="s">
        <v>373</v>
      </c>
      <c r="DA51" s="2" t="s">
        <v>373</v>
      </c>
      <c r="DB51" s="2" t="s">
        <v>373</v>
      </c>
      <c r="DC51" s="2" t="s">
        <v>373</v>
      </c>
      <c r="DD51" s="2" t="s">
        <v>373</v>
      </c>
      <c r="DE51" s="2" t="s">
        <v>373</v>
      </c>
      <c r="DF51" s="2" t="s">
        <v>373</v>
      </c>
      <c r="DG51" s="2" t="s">
        <v>373</v>
      </c>
      <c r="DH51" s="2" t="s">
        <v>373</v>
      </c>
      <c r="DI51" s="2" t="s">
        <v>373</v>
      </c>
      <c r="DJ51" s="2" t="s">
        <v>373</v>
      </c>
      <c r="DK51" s="2" t="s">
        <v>373</v>
      </c>
      <c r="DL51" s="2" t="s">
        <v>373</v>
      </c>
      <c r="DM51" s="2" t="s">
        <v>373</v>
      </c>
      <c r="DN51" s="2" t="s">
        <v>373</v>
      </c>
      <c r="DO51" s="2" t="s">
        <v>373</v>
      </c>
      <c r="DP51" s="2" t="s">
        <v>373</v>
      </c>
      <c r="DQ51" s="2" t="s">
        <v>373</v>
      </c>
      <c r="DR51" s="2" t="s">
        <v>373</v>
      </c>
      <c r="DS51" s="2" t="s">
        <v>373</v>
      </c>
      <c r="DT51" s="2" t="s">
        <v>373</v>
      </c>
      <c r="DU51" s="2" t="s">
        <v>373</v>
      </c>
      <c r="DV51" s="2" t="s">
        <v>373</v>
      </c>
      <c r="DW51" s="2" t="s">
        <v>373</v>
      </c>
      <c r="DX51" s="2" t="s">
        <v>373</v>
      </c>
      <c r="DY51" s="2" t="s">
        <v>373</v>
      </c>
      <c r="DZ51" s="2" t="s">
        <v>373</v>
      </c>
      <c r="EA51" s="2" t="s">
        <v>373</v>
      </c>
      <c r="EB51" s="2" t="s">
        <v>373</v>
      </c>
      <c r="EC51" s="2" t="s">
        <v>373</v>
      </c>
      <c r="ED51" s="2" t="s">
        <v>373</v>
      </c>
      <c r="EE51" s="2" t="s">
        <v>373</v>
      </c>
      <c r="EF51" s="2" t="s">
        <v>373</v>
      </c>
      <c r="EG51" s="2" t="s">
        <v>373</v>
      </c>
      <c r="EH51" s="2" t="s">
        <v>373</v>
      </c>
      <c r="EI51" s="2" t="s">
        <v>373</v>
      </c>
      <c r="EJ51" s="2" t="s">
        <v>373</v>
      </c>
      <c r="EK51" s="2" t="s">
        <v>373</v>
      </c>
      <c r="EL51" s="2" t="s">
        <v>373</v>
      </c>
      <c r="EM51" s="2" t="s">
        <v>373</v>
      </c>
      <c r="EN51" s="2" t="s">
        <v>373</v>
      </c>
      <c r="EO51" s="2" t="s">
        <v>373</v>
      </c>
      <c r="EP51" s="2" t="s">
        <v>373</v>
      </c>
      <c r="EQ51" s="2" t="s">
        <v>373</v>
      </c>
      <c r="ER51" s="2" t="s">
        <v>373</v>
      </c>
      <c r="ES51" s="2" t="s">
        <v>373</v>
      </c>
      <c r="ET51" s="2" t="s">
        <v>373</v>
      </c>
      <c r="EU51" s="2" t="s">
        <v>373</v>
      </c>
      <c r="EV51" s="2" t="s">
        <v>373</v>
      </c>
      <c r="EW51" s="2" t="s">
        <v>373</v>
      </c>
      <c r="EX51" s="2" t="s">
        <v>373</v>
      </c>
      <c r="EY51" s="2" t="s">
        <v>373</v>
      </c>
      <c r="EZ51" s="2" t="s">
        <v>373</v>
      </c>
      <c r="FA51" s="2" t="s">
        <v>373</v>
      </c>
      <c r="FB51" s="2" t="s">
        <v>373</v>
      </c>
      <c r="FC51" s="2" t="s">
        <v>373</v>
      </c>
      <c r="FD51" s="2" t="s">
        <v>373</v>
      </c>
      <c r="FE51" s="2" t="s">
        <v>373</v>
      </c>
      <c r="FF51" s="2" t="s">
        <v>373</v>
      </c>
      <c r="FG51" s="2" t="s">
        <v>373</v>
      </c>
      <c r="FH51" s="2" t="s">
        <v>373</v>
      </c>
      <c r="FI51" s="2" t="s">
        <v>373</v>
      </c>
      <c r="FJ51" s="2" t="s">
        <v>373</v>
      </c>
      <c r="FK51" s="2" t="s">
        <v>373</v>
      </c>
      <c r="FL51" s="2" t="s">
        <v>373</v>
      </c>
      <c r="FM51" s="2" t="s">
        <v>373</v>
      </c>
      <c r="FN51" s="2" t="s">
        <v>373</v>
      </c>
      <c r="FO51" s="2" t="s">
        <v>373</v>
      </c>
      <c r="FP51" s="2" t="s">
        <v>373</v>
      </c>
      <c r="FQ51" s="2" t="s">
        <v>373</v>
      </c>
      <c r="FR51" s="2" t="s">
        <v>373</v>
      </c>
      <c r="FS51" s="2" t="s">
        <v>373</v>
      </c>
      <c r="FT51" s="2" t="s">
        <v>373</v>
      </c>
      <c r="FU51" s="2" t="s">
        <v>373</v>
      </c>
      <c r="FV51" s="2" t="s">
        <v>373</v>
      </c>
      <c r="FW51" s="2" t="s">
        <v>373</v>
      </c>
      <c r="FX51" s="2" t="s">
        <v>373</v>
      </c>
      <c r="FY51" s="2" t="s">
        <v>373</v>
      </c>
      <c r="FZ51" s="2" t="s">
        <v>373</v>
      </c>
      <c r="GA51" s="2" t="s">
        <v>373</v>
      </c>
      <c r="GB51" s="2" t="s">
        <v>373</v>
      </c>
      <c r="GC51" s="2" t="s">
        <v>373</v>
      </c>
      <c r="GD51" s="2" t="s">
        <v>373</v>
      </c>
      <c r="GE51" s="2" t="s">
        <v>373</v>
      </c>
      <c r="GF51" s="2" t="s">
        <v>373</v>
      </c>
      <c r="GG51" s="2" t="s">
        <v>373</v>
      </c>
      <c r="GH51" s="2" t="s">
        <v>373</v>
      </c>
      <c r="GI51" s="2" t="s">
        <v>373</v>
      </c>
      <c r="GJ51" s="2" t="s">
        <v>373</v>
      </c>
    </row>
    <row r="52" spans="1:192" x14ac:dyDescent="0.25">
      <c r="A52" s="1">
        <v>43732.392465277779</v>
      </c>
      <c r="B52" s="1">
        <v>43733.452361111114</v>
      </c>
      <c r="C52" s="2" t="s">
        <v>195</v>
      </c>
      <c r="D52" s="2" t="s">
        <v>1176</v>
      </c>
      <c r="E52">
        <v>58</v>
      </c>
      <c r="F52">
        <v>91574</v>
      </c>
      <c r="G52" s="2" t="s">
        <v>963</v>
      </c>
      <c r="H52" s="1">
        <v>43740.452790601848</v>
      </c>
      <c r="I52" s="2" t="s">
        <v>1201</v>
      </c>
      <c r="J52" s="2" t="s">
        <v>373</v>
      </c>
      <c r="K52" s="2" t="s">
        <v>373</v>
      </c>
      <c r="L52" s="2" t="s">
        <v>373</v>
      </c>
      <c r="M52" s="2" t="s">
        <v>373</v>
      </c>
      <c r="N52" s="2" t="s">
        <v>373</v>
      </c>
      <c r="O52" s="2" t="s">
        <v>373</v>
      </c>
      <c r="P52" s="2" t="s">
        <v>374</v>
      </c>
      <c r="Q52" s="2" t="s">
        <v>375</v>
      </c>
      <c r="R52" s="2" t="s">
        <v>1202</v>
      </c>
      <c r="S52" s="2" t="s">
        <v>1203</v>
      </c>
      <c r="T52" s="2" t="s">
        <v>1204</v>
      </c>
      <c r="U52" s="2" t="s">
        <v>1205</v>
      </c>
      <c r="V52" s="2" t="s">
        <v>1206</v>
      </c>
      <c r="W52" s="2" t="s">
        <v>381</v>
      </c>
      <c r="X52" s="2" t="s">
        <v>373</v>
      </c>
      <c r="Y52" s="2" t="s">
        <v>539</v>
      </c>
      <c r="Z52" s="2" t="s">
        <v>390</v>
      </c>
      <c r="AA52" s="2" t="s">
        <v>424</v>
      </c>
      <c r="AB52" s="2" t="s">
        <v>373</v>
      </c>
      <c r="AC52" s="2" t="s">
        <v>1207</v>
      </c>
      <c r="AD52" s="2" t="s">
        <v>373</v>
      </c>
      <c r="AE52" s="2" t="s">
        <v>404</v>
      </c>
      <c r="AF52" s="2" t="s">
        <v>373</v>
      </c>
      <c r="AG52" s="2" t="s">
        <v>373</v>
      </c>
      <c r="AH52" s="2" t="s">
        <v>1208</v>
      </c>
      <c r="AI52" s="2" t="s">
        <v>1209</v>
      </c>
      <c r="AJ52" s="2" t="s">
        <v>373</v>
      </c>
      <c r="AK52" s="2" t="s">
        <v>383</v>
      </c>
      <c r="AL52" s="2" t="s">
        <v>373</v>
      </c>
      <c r="AM52" s="2" t="s">
        <v>405</v>
      </c>
      <c r="AN52" s="2" t="s">
        <v>406</v>
      </c>
      <c r="AO52" s="2" t="s">
        <v>1210</v>
      </c>
      <c r="AP52" s="2" t="s">
        <v>1211</v>
      </c>
      <c r="AQ52" s="2" t="s">
        <v>373</v>
      </c>
      <c r="AR52" s="2" t="s">
        <v>452</v>
      </c>
      <c r="AS52" s="2" t="s">
        <v>452</v>
      </c>
      <c r="AT52" s="2" t="s">
        <v>373</v>
      </c>
      <c r="AU52" s="2" t="s">
        <v>373</v>
      </c>
      <c r="AV52" s="2" t="s">
        <v>373</v>
      </c>
      <c r="AW52" s="2" t="s">
        <v>429</v>
      </c>
      <c r="AX52" s="2" t="s">
        <v>390</v>
      </c>
      <c r="AY52" s="2" t="s">
        <v>390</v>
      </c>
      <c r="AZ52" s="2" t="s">
        <v>373</v>
      </c>
      <c r="BA52" s="2" t="s">
        <v>443</v>
      </c>
      <c r="BB52" s="2" t="s">
        <v>443</v>
      </c>
      <c r="BC52" s="2" t="s">
        <v>489</v>
      </c>
      <c r="BD52" s="2" t="s">
        <v>489</v>
      </c>
      <c r="BE52" s="2" t="s">
        <v>489</v>
      </c>
      <c r="BF52" s="2" t="s">
        <v>489</v>
      </c>
      <c r="BG52" s="2" t="s">
        <v>383</v>
      </c>
      <c r="BH52" s="2" t="s">
        <v>494</v>
      </c>
      <c r="BI52" s="2" t="s">
        <v>373</v>
      </c>
      <c r="BJ52" s="2" t="s">
        <v>1212</v>
      </c>
      <c r="BK52" s="2" t="s">
        <v>1213</v>
      </c>
      <c r="BL52" s="2" t="s">
        <v>1214</v>
      </c>
      <c r="BM52" s="2" t="s">
        <v>383</v>
      </c>
      <c r="BN52" s="2" t="s">
        <v>494</v>
      </c>
      <c r="BO52" s="2" t="s">
        <v>383</v>
      </c>
      <c r="BP52" s="2" t="s">
        <v>383</v>
      </c>
      <c r="BQ52" s="2" t="s">
        <v>383</v>
      </c>
      <c r="BR52" s="2" t="s">
        <v>383</v>
      </c>
      <c r="BS52" s="2" t="s">
        <v>373</v>
      </c>
      <c r="BT52" s="2" t="s">
        <v>373</v>
      </c>
      <c r="BU52" s="2" t="s">
        <v>373</v>
      </c>
      <c r="BV52" s="2" t="s">
        <v>373</v>
      </c>
      <c r="BW52" s="2" t="s">
        <v>373</v>
      </c>
      <c r="BX52" s="2" t="s">
        <v>373</v>
      </c>
      <c r="BY52" s="2" t="s">
        <v>373</v>
      </c>
      <c r="BZ52" s="2" t="s">
        <v>373</v>
      </c>
      <c r="CA52" s="2" t="s">
        <v>373</v>
      </c>
      <c r="CB52" s="2" t="s">
        <v>383</v>
      </c>
      <c r="CC52" s="2" t="s">
        <v>373</v>
      </c>
      <c r="CD52" s="2" t="s">
        <v>373</v>
      </c>
      <c r="CE52" s="2" t="s">
        <v>373</v>
      </c>
      <c r="CF52" s="2" t="s">
        <v>373</v>
      </c>
      <c r="CG52" s="2" t="s">
        <v>373</v>
      </c>
      <c r="CH52" s="2" t="s">
        <v>373</v>
      </c>
      <c r="CI52" s="2" t="s">
        <v>373</v>
      </c>
      <c r="CJ52" s="2" t="s">
        <v>373</v>
      </c>
      <c r="CK52" s="2" t="s">
        <v>373</v>
      </c>
      <c r="CL52" s="2" t="s">
        <v>383</v>
      </c>
      <c r="CM52" s="2" t="s">
        <v>373</v>
      </c>
      <c r="CN52" s="2" t="s">
        <v>373</v>
      </c>
      <c r="CO52" s="2" t="s">
        <v>373</v>
      </c>
      <c r="CP52" s="2" t="s">
        <v>373</v>
      </c>
      <c r="CQ52" s="2" t="s">
        <v>373</v>
      </c>
      <c r="CR52" s="2" t="s">
        <v>373</v>
      </c>
      <c r="CS52" s="2" t="s">
        <v>373</v>
      </c>
      <c r="CT52" s="2" t="s">
        <v>373</v>
      </c>
      <c r="CU52" s="2" t="s">
        <v>373</v>
      </c>
      <c r="CV52" s="2" t="s">
        <v>373</v>
      </c>
      <c r="CW52" s="2" t="s">
        <v>373</v>
      </c>
      <c r="CX52" s="2" t="s">
        <v>373</v>
      </c>
      <c r="CY52" s="2" t="s">
        <v>390</v>
      </c>
      <c r="CZ52" s="2" t="s">
        <v>373</v>
      </c>
      <c r="DA52" s="2" t="s">
        <v>373</v>
      </c>
      <c r="DB52" s="2" t="s">
        <v>373</v>
      </c>
      <c r="DC52" s="2" t="s">
        <v>373</v>
      </c>
      <c r="DD52" s="2" t="s">
        <v>373</v>
      </c>
      <c r="DE52" s="2" t="s">
        <v>373</v>
      </c>
      <c r="DF52" s="2" t="s">
        <v>373</v>
      </c>
      <c r="DG52" s="2" t="s">
        <v>373</v>
      </c>
      <c r="DH52" s="2" t="s">
        <v>373</v>
      </c>
      <c r="DI52" s="2" t="s">
        <v>373</v>
      </c>
      <c r="DJ52" s="2" t="s">
        <v>373</v>
      </c>
      <c r="DK52" s="2" t="s">
        <v>373</v>
      </c>
      <c r="DL52" s="2" t="s">
        <v>373</v>
      </c>
      <c r="DM52" s="2" t="s">
        <v>373</v>
      </c>
      <c r="DN52" s="2" t="s">
        <v>373</v>
      </c>
      <c r="DO52" s="2" t="s">
        <v>373</v>
      </c>
      <c r="DP52" s="2" t="s">
        <v>373</v>
      </c>
      <c r="DQ52" s="2" t="s">
        <v>373</v>
      </c>
      <c r="DR52" s="2" t="s">
        <v>373</v>
      </c>
      <c r="DS52" s="2" t="s">
        <v>373</v>
      </c>
      <c r="DT52" s="2" t="s">
        <v>373</v>
      </c>
      <c r="DU52" s="2" t="s">
        <v>373</v>
      </c>
      <c r="DV52" s="2" t="s">
        <v>373</v>
      </c>
      <c r="DW52" s="2" t="s">
        <v>373</v>
      </c>
      <c r="DX52" s="2" t="s">
        <v>373</v>
      </c>
      <c r="DY52" s="2" t="s">
        <v>373</v>
      </c>
      <c r="DZ52" s="2" t="s">
        <v>373</v>
      </c>
      <c r="EA52" s="2" t="s">
        <v>373</v>
      </c>
      <c r="EB52" s="2" t="s">
        <v>373</v>
      </c>
      <c r="EC52" s="2" t="s">
        <v>373</v>
      </c>
      <c r="ED52" s="2" t="s">
        <v>373</v>
      </c>
      <c r="EE52" s="2" t="s">
        <v>373</v>
      </c>
      <c r="EF52" s="2" t="s">
        <v>373</v>
      </c>
      <c r="EG52" s="2" t="s">
        <v>373</v>
      </c>
      <c r="EH52" s="2" t="s">
        <v>373</v>
      </c>
      <c r="EI52" s="2" t="s">
        <v>373</v>
      </c>
      <c r="EJ52" s="2" t="s">
        <v>373</v>
      </c>
      <c r="EK52" s="2" t="s">
        <v>373</v>
      </c>
      <c r="EL52" s="2" t="s">
        <v>373</v>
      </c>
      <c r="EM52" s="2" t="s">
        <v>373</v>
      </c>
      <c r="EN52" s="2" t="s">
        <v>373</v>
      </c>
      <c r="EO52" s="2" t="s">
        <v>373</v>
      </c>
      <c r="EP52" s="2" t="s">
        <v>373</v>
      </c>
      <c r="EQ52" s="2" t="s">
        <v>373</v>
      </c>
      <c r="ER52" s="2" t="s">
        <v>373</v>
      </c>
      <c r="ES52" s="2" t="s">
        <v>373</v>
      </c>
      <c r="ET52" s="2" t="s">
        <v>373</v>
      </c>
      <c r="EU52" s="2" t="s">
        <v>373</v>
      </c>
      <c r="EV52" s="2" t="s">
        <v>373</v>
      </c>
      <c r="EW52" s="2" t="s">
        <v>373</v>
      </c>
      <c r="EX52" s="2" t="s">
        <v>373</v>
      </c>
      <c r="EY52" s="2" t="s">
        <v>373</v>
      </c>
      <c r="EZ52" s="2" t="s">
        <v>373</v>
      </c>
      <c r="FA52" s="2" t="s">
        <v>373</v>
      </c>
      <c r="FB52" s="2" t="s">
        <v>373</v>
      </c>
      <c r="FC52" s="2" t="s">
        <v>373</v>
      </c>
      <c r="FD52" s="2" t="s">
        <v>373</v>
      </c>
      <c r="FE52" s="2" t="s">
        <v>373</v>
      </c>
      <c r="FF52" s="2" t="s">
        <v>373</v>
      </c>
      <c r="FG52" s="2" t="s">
        <v>373</v>
      </c>
      <c r="FH52" s="2" t="s">
        <v>373</v>
      </c>
      <c r="FI52" s="2" t="s">
        <v>373</v>
      </c>
      <c r="FJ52" s="2" t="s">
        <v>373</v>
      </c>
      <c r="FK52" s="2" t="s">
        <v>373</v>
      </c>
      <c r="FL52" s="2" t="s">
        <v>373</v>
      </c>
      <c r="FM52" s="2" t="s">
        <v>373</v>
      </c>
      <c r="FN52" s="2" t="s">
        <v>373</v>
      </c>
      <c r="FO52" s="2" t="s">
        <v>373</v>
      </c>
      <c r="FP52" s="2" t="s">
        <v>373</v>
      </c>
      <c r="FQ52" s="2" t="s">
        <v>373</v>
      </c>
      <c r="FR52" s="2" t="s">
        <v>373</v>
      </c>
      <c r="FS52" s="2" t="s">
        <v>373</v>
      </c>
      <c r="FT52" s="2" t="s">
        <v>373</v>
      </c>
      <c r="FU52" s="2" t="s">
        <v>373</v>
      </c>
      <c r="FV52" s="2" t="s">
        <v>373</v>
      </c>
      <c r="FW52" s="2" t="s">
        <v>373</v>
      </c>
      <c r="FX52" s="2" t="s">
        <v>373</v>
      </c>
      <c r="FY52" s="2" t="s">
        <v>373</v>
      </c>
      <c r="FZ52" s="2" t="s">
        <v>373</v>
      </c>
      <c r="GA52" s="2" t="s">
        <v>373</v>
      </c>
      <c r="GB52" s="2" t="s">
        <v>373</v>
      </c>
      <c r="GC52" s="2" t="s">
        <v>373</v>
      </c>
      <c r="GD52" s="2" t="s">
        <v>373</v>
      </c>
      <c r="GE52" s="2" t="s">
        <v>373</v>
      </c>
      <c r="GF52" s="2" t="s">
        <v>373</v>
      </c>
      <c r="GG52" s="2" t="s">
        <v>373</v>
      </c>
      <c r="GH52" s="2" t="s">
        <v>373</v>
      </c>
      <c r="GI52" s="2" t="s">
        <v>373</v>
      </c>
      <c r="GJ52" s="2" t="s">
        <v>373</v>
      </c>
    </row>
    <row r="53" spans="1:192" x14ac:dyDescent="0.25">
      <c r="A53" s="1">
        <v>43740.448958333334</v>
      </c>
      <c r="B53" s="1">
        <v>43740.468194444446</v>
      </c>
      <c r="C53" s="2" t="s">
        <v>195</v>
      </c>
      <c r="D53" s="2" t="s">
        <v>1215</v>
      </c>
      <c r="E53">
        <v>100</v>
      </c>
      <c r="F53">
        <v>1661</v>
      </c>
      <c r="G53" s="2" t="s">
        <v>371</v>
      </c>
      <c r="H53" s="1">
        <v>43740.468203460645</v>
      </c>
      <c r="I53" s="2" t="s">
        <v>1216</v>
      </c>
      <c r="J53" s="2" t="s">
        <v>373</v>
      </c>
      <c r="K53" s="2" t="s">
        <v>373</v>
      </c>
      <c r="L53" s="2" t="s">
        <v>373</v>
      </c>
      <c r="M53" s="2" t="s">
        <v>373</v>
      </c>
      <c r="N53" s="2" t="s">
        <v>373</v>
      </c>
      <c r="O53" s="2" t="s">
        <v>373</v>
      </c>
      <c r="P53" s="2" t="s">
        <v>374</v>
      </c>
      <c r="Q53" s="2" t="s">
        <v>375</v>
      </c>
      <c r="R53" s="2" t="s">
        <v>1217</v>
      </c>
      <c r="S53" s="2" t="s">
        <v>1218</v>
      </c>
      <c r="T53" s="2" t="s">
        <v>1219</v>
      </c>
      <c r="U53" s="2" t="s">
        <v>1220</v>
      </c>
      <c r="V53" s="2" t="s">
        <v>1221</v>
      </c>
      <c r="W53" s="2" t="s">
        <v>381</v>
      </c>
      <c r="X53" s="2" t="s">
        <v>373</v>
      </c>
      <c r="Y53" s="2" t="s">
        <v>1021</v>
      </c>
      <c r="Z53" s="2" t="s">
        <v>390</v>
      </c>
      <c r="AA53" s="2" t="s">
        <v>1222</v>
      </c>
      <c r="AB53" s="2" t="s">
        <v>373</v>
      </c>
      <c r="AC53" s="2" t="s">
        <v>373</v>
      </c>
      <c r="AD53" s="2" t="s">
        <v>373</v>
      </c>
      <c r="AE53" s="2" t="s">
        <v>373</v>
      </c>
      <c r="AF53" s="2" t="s">
        <v>373</v>
      </c>
      <c r="AG53" s="2" t="s">
        <v>373</v>
      </c>
      <c r="AH53" s="2" t="s">
        <v>1223</v>
      </c>
      <c r="AI53" s="2" t="s">
        <v>429</v>
      </c>
      <c r="AJ53" s="2" t="s">
        <v>490</v>
      </c>
      <c r="AK53" s="2" t="s">
        <v>390</v>
      </c>
      <c r="AL53" s="2" t="s">
        <v>1224</v>
      </c>
      <c r="AM53" s="2" t="s">
        <v>405</v>
      </c>
      <c r="AN53" s="2" t="s">
        <v>636</v>
      </c>
      <c r="AO53" s="2" t="s">
        <v>1225</v>
      </c>
      <c r="AP53" s="2" t="s">
        <v>1226</v>
      </c>
      <c r="AQ53" s="2" t="s">
        <v>1227</v>
      </c>
      <c r="AR53" s="2" t="s">
        <v>1228</v>
      </c>
      <c r="AS53" s="2" t="s">
        <v>1229</v>
      </c>
      <c r="AT53" s="2" t="s">
        <v>373</v>
      </c>
      <c r="AU53" s="2" t="s">
        <v>373</v>
      </c>
      <c r="AV53" s="2" t="s">
        <v>373</v>
      </c>
      <c r="AW53" s="2" t="s">
        <v>429</v>
      </c>
      <c r="AX53" s="2" t="s">
        <v>383</v>
      </c>
      <c r="AY53" s="2" t="s">
        <v>383</v>
      </c>
      <c r="AZ53" s="2" t="s">
        <v>383</v>
      </c>
      <c r="BA53" s="2" t="s">
        <v>850</v>
      </c>
      <c r="BB53" s="2" t="s">
        <v>492</v>
      </c>
      <c r="BC53" s="2" t="s">
        <v>1230</v>
      </c>
      <c r="BD53" s="2" t="s">
        <v>850</v>
      </c>
      <c r="BE53" s="2" t="s">
        <v>492</v>
      </c>
      <c r="BF53" s="2" t="s">
        <v>1230</v>
      </c>
      <c r="BG53" s="2" t="s">
        <v>383</v>
      </c>
      <c r="BH53" s="2" t="s">
        <v>494</v>
      </c>
      <c r="BI53" s="2" t="s">
        <v>373</v>
      </c>
      <c r="BJ53" s="2" t="s">
        <v>1231</v>
      </c>
      <c r="BK53" s="2" t="s">
        <v>496</v>
      </c>
      <c r="BL53" s="2" t="s">
        <v>373</v>
      </c>
      <c r="BM53" s="2" t="s">
        <v>390</v>
      </c>
      <c r="BN53" s="2" t="s">
        <v>433</v>
      </c>
      <c r="BO53" s="2" t="s">
        <v>383</v>
      </c>
      <c r="BP53" s="2" t="s">
        <v>383</v>
      </c>
      <c r="BQ53" s="2" t="s">
        <v>383</v>
      </c>
      <c r="BR53" s="2" t="s">
        <v>383</v>
      </c>
      <c r="BS53" s="2" t="s">
        <v>373</v>
      </c>
      <c r="BT53" s="2" t="s">
        <v>373</v>
      </c>
      <c r="BU53" s="2" t="s">
        <v>373</v>
      </c>
      <c r="BV53" s="2" t="s">
        <v>373</v>
      </c>
      <c r="BW53" s="2" t="s">
        <v>373</v>
      </c>
      <c r="BX53" s="2" t="s">
        <v>373</v>
      </c>
      <c r="BY53" s="2" t="s">
        <v>373</v>
      </c>
      <c r="BZ53" s="2" t="s">
        <v>373</v>
      </c>
      <c r="CA53" s="2" t="s">
        <v>373</v>
      </c>
      <c r="CB53" s="2" t="s">
        <v>390</v>
      </c>
      <c r="CC53" s="2" t="s">
        <v>497</v>
      </c>
      <c r="CD53" s="2" t="s">
        <v>411</v>
      </c>
      <c r="CE53" s="2" t="s">
        <v>1232</v>
      </c>
      <c r="CF53" s="2" t="s">
        <v>373</v>
      </c>
      <c r="CG53" s="2" t="s">
        <v>494</v>
      </c>
      <c r="CH53" s="2" t="s">
        <v>1233</v>
      </c>
      <c r="CI53" s="2" t="s">
        <v>494</v>
      </c>
      <c r="CJ53" s="2" t="s">
        <v>1234</v>
      </c>
      <c r="CK53" s="2" t="s">
        <v>1235</v>
      </c>
      <c r="CL53" s="2" t="s">
        <v>390</v>
      </c>
      <c r="CM53" s="2" t="s">
        <v>492</v>
      </c>
      <c r="CN53" s="2" t="s">
        <v>411</v>
      </c>
      <c r="CO53" s="2" t="s">
        <v>579</v>
      </c>
      <c r="CP53" s="2" t="s">
        <v>373</v>
      </c>
      <c r="CQ53" s="2" t="s">
        <v>383</v>
      </c>
      <c r="CR53" s="2" t="s">
        <v>494</v>
      </c>
      <c r="CS53" s="2" t="s">
        <v>1236</v>
      </c>
      <c r="CT53" s="2" t="s">
        <v>752</v>
      </c>
      <c r="CU53" s="2" t="s">
        <v>373</v>
      </c>
      <c r="CV53" s="2" t="s">
        <v>383</v>
      </c>
      <c r="CW53" s="2" t="s">
        <v>373</v>
      </c>
      <c r="CX53" s="2" t="s">
        <v>1237</v>
      </c>
      <c r="CY53" s="2" t="s">
        <v>390</v>
      </c>
      <c r="CZ53" s="2" t="s">
        <v>1238</v>
      </c>
      <c r="DA53" s="2" t="s">
        <v>429</v>
      </c>
      <c r="DB53" s="2" t="s">
        <v>429</v>
      </c>
      <c r="DC53" s="2" t="s">
        <v>429</v>
      </c>
      <c r="DD53" s="2" t="s">
        <v>1239</v>
      </c>
      <c r="DE53" s="2" t="s">
        <v>429</v>
      </c>
      <c r="DF53" s="2" t="s">
        <v>1240</v>
      </c>
      <c r="DG53" s="2" t="s">
        <v>429</v>
      </c>
      <c r="DH53" s="2" t="s">
        <v>429</v>
      </c>
      <c r="DI53" s="2" t="s">
        <v>429</v>
      </c>
      <c r="DJ53" s="2" t="s">
        <v>1241</v>
      </c>
      <c r="DK53" s="2" t="s">
        <v>1242</v>
      </c>
      <c r="DL53" s="2" t="s">
        <v>1243</v>
      </c>
      <c r="DM53" s="2" t="s">
        <v>1244</v>
      </c>
      <c r="DN53" s="2" t="s">
        <v>1245</v>
      </c>
      <c r="DO53" s="2" t="s">
        <v>1246</v>
      </c>
      <c r="DP53" s="2" t="s">
        <v>430</v>
      </c>
      <c r="DQ53" s="2" t="s">
        <v>1247</v>
      </c>
      <c r="DR53" s="2" t="s">
        <v>1248</v>
      </c>
      <c r="DS53" s="2" t="s">
        <v>1249</v>
      </c>
      <c r="DT53" s="2" t="s">
        <v>1250</v>
      </c>
      <c r="DU53" s="2" t="s">
        <v>1251</v>
      </c>
      <c r="DV53" s="2" t="s">
        <v>429</v>
      </c>
      <c r="DW53" s="2" t="s">
        <v>1252</v>
      </c>
      <c r="DX53" s="2" t="s">
        <v>429</v>
      </c>
      <c r="DY53" s="2" t="s">
        <v>429</v>
      </c>
      <c r="DZ53" s="2" t="s">
        <v>429</v>
      </c>
      <c r="EA53" s="2" t="s">
        <v>429</v>
      </c>
      <c r="EB53" s="2" t="s">
        <v>373</v>
      </c>
      <c r="EC53" s="2" t="s">
        <v>373</v>
      </c>
      <c r="ED53" s="2" t="s">
        <v>373</v>
      </c>
      <c r="EE53" s="2" t="s">
        <v>1253</v>
      </c>
      <c r="EF53" s="2" t="s">
        <v>390</v>
      </c>
      <c r="EG53" s="2" t="s">
        <v>390</v>
      </c>
      <c r="EH53" s="2" t="s">
        <v>449</v>
      </c>
      <c r="EI53" s="2" t="s">
        <v>373</v>
      </c>
      <c r="EJ53" s="2" t="s">
        <v>529</v>
      </c>
      <c r="EK53" s="2" t="s">
        <v>373</v>
      </c>
      <c r="EL53" s="2" t="s">
        <v>373</v>
      </c>
      <c r="EM53" s="2" t="s">
        <v>373</v>
      </c>
      <c r="EN53" s="2" t="s">
        <v>390</v>
      </c>
      <c r="EO53" s="2" t="s">
        <v>1238</v>
      </c>
      <c r="EP53" s="2" t="s">
        <v>429</v>
      </c>
      <c r="EQ53" s="2" t="s">
        <v>429</v>
      </c>
      <c r="ER53" s="2" t="s">
        <v>429</v>
      </c>
      <c r="ES53" s="2" t="s">
        <v>1254</v>
      </c>
      <c r="ET53" s="2" t="s">
        <v>429</v>
      </c>
      <c r="EU53" s="2" t="s">
        <v>1208</v>
      </c>
      <c r="EV53" s="2" t="s">
        <v>429</v>
      </c>
      <c r="EW53" s="2" t="s">
        <v>429</v>
      </c>
      <c r="EX53" s="2" t="s">
        <v>429</v>
      </c>
      <c r="EY53" s="2" t="s">
        <v>1255</v>
      </c>
      <c r="EZ53" s="2" t="s">
        <v>1256</v>
      </c>
      <c r="FA53" s="2" t="s">
        <v>1257</v>
      </c>
      <c r="FB53" s="2" t="s">
        <v>441</v>
      </c>
      <c r="FC53" s="2" t="s">
        <v>440</v>
      </c>
      <c r="FD53" s="2" t="s">
        <v>459</v>
      </c>
      <c r="FE53" s="2" t="s">
        <v>373</v>
      </c>
      <c r="FF53" s="2" t="s">
        <v>761</v>
      </c>
      <c r="FG53" s="2" t="s">
        <v>948</v>
      </c>
      <c r="FH53" s="2" t="s">
        <v>1258</v>
      </c>
      <c r="FI53" s="2" t="s">
        <v>1259</v>
      </c>
      <c r="FJ53" s="2" t="s">
        <v>1260</v>
      </c>
      <c r="FK53" s="2" t="s">
        <v>1261</v>
      </c>
      <c r="FL53" s="2" t="s">
        <v>1262</v>
      </c>
      <c r="FM53" s="2" t="s">
        <v>1263</v>
      </c>
      <c r="FN53" s="2" t="s">
        <v>1264</v>
      </c>
      <c r="FO53" s="2" t="s">
        <v>1264</v>
      </c>
      <c r="FP53" s="2" t="s">
        <v>383</v>
      </c>
      <c r="FQ53" s="2" t="s">
        <v>383</v>
      </c>
      <c r="FR53" s="2" t="s">
        <v>429</v>
      </c>
      <c r="FS53" s="2" t="s">
        <v>373</v>
      </c>
      <c r="FT53" s="2" t="s">
        <v>390</v>
      </c>
      <c r="FU53" s="2" t="s">
        <v>1265</v>
      </c>
      <c r="FV53" s="2" t="s">
        <v>383</v>
      </c>
      <c r="FW53" s="2" t="s">
        <v>373</v>
      </c>
      <c r="FX53" s="2" t="s">
        <v>373</v>
      </c>
      <c r="FY53" s="2" t="s">
        <v>390</v>
      </c>
      <c r="FZ53" s="2" t="s">
        <v>1239</v>
      </c>
      <c r="GA53" s="2" t="s">
        <v>429</v>
      </c>
      <c r="GB53" s="2" t="s">
        <v>1240</v>
      </c>
      <c r="GC53" s="2" t="s">
        <v>429</v>
      </c>
      <c r="GD53" s="2" t="s">
        <v>429</v>
      </c>
      <c r="GE53" s="2" t="s">
        <v>429</v>
      </c>
      <c r="GF53" s="2" t="s">
        <v>373</v>
      </c>
      <c r="GG53" s="2" t="s">
        <v>373</v>
      </c>
      <c r="GH53" s="2" t="s">
        <v>1266</v>
      </c>
      <c r="GI53" s="2" t="s">
        <v>373</v>
      </c>
      <c r="GJ53" s="2" t="s">
        <v>373</v>
      </c>
    </row>
    <row r="54" spans="1:192" x14ac:dyDescent="0.25">
      <c r="A54" s="1">
        <v>43733.441689814812</v>
      </c>
      <c r="B54" s="1">
        <v>43733.588506944441</v>
      </c>
      <c r="C54" s="2" t="s">
        <v>195</v>
      </c>
      <c r="D54" s="2" t="s">
        <v>732</v>
      </c>
      <c r="E54">
        <v>58</v>
      </c>
      <c r="F54">
        <v>12684</v>
      </c>
      <c r="G54" s="2" t="s">
        <v>963</v>
      </c>
      <c r="H54" s="1">
        <v>43740.588539814817</v>
      </c>
      <c r="I54" s="2" t="s">
        <v>1267</v>
      </c>
      <c r="J54" s="2" t="s">
        <v>373</v>
      </c>
      <c r="K54" s="2" t="s">
        <v>373</v>
      </c>
      <c r="L54" s="2" t="s">
        <v>373</v>
      </c>
      <c r="M54" s="2" t="s">
        <v>373</v>
      </c>
      <c r="N54" s="2" t="s">
        <v>373</v>
      </c>
      <c r="O54" s="2" t="s">
        <v>373</v>
      </c>
      <c r="P54" s="2" t="s">
        <v>374</v>
      </c>
      <c r="Q54" s="2" t="s">
        <v>375</v>
      </c>
      <c r="R54" s="2" t="s">
        <v>1268</v>
      </c>
      <c r="S54" s="2" t="s">
        <v>735</v>
      </c>
      <c r="T54" s="2" t="s">
        <v>1268</v>
      </c>
      <c r="U54" s="2" t="s">
        <v>737</v>
      </c>
      <c r="V54" s="2" t="s">
        <v>1269</v>
      </c>
      <c r="W54" s="2" t="s">
        <v>381</v>
      </c>
      <c r="X54" s="2" t="s">
        <v>373</v>
      </c>
      <c r="Y54" s="2" t="s">
        <v>739</v>
      </c>
      <c r="Z54" s="2" t="s">
        <v>383</v>
      </c>
      <c r="AA54" s="2" t="s">
        <v>424</v>
      </c>
      <c r="AB54" s="2" t="s">
        <v>373</v>
      </c>
      <c r="AC54" s="2" t="s">
        <v>740</v>
      </c>
      <c r="AD54" s="2" t="s">
        <v>373</v>
      </c>
      <c r="AE54" s="2" t="s">
        <v>373</v>
      </c>
      <c r="AF54" s="2" t="s">
        <v>373</v>
      </c>
      <c r="AG54" s="2" t="s">
        <v>373</v>
      </c>
      <c r="AH54" s="2" t="s">
        <v>1270</v>
      </c>
      <c r="AI54" s="2" t="s">
        <v>373</v>
      </c>
      <c r="AJ54" s="2" t="s">
        <v>615</v>
      </c>
      <c r="AK54" s="2" t="s">
        <v>383</v>
      </c>
      <c r="AL54" s="2" t="s">
        <v>373</v>
      </c>
      <c r="AM54" s="2" t="s">
        <v>405</v>
      </c>
      <c r="AN54" s="2" t="s">
        <v>636</v>
      </c>
      <c r="AO54" s="2" t="s">
        <v>1271</v>
      </c>
      <c r="AP54" s="2" t="s">
        <v>373</v>
      </c>
      <c r="AQ54" s="2" t="s">
        <v>373</v>
      </c>
      <c r="AR54" s="2" t="s">
        <v>745</v>
      </c>
      <c r="AS54" s="2" t="s">
        <v>1272</v>
      </c>
      <c r="AT54" s="2" t="s">
        <v>373</v>
      </c>
      <c r="AU54" s="2" t="s">
        <v>373</v>
      </c>
      <c r="AV54" s="2" t="s">
        <v>373</v>
      </c>
      <c r="AW54" s="2" t="s">
        <v>373</v>
      </c>
      <c r="AX54" s="2" t="s">
        <v>390</v>
      </c>
      <c r="AY54" s="2" t="s">
        <v>390</v>
      </c>
      <c r="AZ54" s="2" t="s">
        <v>390</v>
      </c>
      <c r="BA54" s="2" t="s">
        <v>556</v>
      </c>
      <c r="BB54" s="2" t="s">
        <v>556</v>
      </c>
      <c r="BC54" s="2" t="s">
        <v>556</v>
      </c>
      <c r="BD54" s="2" t="s">
        <v>373</v>
      </c>
      <c r="BE54" s="2" t="s">
        <v>373</v>
      </c>
      <c r="BF54" s="2" t="s">
        <v>373</v>
      </c>
      <c r="BG54" s="2" t="s">
        <v>383</v>
      </c>
      <c r="BH54" s="2" t="s">
        <v>494</v>
      </c>
      <c r="BI54" s="2" t="s">
        <v>373</v>
      </c>
      <c r="BJ54" s="2" t="s">
        <v>1273</v>
      </c>
      <c r="BK54" s="2" t="s">
        <v>691</v>
      </c>
      <c r="BL54" s="2" t="s">
        <v>373</v>
      </c>
      <c r="BM54" s="2" t="s">
        <v>390</v>
      </c>
      <c r="BN54" s="2" t="s">
        <v>494</v>
      </c>
      <c r="BO54" s="2" t="s">
        <v>383</v>
      </c>
      <c r="BP54" s="2" t="s">
        <v>383</v>
      </c>
      <c r="BQ54" s="2" t="s">
        <v>383</v>
      </c>
      <c r="BR54" s="2" t="s">
        <v>390</v>
      </c>
      <c r="BS54" s="2" t="s">
        <v>497</v>
      </c>
      <c r="BT54" s="2" t="s">
        <v>411</v>
      </c>
      <c r="BU54" s="2" t="s">
        <v>450</v>
      </c>
      <c r="BV54" s="2" t="s">
        <v>373</v>
      </c>
      <c r="BW54" s="2" t="s">
        <v>559</v>
      </c>
      <c r="BX54" s="2" t="s">
        <v>373</v>
      </c>
      <c r="BY54" s="2" t="s">
        <v>415</v>
      </c>
      <c r="BZ54" s="2" t="s">
        <v>373</v>
      </c>
      <c r="CA54" s="2" t="s">
        <v>1274</v>
      </c>
      <c r="CB54" s="2" t="s">
        <v>390</v>
      </c>
      <c r="CC54" s="2" t="s">
        <v>497</v>
      </c>
      <c r="CD54" s="2" t="s">
        <v>411</v>
      </c>
      <c r="CE54" s="2" t="s">
        <v>508</v>
      </c>
      <c r="CF54" s="2" t="s">
        <v>373</v>
      </c>
      <c r="CG54" s="2" t="s">
        <v>559</v>
      </c>
      <c r="CH54" s="2" t="s">
        <v>373</v>
      </c>
      <c r="CI54" s="2" t="s">
        <v>494</v>
      </c>
      <c r="CJ54" s="2" t="s">
        <v>750</v>
      </c>
      <c r="CK54" s="2" t="s">
        <v>1275</v>
      </c>
      <c r="CL54" s="2" t="s">
        <v>390</v>
      </c>
      <c r="CM54" s="2" t="s">
        <v>497</v>
      </c>
      <c r="CN54" s="2" t="s">
        <v>411</v>
      </c>
      <c r="CO54" s="2" t="s">
        <v>749</v>
      </c>
      <c r="CP54" s="2" t="s">
        <v>373</v>
      </c>
      <c r="CQ54" s="2" t="s">
        <v>569</v>
      </c>
      <c r="CR54" s="2" t="s">
        <v>559</v>
      </c>
      <c r="CS54" s="2" t="s">
        <v>373</v>
      </c>
      <c r="CT54" s="2" t="s">
        <v>494</v>
      </c>
      <c r="CU54" s="2" t="s">
        <v>1276</v>
      </c>
      <c r="CV54" s="2" t="s">
        <v>383</v>
      </c>
      <c r="CW54" s="2" t="s">
        <v>373</v>
      </c>
      <c r="CX54" s="2" t="s">
        <v>1277</v>
      </c>
      <c r="CY54" s="2" t="s">
        <v>390</v>
      </c>
      <c r="CZ54" s="2" t="s">
        <v>373</v>
      </c>
      <c r="DA54" s="2" t="s">
        <v>373</v>
      </c>
      <c r="DB54" s="2" t="s">
        <v>373</v>
      </c>
      <c r="DC54" s="2" t="s">
        <v>373</v>
      </c>
      <c r="DD54" s="2" t="s">
        <v>373</v>
      </c>
      <c r="DE54" s="2" t="s">
        <v>373</v>
      </c>
      <c r="DF54" s="2" t="s">
        <v>373</v>
      </c>
      <c r="DG54" s="2" t="s">
        <v>373</v>
      </c>
      <c r="DH54" s="2" t="s">
        <v>373</v>
      </c>
      <c r="DI54" s="2" t="s">
        <v>373</v>
      </c>
      <c r="DJ54" s="2" t="s">
        <v>373</v>
      </c>
      <c r="DK54" s="2" t="s">
        <v>373</v>
      </c>
      <c r="DL54" s="2" t="s">
        <v>373</v>
      </c>
      <c r="DM54" s="2" t="s">
        <v>373</v>
      </c>
      <c r="DN54" s="2" t="s">
        <v>373</v>
      </c>
      <c r="DO54" s="2" t="s">
        <v>373</v>
      </c>
      <c r="DP54" s="2" t="s">
        <v>373</v>
      </c>
      <c r="DQ54" s="2" t="s">
        <v>373</v>
      </c>
      <c r="DR54" s="2" t="s">
        <v>373</v>
      </c>
      <c r="DS54" s="2" t="s">
        <v>373</v>
      </c>
      <c r="DT54" s="2" t="s">
        <v>373</v>
      </c>
      <c r="DU54" s="2" t="s">
        <v>373</v>
      </c>
      <c r="DV54" s="2" t="s">
        <v>373</v>
      </c>
      <c r="DW54" s="2" t="s">
        <v>373</v>
      </c>
      <c r="DX54" s="2" t="s">
        <v>373</v>
      </c>
      <c r="DY54" s="2" t="s">
        <v>373</v>
      </c>
      <c r="DZ54" s="2" t="s">
        <v>373</v>
      </c>
      <c r="EA54" s="2" t="s">
        <v>373</v>
      </c>
      <c r="EB54" s="2" t="s">
        <v>373</v>
      </c>
      <c r="EC54" s="2" t="s">
        <v>373</v>
      </c>
      <c r="ED54" s="2" t="s">
        <v>373</v>
      </c>
      <c r="EE54" s="2" t="s">
        <v>373</v>
      </c>
      <c r="EF54" s="2" t="s">
        <v>373</v>
      </c>
      <c r="EG54" s="2" t="s">
        <v>373</v>
      </c>
      <c r="EH54" s="2" t="s">
        <v>373</v>
      </c>
      <c r="EI54" s="2" t="s">
        <v>373</v>
      </c>
      <c r="EJ54" s="2" t="s">
        <v>373</v>
      </c>
      <c r="EK54" s="2" t="s">
        <v>373</v>
      </c>
      <c r="EL54" s="2" t="s">
        <v>373</v>
      </c>
      <c r="EM54" s="2" t="s">
        <v>373</v>
      </c>
      <c r="EN54" s="2" t="s">
        <v>373</v>
      </c>
      <c r="EO54" s="2" t="s">
        <v>373</v>
      </c>
      <c r="EP54" s="2" t="s">
        <v>373</v>
      </c>
      <c r="EQ54" s="2" t="s">
        <v>373</v>
      </c>
      <c r="ER54" s="2" t="s">
        <v>373</v>
      </c>
      <c r="ES54" s="2" t="s">
        <v>373</v>
      </c>
      <c r="ET54" s="2" t="s">
        <v>373</v>
      </c>
      <c r="EU54" s="2" t="s">
        <v>373</v>
      </c>
      <c r="EV54" s="2" t="s">
        <v>373</v>
      </c>
      <c r="EW54" s="2" t="s">
        <v>373</v>
      </c>
      <c r="EX54" s="2" t="s">
        <v>373</v>
      </c>
      <c r="EY54" s="2" t="s">
        <v>373</v>
      </c>
      <c r="EZ54" s="2" t="s">
        <v>373</v>
      </c>
      <c r="FA54" s="2" t="s">
        <v>373</v>
      </c>
      <c r="FB54" s="2" t="s">
        <v>373</v>
      </c>
      <c r="FC54" s="2" t="s">
        <v>373</v>
      </c>
      <c r="FD54" s="2" t="s">
        <v>373</v>
      </c>
      <c r="FE54" s="2" t="s">
        <v>373</v>
      </c>
      <c r="FF54" s="2" t="s">
        <v>373</v>
      </c>
      <c r="FG54" s="2" t="s">
        <v>373</v>
      </c>
      <c r="FH54" s="2" t="s">
        <v>373</v>
      </c>
      <c r="FI54" s="2" t="s">
        <v>373</v>
      </c>
      <c r="FJ54" s="2" t="s">
        <v>373</v>
      </c>
      <c r="FK54" s="2" t="s">
        <v>373</v>
      </c>
      <c r="FL54" s="2" t="s">
        <v>373</v>
      </c>
      <c r="FM54" s="2" t="s">
        <v>373</v>
      </c>
      <c r="FN54" s="2" t="s">
        <v>373</v>
      </c>
      <c r="FO54" s="2" t="s">
        <v>373</v>
      </c>
      <c r="FP54" s="2" t="s">
        <v>373</v>
      </c>
      <c r="FQ54" s="2" t="s">
        <v>373</v>
      </c>
      <c r="FR54" s="2" t="s">
        <v>373</v>
      </c>
      <c r="FS54" s="2" t="s">
        <v>373</v>
      </c>
      <c r="FT54" s="2" t="s">
        <v>373</v>
      </c>
      <c r="FU54" s="2" t="s">
        <v>373</v>
      </c>
      <c r="FV54" s="2" t="s">
        <v>373</v>
      </c>
      <c r="FW54" s="2" t="s">
        <v>373</v>
      </c>
      <c r="FX54" s="2" t="s">
        <v>373</v>
      </c>
      <c r="FY54" s="2" t="s">
        <v>373</v>
      </c>
      <c r="FZ54" s="2" t="s">
        <v>373</v>
      </c>
      <c r="GA54" s="2" t="s">
        <v>373</v>
      </c>
      <c r="GB54" s="2" t="s">
        <v>373</v>
      </c>
      <c r="GC54" s="2" t="s">
        <v>373</v>
      </c>
      <c r="GD54" s="2" t="s">
        <v>373</v>
      </c>
      <c r="GE54" s="2" t="s">
        <v>373</v>
      </c>
      <c r="GF54" s="2" t="s">
        <v>373</v>
      </c>
      <c r="GG54" s="2" t="s">
        <v>373</v>
      </c>
      <c r="GH54" s="2" t="s">
        <v>373</v>
      </c>
      <c r="GI54" s="2" t="s">
        <v>373</v>
      </c>
      <c r="GJ54" s="2" t="s">
        <v>373</v>
      </c>
    </row>
    <row r="55" spans="1:192" x14ac:dyDescent="0.25">
      <c r="A55" s="1">
        <v>43733.672256944446</v>
      </c>
      <c r="B55" s="1">
        <v>43733.672766203701</v>
      </c>
      <c r="C55" s="2" t="s">
        <v>195</v>
      </c>
      <c r="D55" s="2" t="s">
        <v>1278</v>
      </c>
      <c r="E55">
        <v>33</v>
      </c>
      <c r="F55">
        <v>44</v>
      </c>
      <c r="G55" s="2" t="s">
        <v>963</v>
      </c>
      <c r="H55" s="1">
        <v>43740.673075682869</v>
      </c>
      <c r="I55" s="2" t="s">
        <v>1279</v>
      </c>
      <c r="J55" s="2" t="s">
        <v>373</v>
      </c>
      <c r="K55" s="2" t="s">
        <v>373</v>
      </c>
      <c r="L55" s="2" t="s">
        <v>373</v>
      </c>
      <c r="M55" s="2" t="s">
        <v>373</v>
      </c>
      <c r="N55" s="2" t="s">
        <v>373</v>
      </c>
      <c r="O55" s="2" t="s">
        <v>373</v>
      </c>
      <c r="P55" s="2" t="s">
        <v>374</v>
      </c>
      <c r="Q55" s="2" t="s">
        <v>375</v>
      </c>
      <c r="R55" s="2" t="s">
        <v>373</v>
      </c>
      <c r="S55" s="2" t="s">
        <v>373</v>
      </c>
      <c r="T55" s="2" t="s">
        <v>373</v>
      </c>
      <c r="U55" s="2" t="s">
        <v>373</v>
      </c>
      <c r="V55" s="2" t="s">
        <v>373</v>
      </c>
      <c r="W55" s="2" t="s">
        <v>373</v>
      </c>
      <c r="X55" s="2" t="s">
        <v>373</v>
      </c>
      <c r="Y55" s="2" t="s">
        <v>373</v>
      </c>
      <c r="Z55" s="2" t="s">
        <v>373</v>
      </c>
      <c r="AA55" s="2" t="s">
        <v>373</v>
      </c>
      <c r="AB55" s="2" t="s">
        <v>373</v>
      </c>
      <c r="AC55" s="2" t="s">
        <v>373</v>
      </c>
      <c r="AD55" s="2" t="s">
        <v>373</v>
      </c>
      <c r="AE55" s="2" t="s">
        <v>373</v>
      </c>
      <c r="AF55" s="2" t="s">
        <v>373</v>
      </c>
      <c r="AG55" s="2" t="s">
        <v>373</v>
      </c>
      <c r="AH55" s="2" t="s">
        <v>373</v>
      </c>
      <c r="AI55" s="2" t="s">
        <v>373</v>
      </c>
      <c r="AJ55" s="2" t="s">
        <v>373</v>
      </c>
      <c r="AK55" s="2" t="s">
        <v>373</v>
      </c>
      <c r="AL55" s="2" t="s">
        <v>373</v>
      </c>
      <c r="AM55" s="2" t="s">
        <v>373</v>
      </c>
      <c r="AN55" s="2" t="s">
        <v>373</v>
      </c>
      <c r="AO55" s="2" t="s">
        <v>373</v>
      </c>
      <c r="AP55" s="2" t="s">
        <v>373</v>
      </c>
      <c r="AQ55" s="2" t="s">
        <v>373</v>
      </c>
      <c r="AR55" s="2" t="s">
        <v>373</v>
      </c>
      <c r="AS55" s="2" t="s">
        <v>373</v>
      </c>
      <c r="AT55" s="2" t="s">
        <v>373</v>
      </c>
      <c r="AU55" s="2" t="s">
        <v>373</v>
      </c>
      <c r="AV55" s="2" t="s">
        <v>373</v>
      </c>
      <c r="AW55" s="2" t="s">
        <v>373</v>
      </c>
      <c r="AX55" s="2" t="s">
        <v>373</v>
      </c>
      <c r="AY55" s="2" t="s">
        <v>373</v>
      </c>
      <c r="AZ55" s="2" t="s">
        <v>373</v>
      </c>
      <c r="BA55" s="2" t="s">
        <v>373</v>
      </c>
      <c r="BB55" s="2" t="s">
        <v>373</v>
      </c>
      <c r="BC55" s="2" t="s">
        <v>373</v>
      </c>
      <c r="BD55" s="2" t="s">
        <v>373</v>
      </c>
      <c r="BE55" s="2" t="s">
        <v>373</v>
      </c>
      <c r="BF55" s="2" t="s">
        <v>373</v>
      </c>
      <c r="BG55" s="2" t="s">
        <v>373</v>
      </c>
      <c r="BH55" s="2" t="s">
        <v>373</v>
      </c>
      <c r="BI55" s="2" t="s">
        <v>373</v>
      </c>
      <c r="BJ55" s="2" t="s">
        <v>373</v>
      </c>
      <c r="BK55" s="2" t="s">
        <v>373</v>
      </c>
      <c r="BL55" s="2" t="s">
        <v>373</v>
      </c>
      <c r="BM55" s="2" t="s">
        <v>373</v>
      </c>
      <c r="BN55" s="2" t="s">
        <v>373</v>
      </c>
      <c r="BO55" s="2" t="s">
        <v>373</v>
      </c>
      <c r="BP55" s="2" t="s">
        <v>373</v>
      </c>
      <c r="BQ55" s="2" t="s">
        <v>373</v>
      </c>
      <c r="BR55" s="2" t="s">
        <v>373</v>
      </c>
      <c r="BS55" s="2" t="s">
        <v>373</v>
      </c>
      <c r="BT55" s="2" t="s">
        <v>373</v>
      </c>
      <c r="BU55" s="2" t="s">
        <v>373</v>
      </c>
      <c r="BV55" s="2" t="s">
        <v>373</v>
      </c>
      <c r="BW55" s="2" t="s">
        <v>373</v>
      </c>
      <c r="BX55" s="2" t="s">
        <v>373</v>
      </c>
      <c r="BY55" s="2" t="s">
        <v>373</v>
      </c>
      <c r="BZ55" s="2" t="s">
        <v>373</v>
      </c>
      <c r="CA55" s="2" t="s">
        <v>373</v>
      </c>
      <c r="CB55" s="2" t="s">
        <v>373</v>
      </c>
      <c r="CC55" s="2" t="s">
        <v>373</v>
      </c>
      <c r="CD55" s="2" t="s">
        <v>373</v>
      </c>
      <c r="CE55" s="2" t="s">
        <v>373</v>
      </c>
      <c r="CF55" s="2" t="s">
        <v>373</v>
      </c>
      <c r="CG55" s="2" t="s">
        <v>373</v>
      </c>
      <c r="CH55" s="2" t="s">
        <v>373</v>
      </c>
      <c r="CI55" s="2" t="s">
        <v>373</v>
      </c>
      <c r="CJ55" s="2" t="s">
        <v>373</v>
      </c>
      <c r="CK55" s="2" t="s">
        <v>373</v>
      </c>
      <c r="CL55" s="2" t="s">
        <v>373</v>
      </c>
      <c r="CM55" s="2" t="s">
        <v>373</v>
      </c>
      <c r="CN55" s="2" t="s">
        <v>373</v>
      </c>
      <c r="CO55" s="2" t="s">
        <v>373</v>
      </c>
      <c r="CP55" s="2" t="s">
        <v>373</v>
      </c>
      <c r="CQ55" s="2" t="s">
        <v>373</v>
      </c>
      <c r="CR55" s="2" t="s">
        <v>373</v>
      </c>
      <c r="CS55" s="2" t="s">
        <v>373</v>
      </c>
      <c r="CT55" s="2" t="s">
        <v>373</v>
      </c>
      <c r="CU55" s="2" t="s">
        <v>373</v>
      </c>
      <c r="CV55" s="2" t="s">
        <v>373</v>
      </c>
      <c r="CW55" s="2" t="s">
        <v>373</v>
      </c>
      <c r="CX55" s="2" t="s">
        <v>373</v>
      </c>
      <c r="CY55" s="2" t="s">
        <v>373</v>
      </c>
      <c r="CZ55" s="2" t="s">
        <v>373</v>
      </c>
      <c r="DA55" s="2" t="s">
        <v>373</v>
      </c>
      <c r="DB55" s="2" t="s">
        <v>373</v>
      </c>
      <c r="DC55" s="2" t="s">
        <v>373</v>
      </c>
      <c r="DD55" s="2" t="s">
        <v>373</v>
      </c>
      <c r="DE55" s="2" t="s">
        <v>373</v>
      </c>
      <c r="DF55" s="2" t="s">
        <v>373</v>
      </c>
      <c r="DG55" s="2" t="s">
        <v>373</v>
      </c>
      <c r="DH55" s="2" t="s">
        <v>373</v>
      </c>
      <c r="DI55" s="2" t="s">
        <v>373</v>
      </c>
      <c r="DJ55" s="2" t="s">
        <v>373</v>
      </c>
      <c r="DK55" s="2" t="s">
        <v>373</v>
      </c>
      <c r="DL55" s="2" t="s">
        <v>373</v>
      </c>
      <c r="DM55" s="2" t="s">
        <v>373</v>
      </c>
      <c r="DN55" s="2" t="s">
        <v>373</v>
      </c>
      <c r="DO55" s="2" t="s">
        <v>373</v>
      </c>
      <c r="DP55" s="2" t="s">
        <v>373</v>
      </c>
      <c r="DQ55" s="2" t="s">
        <v>373</v>
      </c>
      <c r="DR55" s="2" t="s">
        <v>373</v>
      </c>
      <c r="DS55" s="2" t="s">
        <v>373</v>
      </c>
      <c r="DT55" s="2" t="s">
        <v>373</v>
      </c>
      <c r="DU55" s="2" t="s">
        <v>373</v>
      </c>
      <c r="DV55" s="2" t="s">
        <v>373</v>
      </c>
      <c r="DW55" s="2" t="s">
        <v>373</v>
      </c>
      <c r="DX55" s="2" t="s">
        <v>373</v>
      </c>
      <c r="DY55" s="2" t="s">
        <v>373</v>
      </c>
      <c r="DZ55" s="2" t="s">
        <v>373</v>
      </c>
      <c r="EA55" s="2" t="s">
        <v>373</v>
      </c>
      <c r="EB55" s="2" t="s">
        <v>373</v>
      </c>
      <c r="EC55" s="2" t="s">
        <v>373</v>
      </c>
      <c r="ED55" s="2" t="s">
        <v>373</v>
      </c>
      <c r="EE55" s="2" t="s">
        <v>373</v>
      </c>
      <c r="EF55" s="2" t="s">
        <v>373</v>
      </c>
      <c r="EG55" s="2" t="s">
        <v>373</v>
      </c>
      <c r="EH55" s="2" t="s">
        <v>373</v>
      </c>
      <c r="EI55" s="2" t="s">
        <v>373</v>
      </c>
      <c r="EJ55" s="2" t="s">
        <v>373</v>
      </c>
      <c r="EK55" s="2" t="s">
        <v>373</v>
      </c>
      <c r="EL55" s="2" t="s">
        <v>373</v>
      </c>
      <c r="EM55" s="2" t="s">
        <v>373</v>
      </c>
      <c r="EN55" s="2" t="s">
        <v>373</v>
      </c>
      <c r="EO55" s="2" t="s">
        <v>373</v>
      </c>
      <c r="EP55" s="2" t="s">
        <v>373</v>
      </c>
      <c r="EQ55" s="2" t="s">
        <v>373</v>
      </c>
      <c r="ER55" s="2" t="s">
        <v>373</v>
      </c>
      <c r="ES55" s="2" t="s">
        <v>373</v>
      </c>
      <c r="ET55" s="2" t="s">
        <v>373</v>
      </c>
      <c r="EU55" s="2" t="s">
        <v>373</v>
      </c>
      <c r="EV55" s="2" t="s">
        <v>373</v>
      </c>
      <c r="EW55" s="2" t="s">
        <v>373</v>
      </c>
      <c r="EX55" s="2" t="s">
        <v>373</v>
      </c>
      <c r="EY55" s="2" t="s">
        <v>373</v>
      </c>
      <c r="EZ55" s="2" t="s">
        <v>373</v>
      </c>
      <c r="FA55" s="2" t="s">
        <v>373</v>
      </c>
      <c r="FB55" s="2" t="s">
        <v>373</v>
      </c>
      <c r="FC55" s="2" t="s">
        <v>373</v>
      </c>
      <c r="FD55" s="2" t="s">
        <v>373</v>
      </c>
      <c r="FE55" s="2" t="s">
        <v>373</v>
      </c>
      <c r="FF55" s="2" t="s">
        <v>373</v>
      </c>
      <c r="FG55" s="2" t="s">
        <v>373</v>
      </c>
      <c r="FH55" s="2" t="s">
        <v>373</v>
      </c>
      <c r="FI55" s="2" t="s">
        <v>373</v>
      </c>
      <c r="FJ55" s="2" t="s">
        <v>373</v>
      </c>
      <c r="FK55" s="2" t="s">
        <v>373</v>
      </c>
      <c r="FL55" s="2" t="s">
        <v>373</v>
      </c>
      <c r="FM55" s="2" t="s">
        <v>373</v>
      </c>
      <c r="FN55" s="2" t="s">
        <v>373</v>
      </c>
      <c r="FO55" s="2" t="s">
        <v>373</v>
      </c>
      <c r="FP55" s="2" t="s">
        <v>373</v>
      </c>
      <c r="FQ55" s="2" t="s">
        <v>373</v>
      </c>
      <c r="FR55" s="2" t="s">
        <v>373</v>
      </c>
      <c r="FS55" s="2" t="s">
        <v>373</v>
      </c>
      <c r="FT55" s="2" t="s">
        <v>373</v>
      </c>
      <c r="FU55" s="2" t="s">
        <v>373</v>
      </c>
      <c r="FV55" s="2" t="s">
        <v>373</v>
      </c>
      <c r="FW55" s="2" t="s">
        <v>373</v>
      </c>
      <c r="FX55" s="2" t="s">
        <v>373</v>
      </c>
      <c r="FY55" s="2" t="s">
        <v>373</v>
      </c>
      <c r="FZ55" s="2" t="s">
        <v>373</v>
      </c>
      <c r="GA55" s="2" t="s">
        <v>373</v>
      </c>
      <c r="GB55" s="2" t="s">
        <v>373</v>
      </c>
      <c r="GC55" s="2" t="s">
        <v>373</v>
      </c>
      <c r="GD55" s="2" t="s">
        <v>373</v>
      </c>
      <c r="GE55" s="2" t="s">
        <v>373</v>
      </c>
      <c r="GF55" s="2" t="s">
        <v>373</v>
      </c>
      <c r="GG55" s="2" t="s">
        <v>373</v>
      </c>
      <c r="GH55" s="2" t="s">
        <v>373</v>
      </c>
      <c r="GI55" s="2" t="s">
        <v>373</v>
      </c>
      <c r="GJ55" s="2" t="s">
        <v>373</v>
      </c>
    </row>
    <row r="56" spans="1:192" x14ac:dyDescent="0.25">
      <c r="A56" s="1">
        <v>43733.66369212963</v>
      </c>
      <c r="B56" s="1">
        <v>43733.695115740738</v>
      </c>
      <c r="C56" s="2" t="s">
        <v>195</v>
      </c>
      <c r="D56" s="2" t="s">
        <v>1280</v>
      </c>
      <c r="E56">
        <v>58</v>
      </c>
      <c r="F56">
        <v>2715</v>
      </c>
      <c r="G56" s="2" t="s">
        <v>963</v>
      </c>
      <c r="H56" s="1">
        <v>43740.695725046295</v>
      </c>
      <c r="I56" s="2" t="s">
        <v>1281</v>
      </c>
      <c r="J56" s="2" t="s">
        <v>373</v>
      </c>
      <c r="K56" s="2" t="s">
        <v>373</v>
      </c>
      <c r="L56" s="2" t="s">
        <v>373</v>
      </c>
      <c r="M56" s="2" t="s">
        <v>373</v>
      </c>
      <c r="N56" s="2" t="s">
        <v>373</v>
      </c>
      <c r="O56" s="2" t="s">
        <v>373</v>
      </c>
      <c r="P56" s="2" t="s">
        <v>374</v>
      </c>
      <c r="Q56" s="2" t="s">
        <v>375</v>
      </c>
      <c r="R56" s="2" t="s">
        <v>1282</v>
      </c>
      <c r="S56" s="2" t="s">
        <v>1283</v>
      </c>
      <c r="T56" s="2" t="s">
        <v>1204</v>
      </c>
      <c r="U56" s="2" t="s">
        <v>1284</v>
      </c>
      <c r="V56" s="2" t="s">
        <v>1285</v>
      </c>
      <c r="W56" s="2" t="s">
        <v>381</v>
      </c>
      <c r="X56" s="2" t="s">
        <v>373</v>
      </c>
      <c r="Y56" s="2" t="s">
        <v>1021</v>
      </c>
      <c r="Z56" s="2" t="s">
        <v>390</v>
      </c>
      <c r="AA56" s="2" t="s">
        <v>424</v>
      </c>
      <c r="AB56" s="2" t="s">
        <v>373</v>
      </c>
      <c r="AC56" s="2" t="s">
        <v>1286</v>
      </c>
      <c r="AD56" s="2" t="s">
        <v>373</v>
      </c>
      <c r="AE56" s="2" t="s">
        <v>440</v>
      </c>
      <c r="AF56" s="2" t="s">
        <v>373</v>
      </c>
      <c r="AG56" s="2" t="s">
        <v>373</v>
      </c>
      <c r="AH56" s="2" t="s">
        <v>711</v>
      </c>
      <c r="AI56" s="2" t="s">
        <v>373</v>
      </c>
      <c r="AJ56" s="2" t="s">
        <v>373</v>
      </c>
      <c r="AK56" s="2" t="s">
        <v>383</v>
      </c>
      <c r="AL56" s="2" t="s">
        <v>373</v>
      </c>
      <c r="AM56" s="2" t="s">
        <v>405</v>
      </c>
      <c r="AN56" s="2" t="s">
        <v>406</v>
      </c>
      <c r="AO56" s="2" t="s">
        <v>373</v>
      </c>
      <c r="AP56" s="2" t="s">
        <v>1287</v>
      </c>
      <c r="AQ56" s="2" t="s">
        <v>373</v>
      </c>
      <c r="AR56" s="2" t="s">
        <v>386</v>
      </c>
      <c r="AS56" s="2" t="s">
        <v>1288</v>
      </c>
      <c r="AT56" s="2" t="s">
        <v>373</v>
      </c>
      <c r="AU56" s="2" t="s">
        <v>373</v>
      </c>
      <c r="AV56" s="2" t="s">
        <v>373</v>
      </c>
      <c r="AW56" s="2" t="s">
        <v>429</v>
      </c>
      <c r="AX56" s="2" t="s">
        <v>383</v>
      </c>
      <c r="AY56" s="2" t="s">
        <v>383</v>
      </c>
      <c r="AZ56" s="2" t="s">
        <v>383</v>
      </c>
      <c r="BA56" s="2" t="s">
        <v>556</v>
      </c>
      <c r="BB56" s="2" t="s">
        <v>990</v>
      </c>
      <c r="BC56" s="2" t="s">
        <v>492</v>
      </c>
      <c r="BD56" s="2" t="s">
        <v>373</v>
      </c>
      <c r="BE56" s="2" t="s">
        <v>373</v>
      </c>
      <c r="BF56" s="2" t="s">
        <v>373</v>
      </c>
      <c r="BG56" s="2" t="s">
        <v>383</v>
      </c>
      <c r="BH56" s="2" t="s">
        <v>494</v>
      </c>
      <c r="BI56" s="2" t="s">
        <v>373</v>
      </c>
      <c r="BJ56" s="2" t="s">
        <v>1289</v>
      </c>
      <c r="BK56" s="2" t="s">
        <v>1090</v>
      </c>
      <c r="BL56" s="2" t="s">
        <v>1290</v>
      </c>
      <c r="BM56" s="2" t="s">
        <v>390</v>
      </c>
      <c r="BN56" s="2" t="s">
        <v>373</v>
      </c>
      <c r="BO56" s="2" t="s">
        <v>390</v>
      </c>
      <c r="BP56" s="2" t="s">
        <v>390</v>
      </c>
      <c r="BQ56" s="2" t="s">
        <v>390</v>
      </c>
      <c r="BR56" s="2" t="s">
        <v>390</v>
      </c>
      <c r="BS56" s="2" t="s">
        <v>497</v>
      </c>
      <c r="BT56" s="2" t="s">
        <v>411</v>
      </c>
      <c r="BU56" s="2" t="s">
        <v>1291</v>
      </c>
      <c r="BV56" s="2" t="s">
        <v>373</v>
      </c>
      <c r="BW56" s="2" t="s">
        <v>600</v>
      </c>
      <c r="BX56" s="2" t="s">
        <v>373</v>
      </c>
      <c r="BY56" s="2" t="s">
        <v>560</v>
      </c>
      <c r="BZ56" s="2" t="s">
        <v>373</v>
      </c>
      <c r="CA56" s="2" t="s">
        <v>1292</v>
      </c>
      <c r="CB56" s="2" t="s">
        <v>390</v>
      </c>
      <c r="CC56" s="2" t="s">
        <v>497</v>
      </c>
      <c r="CD56" s="2" t="s">
        <v>411</v>
      </c>
      <c r="CE56" s="2" t="s">
        <v>1293</v>
      </c>
      <c r="CF56" s="2" t="s">
        <v>373</v>
      </c>
      <c r="CG56" s="2" t="s">
        <v>618</v>
      </c>
      <c r="CH56" s="2" t="s">
        <v>373</v>
      </c>
      <c r="CI56" s="2" t="s">
        <v>828</v>
      </c>
      <c r="CJ56" s="2" t="s">
        <v>373</v>
      </c>
      <c r="CK56" s="2" t="s">
        <v>1294</v>
      </c>
      <c r="CL56" s="2" t="s">
        <v>390</v>
      </c>
      <c r="CM56" s="2" t="s">
        <v>497</v>
      </c>
      <c r="CN56" s="2" t="s">
        <v>411</v>
      </c>
      <c r="CO56" s="2" t="s">
        <v>437</v>
      </c>
      <c r="CP56" s="2" t="s">
        <v>373</v>
      </c>
      <c r="CQ56" s="2" t="s">
        <v>569</v>
      </c>
      <c r="CR56" s="2" t="s">
        <v>1295</v>
      </c>
      <c r="CS56" s="2" t="s">
        <v>373</v>
      </c>
      <c r="CT56" s="2" t="s">
        <v>752</v>
      </c>
      <c r="CU56" s="2" t="s">
        <v>373</v>
      </c>
      <c r="CV56" s="2" t="s">
        <v>390</v>
      </c>
      <c r="CW56" s="2" t="s">
        <v>1296</v>
      </c>
      <c r="CX56" s="2" t="s">
        <v>1297</v>
      </c>
      <c r="CY56" s="2" t="s">
        <v>390</v>
      </c>
      <c r="CZ56" s="2" t="s">
        <v>373</v>
      </c>
      <c r="DA56" s="2" t="s">
        <v>373</v>
      </c>
      <c r="DB56" s="2" t="s">
        <v>373</v>
      </c>
      <c r="DC56" s="2" t="s">
        <v>373</v>
      </c>
      <c r="DD56" s="2" t="s">
        <v>373</v>
      </c>
      <c r="DE56" s="2" t="s">
        <v>373</v>
      </c>
      <c r="DF56" s="2" t="s">
        <v>373</v>
      </c>
      <c r="DG56" s="2" t="s">
        <v>373</v>
      </c>
      <c r="DH56" s="2" t="s">
        <v>373</v>
      </c>
      <c r="DI56" s="2" t="s">
        <v>373</v>
      </c>
      <c r="DJ56" s="2" t="s">
        <v>373</v>
      </c>
      <c r="DK56" s="2" t="s">
        <v>373</v>
      </c>
      <c r="DL56" s="2" t="s">
        <v>373</v>
      </c>
      <c r="DM56" s="2" t="s">
        <v>373</v>
      </c>
      <c r="DN56" s="2" t="s">
        <v>373</v>
      </c>
      <c r="DO56" s="2" t="s">
        <v>373</v>
      </c>
      <c r="DP56" s="2" t="s">
        <v>373</v>
      </c>
      <c r="DQ56" s="2" t="s">
        <v>373</v>
      </c>
      <c r="DR56" s="2" t="s">
        <v>373</v>
      </c>
      <c r="DS56" s="2" t="s">
        <v>373</v>
      </c>
      <c r="DT56" s="2" t="s">
        <v>373</v>
      </c>
      <c r="DU56" s="2" t="s">
        <v>373</v>
      </c>
      <c r="DV56" s="2" t="s">
        <v>373</v>
      </c>
      <c r="DW56" s="2" t="s">
        <v>373</v>
      </c>
      <c r="DX56" s="2" t="s">
        <v>373</v>
      </c>
      <c r="DY56" s="2" t="s">
        <v>373</v>
      </c>
      <c r="DZ56" s="2" t="s">
        <v>373</v>
      </c>
      <c r="EA56" s="2" t="s">
        <v>373</v>
      </c>
      <c r="EB56" s="2" t="s">
        <v>373</v>
      </c>
      <c r="EC56" s="2" t="s">
        <v>373</v>
      </c>
      <c r="ED56" s="2" t="s">
        <v>373</v>
      </c>
      <c r="EE56" s="2" t="s">
        <v>373</v>
      </c>
      <c r="EF56" s="2" t="s">
        <v>373</v>
      </c>
      <c r="EG56" s="2" t="s">
        <v>373</v>
      </c>
      <c r="EH56" s="2" t="s">
        <v>373</v>
      </c>
      <c r="EI56" s="2" t="s">
        <v>373</v>
      </c>
      <c r="EJ56" s="2" t="s">
        <v>373</v>
      </c>
      <c r="EK56" s="2" t="s">
        <v>373</v>
      </c>
      <c r="EL56" s="2" t="s">
        <v>373</v>
      </c>
      <c r="EM56" s="2" t="s">
        <v>373</v>
      </c>
      <c r="EN56" s="2" t="s">
        <v>373</v>
      </c>
      <c r="EO56" s="2" t="s">
        <v>373</v>
      </c>
      <c r="EP56" s="2" t="s">
        <v>373</v>
      </c>
      <c r="EQ56" s="2" t="s">
        <v>373</v>
      </c>
      <c r="ER56" s="2" t="s">
        <v>373</v>
      </c>
      <c r="ES56" s="2" t="s">
        <v>373</v>
      </c>
      <c r="ET56" s="2" t="s">
        <v>373</v>
      </c>
      <c r="EU56" s="2" t="s">
        <v>373</v>
      </c>
      <c r="EV56" s="2" t="s">
        <v>373</v>
      </c>
      <c r="EW56" s="2" t="s">
        <v>373</v>
      </c>
      <c r="EX56" s="2" t="s">
        <v>373</v>
      </c>
      <c r="EY56" s="2" t="s">
        <v>373</v>
      </c>
      <c r="EZ56" s="2" t="s">
        <v>373</v>
      </c>
      <c r="FA56" s="2" t="s">
        <v>373</v>
      </c>
      <c r="FB56" s="2" t="s">
        <v>373</v>
      </c>
      <c r="FC56" s="2" t="s">
        <v>373</v>
      </c>
      <c r="FD56" s="2" t="s">
        <v>373</v>
      </c>
      <c r="FE56" s="2" t="s">
        <v>373</v>
      </c>
      <c r="FF56" s="2" t="s">
        <v>373</v>
      </c>
      <c r="FG56" s="2" t="s">
        <v>373</v>
      </c>
      <c r="FH56" s="2" t="s">
        <v>373</v>
      </c>
      <c r="FI56" s="2" t="s">
        <v>373</v>
      </c>
      <c r="FJ56" s="2" t="s">
        <v>373</v>
      </c>
      <c r="FK56" s="2" t="s">
        <v>373</v>
      </c>
      <c r="FL56" s="2" t="s">
        <v>373</v>
      </c>
      <c r="FM56" s="2" t="s">
        <v>373</v>
      </c>
      <c r="FN56" s="2" t="s">
        <v>373</v>
      </c>
      <c r="FO56" s="2" t="s">
        <v>373</v>
      </c>
      <c r="FP56" s="2" t="s">
        <v>373</v>
      </c>
      <c r="FQ56" s="2" t="s">
        <v>373</v>
      </c>
      <c r="FR56" s="2" t="s">
        <v>373</v>
      </c>
      <c r="FS56" s="2" t="s">
        <v>373</v>
      </c>
      <c r="FT56" s="2" t="s">
        <v>373</v>
      </c>
      <c r="FU56" s="2" t="s">
        <v>373</v>
      </c>
      <c r="FV56" s="2" t="s">
        <v>373</v>
      </c>
      <c r="FW56" s="2" t="s">
        <v>373</v>
      </c>
      <c r="FX56" s="2" t="s">
        <v>373</v>
      </c>
      <c r="FY56" s="2" t="s">
        <v>373</v>
      </c>
      <c r="FZ56" s="2" t="s">
        <v>373</v>
      </c>
      <c r="GA56" s="2" t="s">
        <v>373</v>
      </c>
      <c r="GB56" s="2" t="s">
        <v>373</v>
      </c>
      <c r="GC56" s="2" t="s">
        <v>373</v>
      </c>
      <c r="GD56" s="2" t="s">
        <v>373</v>
      </c>
      <c r="GE56" s="2" t="s">
        <v>373</v>
      </c>
      <c r="GF56" s="2" t="s">
        <v>373</v>
      </c>
      <c r="GG56" s="2" t="s">
        <v>373</v>
      </c>
      <c r="GH56" s="2" t="s">
        <v>373</v>
      </c>
      <c r="GI56" s="2" t="s">
        <v>373</v>
      </c>
      <c r="GJ56" s="2" t="s">
        <v>373</v>
      </c>
    </row>
    <row r="57" spans="1:192" x14ac:dyDescent="0.25">
      <c r="A57" s="1">
        <v>43733.706458333334</v>
      </c>
      <c r="B57" s="1">
        <v>43733.712916666664</v>
      </c>
      <c r="C57" s="2" t="s">
        <v>195</v>
      </c>
      <c r="D57" s="2" t="s">
        <v>877</v>
      </c>
      <c r="E57">
        <v>22</v>
      </c>
      <c r="F57">
        <v>557</v>
      </c>
      <c r="G57" s="2" t="s">
        <v>963</v>
      </c>
      <c r="H57" s="1">
        <v>43740.713032581021</v>
      </c>
      <c r="I57" s="2" t="s">
        <v>1298</v>
      </c>
      <c r="J57" s="2" t="s">
        <v>373</v>
      </c>
      <c r="K57" s="2" t="s">
        <v>373</v>
      </c>
      <c r="L57" s="2" t="s">
        <v>373</v>
      </c>
      <c r="M57" s="2" t="s">
        <v>373</v>
      </c>
      <c r="N57" s="2" t="s">
        <v>373</v>
      </c>
      <c r="O57" s="2" t="s">
        <v>373</v>
      </c>
      <c r="P57" s="2" t="s">
        <v>374</v>
      </c>
      <c r="Q57" s="2" t="s">
        <v>375</v>
      </c>
      <c r="R57" s="2" t="s">
        <v>1299</v>
      </c>
      <c r="S57" s="2" t="s">
        <v>1300</v>
      </c>
      <c r="T57" s="2" t="s">
        <v>378</v>
      </c>
      <c r="U57" s="2" t="s">
        <v>1301</v>
      </c>
      <c r="V57" s="2" t="s">
        <v>883</v>
      </c>
      <c r="W57" s="2" t="s">
        <v>381</v>
      </c>
      <c r="X57" s="2" t="s">
        <v>373</v>
      </c>
      <c r="Y57" s="2" t="s">
        <v>1302</v>
      </c>
      <c r="Z57" s="2" t="s">
        <v>383</v>
      </c>
      <c r="AA57" s="2" t="s">
        <v>597</v>
      </c>
      <c r="AB57" s="2" t="s">
        <v>373</v>
      </c>
      <c r="AC57" s="2" t="s">
        <v>373</v>
      </c>
      <c r="AD57" s="2" t="s">
        <v>373</v>
      </c>
      <c r="AE57" s="2" t="s">
        <v>373</v>
      </c>
      <c r="AF57" s="2" t="s">
        <v>373</v>
      </c>
      <c r="AG57" s="2" t="s">
        <v>373</v>
      </c>
      <c r="AH57" s="2" t="s">
        <v>373</v>
      </c>
      <c r="AI57" s="2" t="s">
        <v>373</v>
      </c>
      <c r="AJ57" s="2" t="s">
        <v>373</v>
      </c>
      <c r="AK57" s="2" t="s">
        <v>373</v>
      </c>
      <c r="AL57" s="2" t="s">
        <v>373</v>
      </c>
      <c r="AM57" s="2" t="s">
        <v>373</v>
      </c>
      <c r="AN57" s="2" t="s">
        <v>373</v>
      </c>
      <c r="AO57" s="2" t="s">
        <v>373</v>
      </c>
      <c r="AP57" s="2" t="s">
        <v>373</v>
      </c>
      <c r="AQ57" s="2" t="s">
        <v>373</v>
      </c>
      <c r="AR57" s="2" t="s">
        <v>373</v>
      </c>
      <c r="AS57" s="2" t="s">
        <v>373</v>
      </c>
      <c r="AT57" s="2" t="s">
        <v>373</v>
      </c>
      <c r="AU57" s="2" t="s">
        <v>373</v>
      </c>
      <c r="AV57" s="2" t="s">
        <v>373</v>
      </c>
      <c r="AW57" s="2" t="s">
        <v>373</v>
      </c>
      <c r="AX57" s="2" t="s">
        <v>373</v>
      </c>
      <c r="AY57" s="2" t="s">
        <v>373</v>
      </c>
      <c r="AZ57" s="2" t="s">
        <v>373</v>
      </c>
      <c r="BA57" s="2" t="s">
        <v>373</v>
      </c>
      <c r="BB57" s="2" t="s">
        <v>373</v>
      </c>
      <c r="BC57" s="2" t="s">
        <v>373</v>
      </c>
      <c r="BD57" s="2" t="s">
        <v>373</v>
      </c>
      <c r="BE57" s="2" t="s">
        <v>373</v>
      </c>
      <c r="BF57" s="2" t="s">
        <v>373</v>
      </c>
      <c r="BG57" s="2" t="s">
        <v>373</v>
      </c>
      <c r="BH57" s="2" t="s">
        <v>373</v>
      </c>
      <c r="BI57" s="2" t="s">
        <v>373</v>
      </c>
      <c r="BJ57" s="2" t="s">
        <v>373</v>
      </c>
      <c r="BK57" s="2" t="s">
        <v>373</v>
      </c>
      <c r="BL57" s="2" t="s">
        <v>373</v>
      </c>
      <c r="BM57" s="2" t="s">
        <v>373</v>
      </c>
      <c r="BN57" s="2" t="s">
        <v>373</v>
      </c>
      <c r="BO57" s="2" t="s">
        <v>373</v>
      </c>
      <c r="BP57" s="2" t="s">
        <v>373</v>
      </c>
      <c r="BQ57" s="2" t="s">
        <v>373</v>
      </c>
      <c r="BR57" s="2" t="s">
        <v>373</v>
      </c>
      <c r="BS57" s="2" t="s">
        <v>373</v>
      </c>
      <c r="BT57" s="2" t="s">
        <v>373</v>
      </c>
      <c r="BU57" s="2" t="s">
        <v>373</v>
      </c>
      <c r="BV57" s="2" t="s">
        <v>373</v>
      </c>
      <c r="BW57" s="2" t="s">
        <v>373</v>
      </c>
      <c r="BX57" s="2" t="s">
        <v>373</v>
      </c>
      <c r="BY57" s="2" t="s">
        <v>373</v>
      </c>
      <c r="BZ57" s="2" t="s">
        <v>373</v>
      </c>
      <c r="CA57" s="2" t="s">
        <v>373</v>
      </c>
      <c r="CB57" s="2" t="s">
        <v>373</v>
      </c>
      <c r="CC57" s="2" t="s">
        <v>373</v>
      </c>
      <c r="CD57" s="2" t="s">
        <v>373</v>
      </c>
      <c r="CE57" s="2" t="s">
        <v>373</v>
      </c>
      <c r="CF57" s="2" t="s">
        <v>373</v>
      </c>
      <c r="CG57" s="2" t="s">
        <v>373</v>
      </c>
      <c r="CH57" s="2" t="s">
        <v>373</v>
      </c>
      <c r="CI57" s="2" t="s">
        <v>373</v>
      </c>
      <c r="CJ57" s="2" t="s">
        <v>373</v>
      </c>
      <c r="CK57" s="2" t="s">
        <v>373</v>
      </c>
      <c r="CL57" s="2" t="s">
        <v>373</v>
      </c>
      <c r="CM57" s="2" t="s">
        <v>373</v>
      </c>
      <c r="CN57" s="2" t="s">
        <v>373</v>
      </c>
      <c r="CO57" s="2" t="s">
        <v>373</v>
      </c>
      <c r="CP57" s="2" t="s">
        <v>373</v>
      </c>
      <c r="CQ57" s="2" t="s">
        <v>373</v>
      </c>
      <c r="CR57" s="2" t="s">
        <v>373</v>
      </c>
      <c r="CS57" s="2" t="s">
        <v>373</v>
      </c>
      <c r="CT57" s="2" t="s">
        <v>373</v>
      </c>
      <c r="CU57" s="2" t="s">
        <v>373</v>
      </c>
      <c r="CV57" s="2" t="s">
        <v>373</v>
      </c>
      <c r="CW57" s="2" t="s">
        <v>373</v>
      </c>
      <c r="CX57" s="2" t="s">
        <v>373</v>
      </c>
      <c r="CY57" s="2" t="s">
        <v>373</v>
      </c>
      <c r="CZ57" s="2" t="s">
        <v>373</v>
      </c>
      <c r="DA57" s="2" t="s">
        <v>373</v>
      </c>
      <c r="DB57" s="2" t="s">
        <v>373</v>
      </c>
      <c r="DC57" s="2" t="s">
        <v>373</v>
      </c>
      <c r="DD57" s="2" t="s">
        <v>373</v>
      </c>
      <c r="DE57" s="2" t="s">
        <v>373</v>
      </c>
      <c r="DF57" s="2" t="s">
        <v>373</v>
      </c>
      <c r="DG57" s="2" t="s">
        <v>373</v>
      </c>
      <c r="DH57" s="2" t="s">
        <v>373</v>
      </c>
      <c r="DI57" s="2" t="s">
        <v>373</v>
      </c>
      <c r="DJ57" s="2" t="s">
        <v>373</v>
      </c>
      <c r="DK57" s="2" t="s">
        <v>373</v>
      </c>
      <c r="DL57" s="2" t="s">
        <v>373</v>
      </c>
      <c r="DM57" s="2" t="s">
        <v>373</v>
      </c>
      <c r="DN57" s="2" t="s">
        <v>373</v>
      </c>
      <c r="DO57" s="2" t="s">
        <v>373</v>
      </c>
      <c r="DP57" s="2" t="s">
        <v>373</v>
      </c>
      <c r="DQ57" s="2" t="s">
        <v>373</v>
      </c>
      <c r="DR57" s="2" t="s">
        <v>373</v>
      </c>
      <c r="DS57" s="2" t="s">
        <v>373</v>
      </c>
      <c r="DT57" s="2" t="s">
        <v>373</v>
      </c>
      <c r="DU57" s="2" t="s">
        <v>373</v>
      </c>
      <c r="DV57" s="2" t="s">
        <v>373</v>
      </c>
      <c r="DW57" s="2" t="s">
        <v>373</v>
      </c>
      <c r="DX57" s="2" t="s">
        <v>373</v>
      </c>
      <c r="DY57" s="2" t="s">
        <v>373</v>
      </c>
      <c r="DZ57" s="2" t="s">
        <v>373</v>
      </c>
      <c r="EA57" s="2" t="s">
        <v>373</v>
      </c>
      <c r="EB57" s="2" t="s">
        <v>373</v>
      </c>
      <c r="EC57" s="2" t="s">
        <v>373</v>
      </c>
      <c r="ED57" s="2" t="s">
        <v>373</v>
      </c>
      <c r="EE57" s="2" t="s">
        <v>373</v>
      </c>
      <c r="EF57" s="2" t="s">
        <v>373</v>
      </c>
      <c r="EG57" s="2" t="s">
        <v>373</v>
      </c>
      <c r="EH57" s="2" t="s">
        <v>373</v>
      </c>
      <c r="EI57" s="2" t="s">
        <v>373</v>
      </c>
      <c r="EJ57" s="2" t="s">
        <v>373</v>
      </c>
      <c r="EK57" s="2" t="s">
        <v>373</v>
      </c>
      <c r="EL57" s="2" t="s">
        <v>373</v>
      </c>
      <c r="EM57" s="2" t="s">
        <v>373</v>
      </c>
      <c r="EN57" s="2" t="s">
        <v>373</v>
      </c>
      <c r="EO57" s="2" t="s">
        <v>373</v>
      </c>
      <c r="EP57" s="2" t="s">
        <v>373</v>
      </c>
      <c r="EQ57" s="2" t="s">
        <v>373</v>
      </c>
      <c r="ER57" s="2" t="s">
        <v>373</v>
      </c>
      <c r="ES57" s="2" t="s">
        <v>373</v>
      </c>
      <c r="ET57" s="2" t="s">
        <v>373</v>
      </c>
      <c r="EU57" s="2" t="s">
        <v>373</v>
      </c>
      <c r="EV57" s="2" t="s">
        <v>373</v>
      </c>
      <c r="EW57" s="2" t="s">
        <v>373</v>
      </c>
      <c r="EX57" s="2" t="s">
        <v>373</v>
      </c>
      <c r="EY57" s="2" t="s">
        <v>373</v>
      </c>
      <c r="EZ57" s="2" t="s">
        <v>373</v>
      </c>
      <c r="FA57" s="2" t="s">
        <v>373</v>
      </c>
      <c r="FB57" s="2" t="s">
        <v>373</v>
      </c>
      <c r="FC57" s="2" t="s">
        <v>373</v>
      </c>
      <c r="FD57" s="2" t="s">
        <v>373</v>
      </c>
      <c r="FE57" s="2" t="s">
        <v>373</v>
      </c>
      <c r="FF57" s="2" t="s">
        <v>373</v>
      </c>
      <c r="FG57" s="2" t="s">
        <v>373</v>
      </c>
      <c r="FH57" s="2" t="s">
        <v>373</v>
      </c>
      <c r="FI57" s="2" t="s">
        <v>373</v>
      </c>
      <c r="FJ57" s="2" t="s">
        <v>373</v>
      </c>
      <c r="FK57" s="2" t="s">
        <v>373</v>
      </c>
      <c r="FL57" s="2" t="s">
        <v>373</v>
      </c>
      <c r="FM57" s="2" t="s">
        <v>373</v>
      </c>
      <c r="FN57" s="2" t="s">
        <v>373</v>
      </c>
      <c r="FO57" s="2" t="s">
        <v>373</v>
      </c>
      <c r="FP57" s="2" t="s">
        <v>373</v>
      </c>
      <c r="FQ57" s="2" t="s">
        <v>373</v>
      </c>
      <c r="FR57" s="2" t="s">
        <v>373</v>
      </c>
      <c r="FS57" s="2" t="s">
        <v>373</v>
      </c>
      <c r="FT57" s="2" t="s">
        <v>373</v>
      </c>
      <c r="FU57" s="2" t="s">
        <v>373</v>
      </c>
      <c r="FV57" s="2" t="s">
        <v>373</v>
      </c>
      <c r="FW57" s="2" t="s">
        <v>373</v>
      </c>
      <c r="FX57" s="2" t="s">
        <v>373</v>
      </c>
      <c r="FY57" s="2" t="s">
        <v>373</v>
      </c>
      <c r="FZ57" s="2" t="s">
        <v>373</v>
      </c>
      <c r="GA57" s="2" t="s">
        <v>373</v>
      </c>
      <c r="GB57" s="2" t="s">
        <v>373</v>
      </c>
      <c r="GC57" s="2" t="s">
        <v>373</v>
      </c>
      <c r="GD57" s="2" t="s">
        <v>373</v>
      </c>
      <c r="GE57" s="2" t="s">
        <v>373</v>
      </c>
      <c r="GF57" s="2" t="s">
        <v>373</v>
      </c>
      <c r="GG57" s="2" t="s">
        <v>373</v>
      </c>
      <c r="GH57" s="2" t="s">
        <v>373</v>
      </c>
      <c r="GI57" s="2" t="s">
        <v>373</v>
      </c>
      <c r="GJ57" s="2" t="s">
        <v>373</v>
      </c>
    </row>
    <row r="58" spans="1:192" x14ac:dyDescent="0.25">
      <c r="A58" s="1">
        <v>43734.339826388888</v>
      </c>
      <c r="B58" s="1">
        <v>43741.434652777774</v>
      </c>
      <c r="C58" s="2" t="s">
        <v>195</v>
      </c>
      <c r="D58" s="2" t="s">
        <v>1278</v>
      </c>
      <c r="E58">
        <v>100</v>
      </c>
      <c r="F58">
        <v>612992</v>
      </c>
      <c r="G58" s="2" t="s">
        <v>371</v>
      </c>
      <c r="H58" s="1">
        <v>43741.434666238427</v>
      </c>
      <c r="I58" s="2" t="s">
        <v>1303</v>
      </c>
      <c r="J58" s="2" t="s">
        <v>373</v>
      </c>
      <c r="K58" s="2" t="s">
        <v>373</v>
      </c>
      <c r="L58" s="2" t="s">
        <v>373</v>
      </c>
      <c r="M58" s="2" t="s">
        <v>373</v>
      </c>
      <c r="N58" s="2" t="s">
        <v>373</v>
      </c>
      <c r="O58" s="2" t="s">
        <v>373</v>
      </c>
      <c r="P58" s="2" t="s">
        <v>374</v>
      </c>
      <c r="Q58" s="2" t="s">
        <v>375</v>
      </c>
      <c r="R58" s="2" t="s">
        <v>1304</v>
      </c>
      <c r="S58" s="2" t="s">
        <v>1305</v>
      </c>
      <c r="T58" s="2" t="s">
        <v>1306</v>
      </c>
      <c r="U58" s="2" t="s">
        <v>1307</v>
      </c>
      <c r="V58" s="2" t="s">
        <v>1308</v>
      </c>
      <c r="W58" s="2" t="s">
        <v>381</v>
      </c>
      <c r="X58" s="2" t="s">
        <v>373</v>
      </c>
      <c r="Y58" s="2" t="s">
        <v>1021</v>
      </c>
      <c r="Z58" s="2" t="s">
        <v>390</v>
      </c>
      <c r="AA58" s="2" t="s">
        <v>424</v>
      </c>
      <c r="AB58" s="2" t="s">
        <v>373</v>
      </c>
      <c r="AC58" s="2" t="s">
        <v>1309</v>
      </c>
      <c r="AD58" s="2" t="s">
        <v>373</v>
      </c>
      <c r="AE58" s="2" t="s">
        <v>404</v>
      </c>
      <c r="AF58" s="2" t="s">
        <v>373</v>
      </c>
      <c r="AG58" s="2" t="s">
        <v>373</v>
      </c>
      <c r="AH58" s="2" t="s">
        <v>488</v>
      </c>
      <c r="AI58" s="2" t="s">
        <v>373</v>
      </c>
      <c r="AJ58" s="2" t="s">
        <v>488</v>
      </c>
      <c r="AK58" s="2" t="s">
        <v>383</v>
      </c>
      <c r="AL58" s="2" t="s">
        <v>373</v>
      </c>
      <c r="AM58" s="2" t="s">
        <v>405</v>
      </c>
      <c r="AN58" s="2" t="s">
        <v>406</v>
      </c>
      <c r="AO58" s="2" t="s">
        <v>373</v>
      </c>
      <c r="AP58" s="2" t="s">
        <v>1310</v>
      </c>
      <c r="AQ58" s="2" t="s">
        <v>373</v>
      </c>
      <c r="AR58" s="2" t="s">
        <v>440</v>
      </c>
      <c r="AS58" s="2" t="s">
        <v>440</v>
      </c>
      <c r="AT58" s="2" t="s">
        <v>440</v>
      </c>
      <c r="AU58" s="2" t="s">
        <v>373</v>
      </c>
      <c r="AV58" s="2" t="s">
        <v>373</v>
      </c>
      <c r="AW58" s="2" t="s">
        <v>373</v>
      </c>
      <c r="AX58" s="2" t="s">
        <v>383</v>
      </c>
      <c r="AY58" s="2" t="s">
        <v>383</v>
      </c>
      <c r="AZ58" s="2" t="s">
        <v>383</v>
      </c>
      <c r="BA58" s="2" t="s">
        <v>556</v>
      </c>
      <c r="BB58" s="2" t="s">
        <v>556</v>
      </c>
      <c r="BC58" s="2" t="s">
        <v>556</v>
      </c>
      <c r="BD58" s="2" t="s">
        <v>556</v>
      </c>
      <c r="BE58" s="2" t="s">
        <v>556</v>
      </c>
      <c r="BF58" s="2" t="s">
        <v>556</v>
      </c>
      <c r="BG58" s="2" t="s">
        <v>383</v>
      </c>
      <c r="BH58" s="2" t="s">
        <v>494</v>
      </c>
      <c r="BI58" s="2" t="s">
        <v>373</v>
      </c>
      <c r="BJ58" s="2" t="s">
        <v>1311</v>
      </c>
      <c r="BK58" s="2" t="s">
        <v>494</v>
      </c>
      <c r="BL58" s="2" t="s">
        <v>1312</v>
      </c>
      <c r="BM58" s="2" t="s">
        <v>390</v>
      </c>
      <c r="BN58" s="2" t="s">
        <v>373</v>
      </c>
      <c r="BO58" s="2" t="s">
        <v>383</v>
      </c>
      <c r="BP58" s="2" t="s">
        <v>383</v>
      </c>
      <c r="BQ58" s="2" t="s">
        <v>383</v>
      </c>
      <c r="BR58" s="2" t="s">
        <v>383</v>
      </c>
      <c r="BS58" s="2" t="s">
        <v>373</v>
      </c>
      <c r="BT58" s="2" t="s">
        <v>373</v>
      </c>
      <c r="BU58" s="2" t="s">
        <v>373</v>
      </c>
      <c r="BV58" s="2" t="s">
        <v>373</v>
      </c>
      <c r="BW58" s="2" t="s">
        <v>373</v>
      </c>
      <c r="BX58" s="2" t="s">
        <v>373</v>
      </c>
      <c r="BY58" s="2" t="s">
        <v>373</v>
      </c>
      <c r="BZ58" s="2" t="s">
        <v>373</v>
      </c>
      <c r="CA58" s="2" t="s">
        <v>373</v>
      </c>
      <c r="CB58" s="2" t="s">
        <v>390</v>
      </c>
      <c r="CC58" s="2" t="s">
        <v>497</v>
      </c>
      <c r="CD58" s="2" t="s">
        <v>411</v>
      </c>
      <c r="CE58" s="2" t="s">
        <v>760</v>
      </c>
      <c r="CF58" s="2" t="s">
        <v>373</v>
      </c>
      <c r="CG58" s="2" t="s">
        <v>559</v>
      </c>
      <c r="CH58" s="2" t="s">
        <v>373</v>
      </c>
      <c r="CI58" s="2" t="s">
        <v>435</v>
      </c>
      <c r="CJ58" s="2" t="s">
        <v>373</v>
      </c>
      <c r="CK58" s="2" t="s">
        <v>1313</v>
      </c>
      <c r="CL58" s="2" t="s">
        <v>390</v>
      </c>
      <c r="CM58" s="2" t="s">
        <v>497</v>
      </c>
      <c r="CN58" s="2" t="s">
        <v>411</v>
      </c>
      <c r="CO58" s="2" t="s">
        <v>894</v>
      </c>
      <c r="CP58" s="2" t="s">
        <v>373</v>
      </c>
      <c r="CQ58" s="2" t="s">
        <v>390</v>
      </c>
      <c r="CR58" s="2" t="s">
        <v>559</v>
      </c>
      <c r="CS58" s="2" t="s">
        <v>373</v>
      </c>
      <c r="CT58" s="2" t="s">
        <v>752</v>
      </c>
      <c r="CU58" s="2" t="s">
        <v>373</v>
      </c>
      <c r="CV58" s="2" t="s">
        <v>390</v>
      </c>
      <c r="CW58" s="2" t="s">
        <v>1314</v>
      </c>
      <c r="CX58" s="2" t="s">
        <v>1315</v>
      </c>
      <c r="CY58" s="2" t="s">
        <v>390</v>
      </c>
      <c r="CZ58" s="2" t="s">
        <v>1316</v>
      </c>
      <c r="DA58" s="2" t="s">
        <v>373</v>
      </c>
      <c r="DB58" s="2" t="s">
        <v>1316</v>
      </c>
      <c r="DC58" s="2" t="s">
        <v>373</v>
      </c>
      <c r="DD58" s="2" t="s">
        <v>1317</v>
      </c>
      <c r="DE58" s="2" t="s">
        <v>373</v>
      </c>
      <c r="DF58" s="2" t="s">
        <v>1318</v>
      </c>
      <c r="DG58" s="2" t="s">
        <v>373</v>
      </c>
      <c r="DH58" s="2" t="s">
        <v>373</v>
      </c>
      <c r="DI58" s="2" t="s">
        <v>373</v>
      </c>
      <c r="DJ58" s="2" t="s">
        <v>1319</v>
      </c>
      <c r="DK58" s="2" t="s">
        <v>1320</v>
      </c>
      <c r="DL58" s="2" t="s">
        <v>1321</v>
      </c>
      <c r="DM58" s="2" t="s">
        <v>760</v>
      </c>
      <c r="DN58" s="2" t="s">
        <v>440</v>
      </c>
      <c r="DO58" s="2" t="s">
        <v>1322</v>
      </c>
      <c r="DP58" s="2" t="s">
        <v>1323</v>
      </c>
      <c r="DQ58" s="2" t="s">
        <v>1324</v>
      </c>
      <c r="DR58" s="2" t="s">
        <v>760</v>
      </c>
      <c r="DS58" s="2" t="s">
        <v>1325</v>
      </c>
      <c r="DT58" s="2" t="s">
        <v>568</v>
      </c>
      <c r="DU58" s="2" t="s">
        <v>1326</v>
      </c>
      <c r="DV58" s="2" t="s">
        <v>440</v>
      </c>
      <c r="DW58" s="2" t="s">
        <v>760</v>
      </c>
      <c r="DX58" s="2" t="s">
        <v>440</v>
      </c>
      <c r="DY58" s="2" t="s">
        <v>440</v>
      </c>
      <c r="DZ58" s="2" t="s">
        <v>440</v>
      </c>
      <c r="EA58" s="2" t="s">
        <v>440</v>
      </c>
      <c r="EB58" s="2" t="s">
        <v>373</v>
      </c>
      <c r="EC58" s="2" t="s">
        <v>373</v>
      </c>
      <c r="ED58" s="2" t="s">
        <v>373</v>
      </c>
      <c r="EE58" s="2" t="s">
        <v>493</v>
      </c>
      <c r="EF58" s="2" t="s">
        <v>390</v>
      </c>
      <c r="EG58" s="2" t="s">
        <v>390</v>
      </c>
      <c r="EH58" s="2" t="s">
        <v>494</v>
      </c>
      <c r="EI58" s="2" t="s">
        <v>1327</v>
      </c>
      <c r="EJ58" s="2" t="s">
        <v>440</v>
      </c>
      <c r="EK58" s="2" t="s">
        <v>450</v>
      </c>
      <c r="EL58" s="2" t="s">
        <v>835</v>
      </c>
      <c r="EM58" s="2" t="s">
        <v>373</v>
      </c>
      <c r="EN58" s="2" t="s">
        <v>390</v>
      </c>
      <c r="EO58" s="2" t="s">
        <v>1316</v>
      </c>
      <c r="EP58" s="2" t="s">
        <v>373</v>
      </c>
      <c r="EQ58" s="2" t="s">
        <v>1316</v>
      </c>
      <c r="ER58" s="2" t="s">
        <v>373</v>
      </c>
      <c r="ES58" s="2" t="s">
        <v>1328</v>
      </c>
      <c r="ET58" s="2" t="s">
        <v>373</v>
      </c>
      <c r="EU58" s="2" t="s">
        <v>1329</v>
      </c>
      <c r="EV58" s="2" t="s">
        <v>373</v>
      </c>
      <c r="EW58" s="2" t="s">
        <v>373</v>
      </c>
      <c r="EX58" s="2" t="s">
        <v>373</v>
      </c>
      <c r="EY58" s="2" t="s">
        <v>373</v>
      </c>
      <c r="EZ58" s="2" t="s">
        <v>1330</v>
      </c>
      <c r="FA58" s="2" t="s">
        <v>386</v>
      </c>
      <c r="FB58" s="2" t="s">
        <v>441</v>
      </c>
      <c r="FC58" s="2" t="s">
        <v>440</v>
      </c>
      <c r="FD58" s="2" t="s">
        <v>651</v>
      </c>
      <c r="FE58" s="2" t="s">
        <v>373</v>
      </c>
      <c r="FF58" s="2" t="s">
        <v>588</v>
      </c>
      <c r="FG58" s="2" t="s">
        <v>497</v>
      </c>
      <c r="FH58" s="2" t="s">
        <v>565</v>
      </c>
      <c r="FI58" s="2" t="s">
        <v>1331</v>
      </c>
      <c r="FJ58" s="2" t="s">
        <v>1332</v>
      </c>
      <c r="FK58" s="2" t="s">
        <v>1333</v>
      </c>
      <c r="FL58" s="2" t="s">
        <v>1334</v>
      </c>
      <c r="FM58" s="2" t="s">
        <v>407</v>
      </c>
      <c r="FN58" s="2" t="s">
        <v>493</v>
      </c>
      <c r="FO58" s="2" t="s">
        <v>493</v>
      </c>
      <c r="FP58" s="2" t="s">
        <v>390</v>
      </c>
      <c r="FQ58" s="2" t="s">
        <v>383</v>
      </c>
      <c r="FR58" s="2" t="s">
        <v>440</v>
      </c>
      <c r="FS58" s="2" t="s">
        <v>373</v>
      </c>
      <c r="FT58" s="2" t="s">
        <v>390</v>
      </c>
      <c r="FU58" s="2" t="s">
        <v>1335</v>
      </c>
      <c r="FV58" s="2" t="s">
        <v>383</v>
      </c>
      <c r="FW58" s="2" t="s">
        <v>373</v>
      </c>
      <c r="FX58" s="2" t="s">
        <v>373</v>
      </c>
      <c r="FY58" s="2" t="s">
        <v>390</v>
      </c>
      <c r="FZ58" s="2" t="s">
        <v>1336</v>
      </c>
      <c r="GA58" s="2" t="s">
        <v>440</v>
      </c>
      <c r="GB58" s="2" t="s">
        <v>1337</v>
      </c>
      <c r="GC58" s="2" t="s">
        <v>440</v>
      </c>
      <c r="GD58" s="2" t="s">
        <v>373</v>
      </c>
      <c r="GE58" s="2" t="s">
        <v>373</v>
      </c>
      <c r="GF58" s="2" t="s">
        <v>1338</v>
      </c>
      <c r="GG58" s="2" t="s">
        <v>1339</v>
      </c>
      <c r="GH58" s="2" t="s">
        <v>1340</v>
      </c>
      <c r="GI58" s="2" t="s">
        <v>373</v>
      </c>
      <c r="GJ58" s="2" t="s">
        <v>373</v>
      </c>
    </row>
    <row r="59" spans="1:192" x14ac:dyDescent="0.25">
      <c r="A59" s="1">
        <v>43734.677488425928</v>
      </c>
      <c r="B59" s="1">
        <v>43734.680983796294</v>
      </c>
      <c r="C59" s="2" t="s">
        <v>195</v>
      </c>
      <c r="D59" s="2" t="s">
        <v>993</v>
      </c>
      <c r="E59">
        <v>34</v>
      </c>
      <c r="F59">
        <v>302</v>
      </c>
      <c r="G59" s="2" t="s">
        <v>963</v>
      </c>
      <c r="H59" s="1">
        <v>43741.681172766206</v>
      </c>
      <c r="I59" s="2" t="s">
        <v>1341</v>
      </c>
      <c r="J59" s="2" t="s">
        <v>373</v>
      </c>
      <c r="K59" s="2" t="s">
        <v>373</v>
      </c>
      <c r="L59" s="2" t="s">
        <v>373</v>
      </c>
      <c r="M59" s="2" t="s">
        <v>373</v>
      </c>
      <c r="N59" s="2" t="s">
        <v>373</v>
      </c>
      <c r="O59" s="2" t="s">
        <v>373</v>
      </c>
      <c r="P59" s="2" t="s">
        <v>374</v>
      </c>
      <c r="Q59" s="2" t="s">
        <v>375</v>
      </c>
      <c r="R59" s="2" t="s">
        <v>1342</v>
      </c>
      <c r="S59" s="2" t="s">
        <v>1343</v>
      </c>
      <c r="T59" s="2" t="s">
        <v>1344</v>
      </c>
      <c r="U59" s="2" t="s">
        <v>1345</v>
      </c>
      <c r="V59" s="2" t="s">
        <v>1346</v>
      </c>
      <c r="W59" s="2" t="s">
        <v>381</v>
      </c>
      <c r="X59" s="2" t="s">
        <v>373</v>
      </c>
      <c r="Y59" s="2" t="s">
        <v>739</v>
      </c>
      <c r="Z59" s="2" t="s">
        <v>390</v>
      </c>
      <c r="AA59" s="2" t="s">
        <v>1347</v>
      </c>
      <c r="AB59" s="2" t="s">
        <v>373</v>
      </c>
      <c r="AC59" s="2" t="s">
        <v>386</v>
      </c>
      <c r="AD59" s="2" t="s">
        <v>1348</v>
      </c>
      <c r="AE59" s="2" t="s">
        <v>404</v>
      </c>
      <c r="AF59" s="2" t="s">
        <v>373</v>
      </c>
      <c r="AG59" s="2" t="s">
        <v>1348</v>
      </c>
      <c r="AH59" s="2" t="s">
        <v>654</v>
      </c>
      <c r="AI59" s="2" t="s">
        <v>373</v>
      </c>
      <c r="AJ59" s="2" t="s">
        <v>1349</v>
      </c>
      <c r="AK59" s="2" t="s">
        <v>390</v>
      </c>
      <c r="AL59" s="2" t="s">
        <v>1350</v>
      </c>
      <c r="AM59" s="2" t="s">
        <v>405</v>
      </c>
      <c r="AN59" s="2" t="s">
        <v>636</v>
      </c>
      <c r="AO59" s="2" t="s">
        <v>488</v>
      </c>
      <c r="AP59" s="2" t="s">
        <v>373</v>
      </c>
      <c r="AQ59" s="2" t="s">
        <v>1351</v>
      </c>
      <c r="AR59" s="2" t="s">
        <v>894</v>
      </c>
      <c r="AS59" s="2" t="s">
        <v>1352</v>
      </c>
      <c r="AT59" s="2" t="s">
        <v>373</v>
      </c>
      <c r="AU59" s="2" t="s">
        <v>373</v>
      </c>
      <c r="AV59" s="2" t="s">
        <v>373</v>
      </c>
      <c r="AW59" s="2" t="s">
        <v>429</v>
      </c>
      <c r="AX59" s="2" t="s">
        <v>390</v>
      </c>
      <c r="AY59" s="2" t="s">
        <v>390</v>
      </c>
      <c r="AZ59" s="2" t="s">
        <v>390</v>
      </c>
      <c r="BA59" s="2" t="s">
        <v>1230</v>
      </c>
      <c r="BB59" s="2" t="s">
        <v>1165</v>
      </c>
      <c r="BC59" s="2" t="s">
        <v>1353</v>
      </c>
      <c r="BD59" s="2" t="s">
        <v>1230</v>
      </c>
      <c r="BE59" s="2" t="s">
        <v>1165</v>
      </c>
      <c r="BF59" s="2" t="s">
        <v>1353</v>
      </c>
      <c r="BG59" s="2" t="s">
        <v>390</v>
      </c>
      <c r="BH59" s="2" t="s">
        <v>408</v>
      </c>
      <c r="BI59" s="2" t="s">
        <v>373</v>
      </c>
      <c r="BJ59" s="2" t="s">
        <v>373</v>
      </c>
      <c r="BK59" s="2" t="s">
        <v>496</v>
      </c>
      <c r="BL59" s="2" t="s">
        <v>373</v>
      </c>
      <c r="BM59" s="2" t="s">
        <v>390</v>
      </c>
      <c r="BN59" s="2" t="s">
        <v>373</v>
      </c>
      <c r="BO59" s="2" t="s">
        <v>383</v>
      </c>
      <c r="BP59" s="2" t="s">
        <v>383</v>
      </c>
      <c r="BQ59" s="2" t="s">
        <v>383</v>
      </c>
      <c r="BR59" s="2" t="s">
        <v>390</v>
      </c>
      <c r="BS59" s="2" t="s">
        <v>373</v>
      </c>
      <c r="BT59" s="2" t="s">
        <v>373</v>
      </c>
      <c r="BU59" s="2" t="s">
        <v>373</v>
      </c>
      <c r="BV59" s="2" t="s">
        <v>373</v>
      </c>
      <c r="BW59" s="2" t="s">
        <v>373</v>
      </c>
      <c r="BX59" s="2" t="s">
        <v>373</v>
      </c>
      <c r="BY59" s="2" t="s">
        <v>373</v>
      </c>
      <c r="BZ59" s="2" t="s">
        <v>373</v>
      </c>
      <c r="CA59" s="2" t="s">
        <v>373</v>
      </c>
      <c r="CB59" s="2" t="s">
        <v>373</v>
      </c>
      <c r="CC59" s="2" t="s">
        <v>373</v>
      </c>
      <c r="CD59" s="2" t="s">
        <v>373</v>
      </c>
      <c r="CE59" s="2" t="s">
        <v>373</v>
      </c>
      <c r="CF59" s="2" t="s">
        <v>373</v>
      </c>
      <c r="CG59" s="2" t="s">
        <v>373</v>
      </c>
      <c r="CH59" s="2" t="s">
        <v>373</v>
      </c>
      <c r="CI59" s="2" t="s">
        <v>373</v>
      </c>
      <c r="CJ59" s="2" t="s">
        <v>373</v>
      </c>
      <c r="CK59" s="2" t="s">
        <v>373</v>
      </c>
      <c r="CL59" s="2" t="s">
        <v>373</v>
      </c>
      <c r="CM59" s="2" t="s">
        <v>373</v>
      </c>
      <c r="CN59" s="2" t="s">
        <v>373</v>
      </c>
      <c r="CO59" s="2" t="s">
        <v>373</v>
      </c>
      <c r="CP59" s="2" t="s">
        <v>373</v>
      </c>
      <c r="CQ59" s="2" t="s">
        <v>373</v>
      </c>
      <c r="CR59" s="2" t="s">
        <v>373</v>
      </c>
      <c r="CS59" s="2" t="s">
        <v>373</v>
      </c>
      <c r="CT59" s="2" t="s">
        <v>373</v>
      </c>
      <c r="CU59" s="2" t="s">
        <v>373</v>
      </c>
      <c r="CV59" s="2" t="s">
        <v>373</v>
      </c>
      <c r="CW59" s="2" t="s">
        <v>373</v>
      </c>
      <c r="CX59" s="2" t="s">
        <v>373</v>
      </c>
      <c r="CY59" s="2" t="s">
        <v>373</v>
      </c>
      <c r="CZ59" s="2" t="s">
        <v>373</v>
      </c>
      <c r="DA59" s="2" t="s">
        <v>373</v>
      </c>
      <c r="DB59" s="2" t="s">
        <v>373</v>
      </c>
      <c r="DC59" s="2" t="s">
        <v>373</v>
      </c>
      <c r="DD59" s="2" t="s">
        <v>373</v>
      </c>
      <c r="DE59" s="2" t="s">
        <v>373</v>
      </c>
      <c r="DF59" s="2" t="s">
        <v>373</v>
      </c>
      <c r="DG59" s="2" t="s">
        <v>373</v>
      </c>
      <c r="DH59" s="2" t="s">
        <v>373</v>
      </c>
      <c r="DI59" s="2" t="s">
        <v>373</v>
      </c>
      <c r="DJ59" s="2" t="s">
        <v>373</v>
      </c>
      <c r="DK59" s="2" t="s">
        <v>373</v>
      </c>
      <c r="DL59" s="2" t="s">
        <v>373</v>
      </c>
      <c r="DM59" s="2" t="s">
        <v>373</v>
      </c>
      <c r="DN59" s="2" t="s">
        <v>373</v>
      </c>
      <c r="DO59" s="2" t="s">
        <v>373</v>
      </c>
      <c r="DP59" s="2" t="s">
        <v>373</v>
      </c>
      <c r="DQ59" s="2" t="s">
        <v>373</v>
      </c>
      <c r="DR59" s="2" t="s">
        <v>373</v>
      </c>
      <c r="DS59" s="2" t="s">
        <v>373</v>
      </c>
      <c r="DT59" s="2" t="s">
        <v>373</v>
      </c>
      <c r="DU59" s="2" t="s">
        <v>373</v>
      </c>
      <c r="DV59" s="2" t="s">
        <v>373</v>
      </c>
      <c r="DW59" s="2" t="s">
        <v>373</v>
      </c>
      <c r="DX59" s="2" t="s">
        <v>373</v>
      </c>
      <c r="DY59" s="2" t="s">
        <v>373</v>
      </c>
      <c r="DZ59" s="2" t="s">
        <v>373</v>
      </c>
      <c r="EA59" s="2" t="s">
        <v>373</v>
      </c>
      <c r="EB59" s="2" t="s">
        <v>373</v>
      </c>
      <c r="EC59" s="2" t="s">
        <v>373</v>
      </c>
      <c r="ED59" s="2" t="s">
        <v>373</v>
      </c>
      <c r="EE59" s="2" t="s">
        <v>373</v>
      </c>
      <c r="EF59" s="2" t="s">
        <v>373</v>
      </c>
      <c r="EG59" s="2" t="s">
        <v>373</v>
      </c>
      <c r="EH59" s="2" t="s">
        <v>373</v>
      </c>
      <c r="EI59" s="2" t="s">
        <v>373</v>
      </c>
      <c r="EJ59" s="2" t="s">
        <v>373</v>
      </c>
      <c r="EK59" s="2" t="s">
        <v>373</v>
      </c>
      <c r="EL59" s="2" t="s">
        <v>373</v>
      </c>
      <c r="EM59" s="2" t="s">
        <v>373</v>
      </c>
      <c r="EN59" s="2" t="s">
        <v>373</v>
      </c>
      <c r="EO59" s="2" t="s">
        <v>373</v>
      </c>
      <c r="EP59" s="2" t="s">
        <v>373</v>
      </c>
      <c r="EQ59" s="2" t="s">
        <v>373</v>
      </c>
      <c r="ER59" s="2" t="s">
        <v>373</v>
      </c>
      <c r="ES59" s="2" t="s">
        <v>373</v>
      </c>
      <c r="ET59" s="2" t="s">
        <v>373</v>
      </c>
      <c r="EU59" s="2" t="s">
        <v>373</v>
      </c>
      <c r="EV59" s="2" t="s">
        <v>373</v>
      </c>
      <c r="EW59" s="2" t="s">
        <v>373</v>
      </c>
      <c r="EX59" s="2" t="s">
        <v>373</v>
      </c>
      <c r="EY59" s="2" t="s">
        <v>373</v>
      </c>
      <c r="EZ59" s="2" t="s">
        <v>373</v>
      </c>
      <c r="FA59" s="2" t="s">
        <v>373</v>
      </c>
      <c r="FB59" s="2" t="s">
        <v>373</v>
      </c>
      <c r="FC59" s="2" t="s">
        <v>373</v>
      </c>
      <c r="FD59" s="2" t="s">
        <v>373</v>
      </c>
      <c r="FE59" s="2" t="s">
        <v>373</v>
      </c>
      <c r="FF59" s="2" t="s">
        <v>373</v>
      </c>
      <c r="FG59" s="2" t="s">
        <v>373</v>
      </c>
      <c r="FH59" s="2" t="s">
        <v>373</v>
      </c>
      <c r="FI59" s="2" t="s">
        <v>373</v>
      </c>
      <c r="FJ59" s="2" t="s">
        <v>373</v>
      </c>
      <c r="FK59" s="2" t="s">
        <v>373</v>
      </c>
      <c r="FL59" s="2" t="s">
        <v>373</v>
      </c>
      <c r="FM59" s="2" t="s">
        <v>373</v>
      </c>
      <c r="FN59" s="2" t="s">
        <v>373</v>
      </c>
      <c r="FO59" s="2" t="s">
        <v>373</v>
      </c>
      <c r="FP59" s="2" t="s">
        <v>373</v>
      </c>
      <c r="FQ59" s="2" t="s">
        <v>373</v>
      </c>
      <c r="FR59" s="2" t="s">
        <v>373</v>
      </c>
      <c r="FS59" s="2" t="s">
        <v>373</v>
      </c>
      <c r="FT59" s="2" t="s">
        <v>373</v>
      </c>
      <c r="FU59" s="2" t="s">
        <v>373</v>
      </c>
      <c r="FV59" s="2" t="s">
        <v>373</v>
      </c>
      <c r="FW59" s="2" t="s">
        <v>373</v>
      </c>
      <c r="FX59" s="2" t="s">
        <v>373</v>
      </c>
      <c r="FY59" s="2" t="s">
        <v>373</v>
      </c>
      <c r="FZ59" s="2" t="s">
        <v>373</v>
      </c>
      <c r="GA59" s="2" t="s">
        <v>373</v>
      </c>
      <c r="GB59" s="2" t="s">
        <v>373</v>
      </c>
      <c r="GC59" s="2" t="s">
        <v>373</v>
      </c>
      <c r="GD59" s="2" t="s">
        <v>373</v>
      </c>
      <c r="GE59" s="2" t="s">
        <v>373</v>
      </c>
      <c r="GF59" s="2" t="s">
        <v>373</v>
      </c>
      <c r="GG59" s="2" t="s">
        <v>373</v>
      </c>
      <c r="GH59" s="2" t="s">
        <v>373</v>
      </c>
      <c r="GI59" s="2" t="s">
        <v>373</v>
      </c>
      <c r="GJ59" s="2" t="s">
        <v>373</v>
      </c>
    </row>
    <row r="60" spans="1:192" x14ac:dyDescent="0.25">
      <c r="A60" s="1">
        <v>43735.389108796298</v>
      </c>
      <c r="B60" s="1">
        <v>43735.392592592594</v>
      </c>
      <c r="C60" s="2" t="s">
        <v>195</v>
      </c>
      <c r="D60" s="2" t="s">
        <v>1354</v>
      </c>
      <c r="E60">
        <v>22</v>
      </c>
      <c r="F60">
        <v>301</v>
      </c>
      <c r="G60" s="2" t="s">
        <v>963</v>
      </c>
      <c r="H60" s="1">
        <v>43742.393123182868</v>
      </c>
      <c r="I60" s="2" t="s">
        <v>1355</v>
      </c>
      <c r="J60" s="2" t="s">
        <v>373</v>
      </c>
      <c r="K60" s="2" t="s">
        <v>373</v>
      </c>
      <c r="L60" s="2" t="s">
        <v>373</v>
      </c>
      <c r="M60" s="2" t="s">
        <v>373</v>
      </c>
      <c r="N60" s="2" t="s">
        <v>373</v>
      </c>
      <c r="O60" s="2" t="s">
        <v>373</v>
      </c>
      <c r="P60" s="2" t="s">
        <v>374</v>
      </c>
      <c r="Q60" s="2" t="s">
        <v>375</v>
      </c>
      <c r="R60" s="2" t="s">
        <v>1356</v>
      </c>
      <c r="S60" s="2" t="s">
        <v>1357</v>
      </c>
      <c r="T60" s="2" t="s">
        <v>472</v>
      </c>
      <c r="U60" s="2" t="s">
        <v>1358</v>
      </c>
      <c r="V60" s="2" t="s">
        <v>1359</v>
      </c>
      <c r="W60" s="2" t="s">
        <v>381</v>
      </c>
      <c r="X60" s="2" t="s">
        <v>373</v>
      </c>
      <c r="Y60" s="2" t="s">
        <v>1021</v>
      </c>
      <c r="Z60" s="2" t="s">
        <v>383</v>
      </c>
      <c r="AA60" s="2" t="s">
        <v>597</v>
      </c>
      <c r="AB60" s="2" t="s">
        <v>373</v>
      </c>
      <c r="AC60" s="2" t="s">
        <v>1360</v>
      </c>
      <c r="AD60" s="2" t="s">
        <v>373</v>
      </c>
      <c r="AE60" s="2" t="s">
        <v>386</v>
      </c>
      <c r="AF60" s="2" t="s">
        <v>373</v>
      </c>
      <c r="AG60" s="2" t="s">
        <v>373</v>
      </c>
      <c r="AH60" s="2" t="s">
        <v>915</v>
      </c>
      <c r="AI60" s="2" t="s">
        <v>373</v>
      </c>
      <c r="AJ60" s="2" t="s">
        <v>373</v>
      </c>
      <c r="AK60" s="2" t="s">
        <v>383</v>
      </c>
      <c r="AL60" s="2" t="s">
        <v>373</v>
      </c>
      <c r="AM60" s="2" t="s">
        <v>405</v>
      </c>
      <c r="AN60" s="2" t="s">
        <v>406</v>
      </c>
      <c r="AO60" s="2" t="s">
        <v>915</v>
      </c>
      <c r="AP60" s="2" t="s">
        <v>373</v>
      </c>
      <c r="AQ60" s="2" t="s">
        <v>373</v>
      </c>
      <c r="AR60" s="2" t="s">
        <v>373</v>
      </c>
      <c r="AS60" s="2" t="s">
        <v>373</v>
      </c>
      <c r="AT60" s="2" t="s">
        <v>373</v>
      </c>
      <c r="AU60" s="2" t="s">
        <v>373</v>
      </c>
      <c r="AV60" s="2" t="s">
        <v>373</v>
      </c>
      <c r="AW60" s="2" t="s">
        <v>373</v>
      </c>
      <c r="AX60" s="2" t="s">
        <v>373</v>
      </c>
      <c r="AY60" s="2" t="s">
        <v>373</v>
      </c>
      <c r="AZ60" s="2" t="s">
        <v>373</v>
      </c>
      <c r="BA60" s="2" t="s">
        <v>373</v>
      </c>
      <c r="BB60" s="2" t="s">
        <v>373</v>
      </c>
      <c r="BC60" s="2" t="s">
        <v>373</v>
      </c>
      <c r="BD60" s="2" t="s">
        <v>373</v>
      </c>
      <c r="BE60" s="2" t="s">
        <v>373</v>
      </c>
      <c r="BF60" s="2" t="s">
        <v>373</v>
      </c>
      <c r="BG60" s="2" t="s">
        <v>373</v>
      </c>
      <c r="BH60" s="2" t="s">
        <v>373</v>
      </c>
      <c r="BI60" s="2" t="s">
        <v>373</v>
      </c>
      <c r="BJ60" s="2" t="s">
        <v>373</v>
      </c>
      <c r="BK60" s="2" t="s">
        <v>373</v>
      </c>
      <c r="BL60" s="2" t="s">
        <v>373</v>
      </c>
      <c r="BM60" s="2" t="s">
        <v>373</v>
      </c>
      <c r="BN60" s="2" t="s">
        <v>373</v>
      </c>
      <c r="BO60" s="2" t="s">
        <v>373</v>
      </c>
      <c r="BP60" s="2" t="s">
        <v>373</v>
      </c>
      <c r="BQ60" s="2" t="s">
        <v>373</v>
      </c>
      <c r="BR60" s="2" t="s">
        <v>373</v>
      </c>
      <c r="BS60" s="2" t="s">
        <v>373</v>
      </c>
      <c r="BT60" s="2" t="s">
        <v>373</v>
      </c>
      <c r="BU60" s="2" t="s">
        <v>373</v>
      </c>
      <c r="BV60" s="2" t="s">
        <v>373</v>
      </c>
      <c r="BW60" s="2" t="s">
        <v>373</v>
      </c>
      <c r="BX60" s="2" t="s">
        <v>373</v>
      </c>
      <c r="BY60" s="2" t="s">
        <v>373</v>
      </c>
      <c r="BZ60" s="2" t="s">
        <v>373</v>
      </c>
      <c r="CA60" s="2" t="s">
        <v>373</v>
      </c>
      <c r="CB60" s="2" t="s">
        <v>373</v>
      </c>
      <c r="CC60" s="2" t="s">
        <v>373</v>
      </c>
      <c r="CD60" s="2" t="s">
        <v>373</v>
      </c>
      <c r="CE60" s="2" t="s">
        <v>373</v>
      </c>
      <c r="CF60" s="2" t="s">
        <v>373</v>
      </c>
      <c r="CG60" s="2" t="s">
        <v>373</v>
      </c>
      <c r="CH60" s="2" t="s">
        <v>373</v>
      </c>
      <c r="CI60" s="2" t="s">
        <v>373</v>
      </c>
      <c r="CJ60" s="2" t="s">
        <v>373</v>
      </c>
      <c r="CK60" s="2" t="s">
        <v>373</v>
      </c>
      <c r="CL60" s="2" t="s">
        <v>373</v>
      </c>
      <c r="CM60" s="2" t="s">
        <v>373</v>
      </c>
      <c r="CN60" s="2" t="s">
        <v>373</v>
      </c>
      <c r="CO60" s="2" t="s">
        <v>373</v>
      </c>
      <c r="CP60" s="2" t="s">
        <v>373</v>
      </c>
      <c r="CQ60" s="2" t="s">
        <v>373</v>
      </c>
      <c r="CR60" s="2" t="s">
        <v>373</v>
      </c>
      <c r="CS60" s="2" t="s">
        <v>373</v>
      </c>
      <c r="CT60" s="2" t="s">
        <v>373</v>
      </c>
      <c r="CU60" s="2" t="s">
        <v>373</v>
      </c>
      <c r="CV60" s="2" t="s">
        <v>373</v>
      </c>
      <c r="CW60" s="2" t="s">
        <v>373</v>
      </c>
      <c r="CX60" s="2" t="s">
        <v>373</v>
      </c>
      <c r="CY60" s="2" t="s">
        <v>373</v>
      </c>
      <c r="CZ60" s="2" t="s">
        <v>373</v>
      </c>
      <c r="DA60" s="2" t="s">
        <v>373</v>
      </c>
      <c r="DB60" s="2" t="s">
        <v>373</v>
      </c>
      <c r="DC60" s="2" t="s">
        <v>373</v>
      </c>
      <c r="DD60" s="2" t="s">
        <v>373</v>
      </c>
      <c r="DE60" s="2" t="s">
        <v>373</v>
      </c>
      <c r="DF60" s="2" t="s">
        <v>373</v>
      </c>
      <c r="DG60" s="2" t="s">
        <v>373</v>
      </c>
      <c r="DH60" s="2" t="s">
        <v>373</v>
      </c>
      <c r="DI60" s="2" t="s">
        <v>373</v>
      </c>
      <c r="DJ60" s="2" t="s">
        <v>373</v>
      </c>
      <c r="DK60" s="2" t="s">
        <v>373</v>
      </c>
      <c r="DL60" s="2" t="s">
        <v>373</v>
      </c>
      <c r="DM60" s="2" t="s">
        <v>373</v>
      </c>
      <c r="DN60" s="2" t="s">
        <v>373</v>
      </c>
      <c r="DO60" s="2" t="s">
        <v>373</v>
      </c>
      <c r="DP60" s="2" t="s">
        <v>373</v>
      </c>
      <c r="DQ60" s="2" t="s">
        <v>373</v>
      </c>
      <c r="DR60" s="2" t="s">
        <v>373</v>
      </c>
      <c r="DS60" s="2" t="s">
        <v>373</v>
      </c>
      <c r="DT60" s="2" t="s">
        <v>373</v>
      </c>
      <c r="DU60" s="2" t="s">
        <v>373</v>
      </c>
      <c r="DV60" s="2" t="s">
        <v>373</v>
      </c>
      <c r="DW60" s="2" t="s">
        <v>373</v>
      </c>
      <c r="DX60" s="2" t="s">
        <v>373</v>
      </c>
      <c r="DY60" s="2" t="s">
        <v>373</v>
      </c>
      <c r="DZ60" s="2" t="s">
        <v>373</v>
      </c>
      <c r="EA60" s="2" t="s">
        <v>373</v>
      </c>
      <c r="EB60" s="2" t="s">
        <v>373</v>
      </c>
      <c r="EC60" s="2" t="s">
        <v>373</v>
      </c>
      <c r="ED60" s="2" t="s">
        <v>373</v>
      </c>
      <c r="EE60" s="2" t="s">
        <v>373</v>
      </c>
      <c r="EF60" s="2" t="s">
        <v>373</v>
      </c>
      <c r="EG60" s="2" t="s">
        <v>373</v>
      </c>
      <c r="EH60" s="2" t="s">
        <v>373</v>
      </c>
      <c r="EI60" s="2" t="s">
        <v>373</v>
      </c>
      <c r="EJ60" s="2" t="s">
        <v>373</v>
      </c>
      <c r="EK60" s="2" t="s">
        <v>373</v>
      </c>
      <c r="EL60" s="2" t="s">
        <v>373</v>
      </c>
      <c r="EM60" s="2" t="s">
        <v>373</v>
      </c>
      <c r="EN60" s="2" t="s">
        <v>373</v>
      </c>
      <c r="EO60" s="2" t="s">
        <v>373</v>
      </c>
      <c r="EP60" s="2" t="s">
        <v>373</v>
      </c>
      <c r="EQ60" s="2" t="s">
        <v>373</v>
      </c>
      <c r="ER60" s="2" t="s">
        <v>373</v>
      </c>
      <c r="ES60" s="2" t="s">
        <v>373</v>
      </c>
      <c r="ET60" s="2" t="s">
        <v>373</v>
      </c>
      <c r="EU60" s="2" t="s">
        <v>373</v>
      </c>
      <c r="EV60" s="2" t="s">
        <v>373</v>
      </c>
      <c r="EW60" s="2" t="s">
        <v>373</v>
      </c>
      <c r="EX60" s="2" t="s">
        <v>373</v>
      </c>
      <c r="EY60" s="2" t="s">
        <v>373</v>
      </c>
      <c r="EZ60" s="2" t="s">
        <v>373</v>
      </c>
      <c r="FA60" s="2" t="s">
        <v>373</v>
      </c>
      <c r="FB60" s="2" t="s">
        <v>373</v>
      </c>
      <c r="FC60" s="2" t="s">
        <v>373</v>
      </c>
      <c r="FD60" s="2" t="s">
        <v>373</v>
      </c>
      <c r="FE60" s="2" t="s">
        <v>373</v>
      </c>
      <c r="FF60" s="2" t="s">
        <v>373</v>
      </c>
      <c r="FG60" s="2" t="s">
        <v>373</v>
      </c>
      <c r="FH60" s="2" t="s">
        <v>373</v>
      </c>
      <c r="FI60" s="2" t="s">
        <v>373</v>
      </c>
      <c r="FJ60" s="2" t="s">
        <v>373</v>
      </c>
      <c r="FK60" s="2" t="s">
        <v>373</v>
      </c>
      <c r="FL60" s="2" t="s">
        <v>373</v>
      </c>
      <c r="FM60" s="2" t="s">
        <v>373</v>
      </c>
      <c r="FN60" s="2" t="s">
        <v>373</v>
      </c>
      <c r="FO60" s="2" t="s">
        <v>373</v>
      </c>
      <c r="FP60" s="2" t="s">
        <v>373</v>
      </c>
      <c r="FQ60" s="2" t="s">
        <v>373</v>
      </c>
      <c r="FR60" s="2" t="s">
        <v>373</v>
      </c>
      <c r="FS60" s="2" t="s">
        <v>373</v>
      </c>
      <c r="FT60" s="2" t="s">
        <v>373</v>
      </c>
      <c r="FU60" s="2" t="s">
        <v>373</v>
      </c>
      <c r="FV60" s="2" t="s">
        <v>373</v>
      </c>
      <c r="FW60" s="2" t="s">
        <v>373</v>
      </c>
      <c r="FX60" s="2" t="s">
        <v>373</v>
      </c>
      <c r="FY60" s="2" t="s">
        <v>373</v>
      </c>
      <c r="FZ60" s="2" t="s">
        <v>373</v>
      </c>
      <c r="GA60" s="2" t="s">
        <v>373</v>
      </c>
      <c r="GB60" s="2" t="s">
        <v>373</v>
      </c>
      <c r="GC60" s="2" t="s">
        <v>373</v>
      </c>
      <c r="GD60" s="2" t="s">
        <v>373</v>
      </c>
      <c r="GE60" s="2" t="s">
        <v>373</v>
      </c>
      <c r="GF60" s="2" t="s">
        <v>373</v>
      </c>
      <c r="GG60" s="2" t="s">
        <v>373</v>
      </c>
      <c r="GH60" s="2" t="s">
        <v>373</v>
      </c>
      <c r="GI60" s="2" t="s">
        <v>373</v>
      </c>
      <c r="GJ60" s="2" t="s">
        <v>373</v>
      </c>
    </row>
    <row r="61" spans="1:192" x14ac:dyDescent="0.25">
      <c r="A61" s="1">
        <v>43735.677523148152</v>
      </c>
      <c r="B61" s="1">
        <v>43735.677685185183</v>
      </c>
      <c r="C61" s="2" t="s">
        <v>195</v>
      </c>
      <c r="D61" s="2" t="s">
        <v>1361</v>
      </c>
      <c r="E61">
        <v>2</v>
      </c>
      <c r="F61">
        <v>13</v>
      </c>
      <c r="G61" s="2" t="s">
        <v>963</v>
      </c>
      <c r="H61" s="1">
        <v>43742.677777743054</v>
      </c>
      <c r="I61" s="2" t="s">
        <v>1362</v>
      </c>
      <c r="J61" s="2" t="s">
        <v>373</v>
      </c>
      <c r="K61" s="2" t="s">
        <v>373</v>
      </c>
      <c r="L61" s="2" t="s">
        <v>373</v>
      </c>
      <c r="M61" s="2" t="s">
        <v>373</v>
      </c>
      <c r="N61" s="2" t="s">
        <v>373</v>
      </c>
      <c r="O61" s="2" t="s">
        <v>373</v>
      </c>
      <c r="P61" s="2" t="s">
        <v>374</v>
      </c>
      <c r="Q61" s="2" t="s">
        <v>375</v>
      </c>
      <c r="R61" s="2" t="s">
        <v>373</v>
      </c>
      <c r="S61" s="2" t="s">
        <v>373</v>
      </c>
      <c r="T61" s="2" t="s">
        <v>373</v>
      </c>
      <c r="U61" s="2" t="s">
        <v>373</v>
      </c>
      <c r="V61" s="2" t="s">
        <v>373</v>
      </c>
      <c r="W61" s="2" t="s">
        <v>373</v>
      </c>
      <c r="X61" s="2" t="s">
        <v>373</v>
      </c>
      <c r="Y61" s="2" t="s">
        <v>373</v>
      </c>
      <c r="Z61" s="2" t="s">
        <v>373</v>
      </c>
      <c r="AA61" s="2" t="s">
        <v>373</v>
      </c>
      <c r="AB61" s="2" t="s">
        <v>373</v>
      </c>
      <c r="AC61" s="2" t="s">
        <v>373</v>
      </c>
      <c r="AD61" s="2" t="s">
        <v>373</v>
      </c>
      <c r="AE61" s="2" t="s">
        <v>373</v>
      </c>
      <c r="AF61" s="2" t="s">
        <v>373</v>
      </c>
      <c r="AG61" s="2" t="s">
        <v>373</v>
      </c>
      <c r="AH61" s="2" t="s">
        <v>373</v>
      </c>
      <c r="AI61" s="2" t="s">
        <v>373</v>
      </c>
      <c r="AJ61" s="2" t="s">
        <v>373</v>
      </c>
      <c r="AK61" s="2" t="s">
        <v>373</v>
      </c>
      <c r="AL61" s="2" t="s">
        <v>373</v>
      </c>
      <c r="AM61" s="2" t="s">
        <v>373</v>
      </c>
      <c r="AN61" s="2" t="s">
        <v>373</v>
      </c>
      <c r="AO61" s="2" t="s">
        <v>373</v>
      </c>
      <c r="AP61" s="2" t="s">
        <v>373</v>
      </c>
      <c r="AQ61" s="2" t="s">
        <v>373</v>
      </c>
      <c r="AR61" s="2" t="s">
        <v>373</v>
      </c>
      <c r="AS61" s="2" t="s">
        <v>373</v>
      </c>
      <c r="AT61" s="2" t="s">
        <v>373</v>
      </c>
      <c r="AU61" s="2" t="s">
        <v>373</v>
      </c>
      <c r="AV61" s="2" t="s">
        <v>373</v>
      </c>
      <c r="AW61" s="2" t="s">
        <v>373</v>
      </c>
      <c r="AX61" s="2" t="s">
        <v>373</v>
      </c>
      <c r="AY61" s="2" t="s">
        <v>373</v>
      </c>
      <c r="AZ61" s="2" t="s">
        <v>373</v>
      </c>
      <c r="BA61" s="2" t="s">
        <v>373</v>
      </c>
      <c r="BB61" s="2" t="s">
        <v>373</v>
      </c>
      <c r="BC61" s="2" t="s">
        <v>373</v>
      </c>
      <c r="BD61" s="2" t="s">
        <v>373</v>
      </c>
      <c r="BE61" s="2" t="s">
        <v>373</v>
      </c>
      <c r="BF61" s="2" t="s">
        <v>373</v>
      </c>
      <c r="BG61" s="2" t="s">
        <v>373</v>
      </c>
      <c r="BH61" s="2" t="s">
        <v>373</v>
      </c>
      <c r="BI61" s="2" t="s">
        <v>373</v>
      </c>
      <c r="BJ61" s="2" t="s">
        <v>373</v>
      </c>
      <c r="BK61" s="2" t="s">
        <v>373</v>
      </c>
      <c r="BL61" s="2" t="s">
        <v>373</v>
      </c>
      <c r="BM61" s="2" t="s">
        <v>373</v>
      </c>
      <c r="BN61" s="2" t="s">
        <v>373</v>
      </c>
      <c r="BO61" s="2" t="s">
        <v>373</v>
      </c>
      <c r="BP61" s="2" t="s">
        <v>373</v>
      </c>
      <c r="BQ61" s="2" t="s">
        <v>373</v>
      </c>
      <c r="BR61" s="2" t="s">
        <v>373</v>
      </c>
      <c r="BS61" s="2" t="s">
        <v>373</v>
      </c>
      <c r="BT61" s="2" t="s">
        <v>373</v>
      </c>
      <c r="BU61" s="2" t="s">
        <v>373</v>
      </c>
      <c r="BV61" s="2" t="s">
        <v>373</v>
      </c>
      <c r="BW61" s="2" t="s">
        <v>373</v>
      </c>
      <c r="BX61" s="2" t="s">
        <v>373</v>
      </c>
      <c r="BY61" s="2" t="s">
        <v>373</v>
      </c>
      <c r="BZ61" s="2" t="s">
        <v>373</v>
      </c>
      <c r="CA61" s="2" t="s">
        <v>373</v>
      </c>
      <c r="CB61" s="2" t="s">
        <v>373</v>
      </c>
      <c r="CC61" s="2" t="s">
        <v>373</v>
      </c>
      <c r="CD61" s="2" t="s">
        <v>373</v>
      </c>
      <c r="CE61" s="2" t="s">
        <v>373</v>
      </c>
      <c r="CF61" s="2" t="s">
        <v>373</v>
      </c>
      <c r="CG61" s="2" t="s">
        <v>373</v>
      </c>
      <c r="CH61" s="2" t="s">
        <v>373</v>
      </c>
      <c r="CI61" s="2" t="s">
        <v>373</v>
      </c>
      <c r="CJ61" s="2" t="s">
        <v>373</v>
      </c>
      <c r="CK61" s="2" t="s">
        <v>373</v>
      </c>
      <c r="CL61" s="2" t="s">
        <v>373</v>
      </c>
      <c r="CM61" s="2" t="s">
        <v>373</v>
      </c>
      <c r="CN61" s="2" t="s">
        <v>373</v>
      </c>
      <c r="CO61" s="2" t="s">
        <v>373</v>
      </c>
      <c r="CP61" s="2" t="s">
        <v>373</v>
      </c>
      <c r="CQ61" s="2" t="s">
        <v>373</v>
      </c>
      <c r="CR61" s="2" t="s">
        <v>373</v>
      </c>
      <c r="CS61" s="2" t="s">
        <v>373</v>
      </c>
      <c r="CT61" s="2" t="s">
        <v>373</v>
      </c>
      <c r="CU61" s="2" t="s">
        <v>373</v>
      </c>
      <c r="CV61" s="2" t="s">
        <v>373</v>
      </c>
      <c r="CW61" s="2" t="s">
        <v>373</v>
      </c>
      <c r="CX61" s="2" t="s">
        <v>373</v>
      </c>
      <c r="CY61" s="2" t="s">
        <v>373</v>
      </c>
      <c r="CZ61" s="2" t="s">
        <v>373</v>
      </c>
      <c r="DA61" s="2" t="s">
        <v>373</v>
      </c>
      <c r="DB61" s="2" t="s">
        <v>373</v>
      </c>
      <c r="DC61" s="2" t="s">
        <v>373</v>
      </c>
      <c r="DD61" s="2" t="s">
        <v>373</v>
      </c>
      <c r="DE61" s="2" t="s">
        <v>373</v>
      </c>
      <c r="DF61" s="2" t="s">
        <v>373</v>
      </c>
      <c r="DG61" s="2" t="s">
        <v>373</v>
      </c>
      <c r="DH61" s="2" t="s">
        <v>373</v>
      </c>
      <c r="DI61" s="2" t="s">
        <v>373</v>
      </c>
      <c r="DJ61" s="2" t="s">
        <v>373</v>
      </c>
      <c r="DK61" s="2" t="s">
        <v>373</v>
      </c>
      <c r="DL61" s="2" t="s">
        <v>373</v>
      </c>
      <c r="DM61" s="2" t="s">
        <v>373</v>
      </c>
      <c r="DN61" s="2" t="s">
        <v>373</v>
      </c>
      <c r="DO61" s="2" t="s">
        <v>373</v>
      </c>
      <c r="DP61" s="2" t="s">
        <v>373</v>
      </c>
      <c r="DQ61" s="2" t="s">
        <v>373</v>
      </c>
      <c r="DR61" s="2" t="s">
        <v>373</v>
      </c>
      <c r="DS61" s="2" t="s">
        <v>373</v>
      </c>
      <c r="DT61" s="2" t="s">
        <v>373</v>
      </c>
      <c r="DU61" s="2" t="s">
        <v>373</v>
      </c>
      <c r="DV61" s="2" t="s">
        <v>373</v>
      </c>
      <c r="DW61" s="2" t="s">
        <v>373</v>
      </c>
      <c r="DX61" s="2" t="s">
        <v>373</v>
      </c>
      <c r="DY61" s="2" t="s">
        <v>373</v>
      </c>
      <c r="DZ61" s="2" t="s">
        <v>373</v>
      </c>
      <c r="EA61" s="2" t="s">
        <v>373</v>
      </c>
      <c r="EB61" s="2" t="s">
        <v>373</v>
      </c>
      <c r="EC61" s="2" t="s">
        <v>373</v>
      </c>
      <c r="ED61" s="2" t="s">
        <v>373</v>
      </c>
      <c r="EE61" s="2" t="s">
        <v>373</v>
      </c>
      <c r="EF61" s="2" t="s">
        <v>373</v>
      </c>
      <c r="EG61" s="2" t="s">
        <v>373</v>
      </c>
      <c r="EH61" s="2" t="s">
        <v>373</v>
      </c>
      <c r="EI61" s="2" t="s">
        <v>373</v>
      </c>
      <c r="EJ61" s="2" t="s">
        <v>373</v>
      </c>
      <c r="EK61" s="2" t="s">
        <v>373</v>
      </c>
      <c r="EL61" s="2" t="s">
        <v>373</v>
      </c>
      <c r="EM61" s="2" t="s">
        <v>373</v>
      </c>
      <c r="EN61" s="2" t="s">
        <v>373</v>
      </c>
      <c r="EO61" s="2" t="s">
        <v>373</v>
      </c>
      <c r="EP61" s="2" t="s">
        <v>373</v>
      </c>
      <c r="EQ61" s="2" t="s">
        <v>373</v>
      </c>
      <c r="ER61" s="2" t="s">
        <v>373</v>
      </c>
      <c r="ES61" s="2" t="s">
        <v>373</v>
      </c>
      <c r="ET61" s="2" t="s">
        <v>373</v>
      </c>
      <c r="EU61" s="2" t="s">
        <v>373</v>
      </c>
      <c r="EV61" s="2" t="s">
        <v>373</v>
      </c>
      <c r="EW61" s="2" t="s">
        <v>373</v>
      </c>
      <c r="EX61" s="2" t="s">
        <v>373</v>
      </c>
      <c r="EY61" s="2" t="s">
        <v>373</v>
      </c>
      <c r="EZ61" s="2" t="s">
        <v>373</v>
      </c>
      <c r="FA61" s="2" t="s">
        <v>373</v>
      </c>
      <c r="FB61" s="2" t="s">
        <v>373</v>
      </c>
      <c r="FC61" s="2" t="s">
        <v>373</v>
      </c>
      <c r="FD61" s="2" t="s">
        <v>373</v>
      </c>
      <c r="FE61" s="2" t="s">
        <v>373</v>
      </c>
      <c r="FF61" s="2" t="s">
        <v>373</v>
      </c>
      <c r="FG61" s="2" t="s">
        <v>373</v>
      </c>
      <c r="FH61" s="2" t="s">
        <v>373</v>
      </c>
      <c r="FI61" s="2" t="s">
        <v>373</v>
      </c>
      <c r="FJ61" s="2" t="s">
        <v>373</v>
      </c>
      <c r="FK61" s="2" t="s">
        <v>373</v>
      </c>
      <c r="FL61" s="2" t="s">
        <v>373</v>
      </c>
      <c r="FM61" s="2" t="s">
        <v>373</v>
      </c>
      <c r="FN61" s="2" t="s">
        <v>373</v>
      </c>
      <c r="FO61" s="2" t="s">
        <v>373</v>
      </c>
      <c r="FP61" s="2" t="s">
        <v>373</v>
      </c>
      <c r="FQ61" s="2" t="s">
        <v>373</v>
      </c>
      <c r="FR61" s="2" t="s">
        <v>373</v>
      </c>
      <c r="FS61" s="2" t="s">
        <v>373</v>
      </c>
      <c r="FT61" s="2" t="s">
        <v>373</v>
      </c>
      <c r="FU61" s="2" t="s">
        <v>373</v>
      </c>
      <c r="FV61" s="2" t="s">
        <v>373</v>
      </c>
      <c r="FW61" s="2" t="s">
        <v>373</v>
      </c>
      <c r="FX61" s="2" t="s">
        <v>373</v>
      </c>
      <c r="FY61" s="2" t="s">
        <v>373</v>
      </c>
      <c r="FZ61" s="2" t="s">
        <v>373</v>
      </c>
      <c r="GA61" s="2" t="s">
        <v>373</v>
      </c>
      <c r="GB61" s="2" t="s">
        <v>373</v>
      </c>
      <c r="GC61" s="2" t="s">
        <v>373</v>
      </c>
      <c r="GD61" s="2" t="s">
        <v>373</v>
      </c>
      <c r="GE61" s="2" t="s">
        <v>373</v>
      </c>
      <c r="GF61" s="2" t="s">
        <v>373</v>
      </c>
      <c r="GG61" s="2" t="s">
        <v>373</v>
      </c>
      <c r="GH61" s="2" t="s">
        <v>373</v>
      </c>
      <c r="GI61" s="2" t="s">
        <v>373</v>
      </c>
      <c r="GJ61" s="2" t="s">
        <v>373</v>
      </c>
    </row>
    <row r="62" spans="1:192" x14ac:dyDescent="0.25">
      <c r="A62" s="1">
        <v>43745.565243055556</v>
      </c>
      <c r="B62" s="1">
        <v>43745.592499999999</v>
      </c>
      <c r="C62" s="2" t="s">
        <v>195</v>
      </c>
      <c r="D62" s="2" t="s">
        <v>1363</v>
      </c>
      <c r="E62">
        <v>100</v>
      </c>
      <c r="F62">
        <v>2354</v>
      </c>
      <c r="G62" s="2" t="s">
        <v>371</v>
      </c>
      <c r="H62" s="1">
        <v>43745.592509374997</v>
      </c>
      <c r="I62" s="2" t="s">
        <v>1364</v>
      </c>
      <c r="J62" s="2" t="s">
        <v>373</v>
      </c>
      <c r="K62" s="2" t="s">
        <v>373</v>
      </c>
      <c r="L62" s="2" t="s">
        <v>373</v>
      </c>
      <c r="M62" s="2" t="s">
        <v>373</v>
      </c>
      <c r="N62" s="2" t="s">
        <v>373</v>
      </c>
      <c r="O62" s="2" t="s">
        <v>373</v>
      </c>
      <c r="P62" s="2" t="s">
        <v>374</v>
      </c>
      <c r="Q62" s="2" t="s">
        <v>375</v>
      </c>
      <c r="R62" s="2" t="s">
        <v>1365</v>
      </c>
      <c r="S62" s="2" t="s">
        <v>1366</v>
      </c>
      <c r="T62" s="2" t="s">
        <v>1367</v>
      </c>
      <c r="U62" s="2" t="s">
        <v>1368</v>
      </c>
      <c r="V62" s="2" t="s">
        <v>1369</v>
      </c>
      <c r="W62" s="2" t="s">
        <v>381</v>
      </c>
      <c r="X62" s="2" t="s">
        <v>373</v>
      </c>
      <c r="Y62" s="2" t="s">
        <v>1370</v>
      </c>
      <c r="Z62" s="2" t="s">
        <v>390</v>
      </c>
      <c r="AA62" s="2" t="s">
        <v>384</v>
      </c>
      <c r="AB62" s="2" t="s">
        <v>373</v>
      </c>
      <c r="AC62" s="2" t="s">
        <v>386</v>
      </c>
      <c r="AD62" s="2" t="s">
        <v>373</v>
      </c>
      <c r="AE62" s="2" t="s">
        <v>519</v>
      </c>
      <c r="AF62" s="2" t="s">
        <v>373</v>
      </c>
      <c r="AG62" s="2" t="s">
        <v>373</v>
      </c>
      <c r="AH62" s="2" t="s">
        <v>519</v>
      </c>
      <c r="AI62" s="2" t="s">
        <v>373</v>
      </c>
      <c r="AJ62" s="2" t="s">
        <v>373</v>
      </c>
      <c r="AK62" s="2" t="s">
        <v>390</v>
      </c>
      <c r="AL62" s="2" t="s">
        <v>373</v>
      </c>
      <c r="AM62" s="2" t="s">
        <v>373</v>
      </c>
      <c r="AN62" s="2" t="s">
        <v>373</v>
      </c>
      <c r="AO62" s="2" t="s">
        <v>373</v>
      </c>
      <c r="AP62" s="2" t="s">
        <v>373</v>
      </c>
      <c r="AQ62" s="2" t="s">
        <v>373</v>
      </c>
      <c r="AR62" s="2" t="s">
        <v>373</v>
      </c>
      <c r="AS62" s="2" t="s">
        <v>373</v>
      </c>
      <c r="AT62" s="2" t="s">
        <v>373</v>
      </c>
      <c r="AU62" s="2" t="s">
        <v>373</v>
      </c>
      <c r="AV62" s="2" t="s">
        <v>373</v>
      </c>
      <c r="AW62" s="2" t="s">
        <v>373</v>
      </c>
      <c r="AX62" s="2" t="s">
        <v>383</v>
      </c>
      <c r="AY62" s="2" t="s">
        <v>383</v>
      </c>
      <c r="AZ62" s="2" t="s">
        <v>383</v>
      </c>
      <c r="BA62" s="2" t="s">
        <v>373</v>
      </c>
      <c r="BB62" s="2" t="s">
        <v>373</v>
      </c>
      <c r="BC62" s="2" t="s">
        <v>373</v>
      </c>
      <c r="BD62" s="2" t="s">
        <v>373</v>
      </c>
      <c r="BE62" s="2" t="s">
        <v>373</v>
      </c>
      <c r="BF62" s="2" t="s">
        <v>373</v>
      </c>
      <c r="BG62" s="2" t="s">
        <v>383</v>
      </c>
      <c r="BH62" s="2" t="s">
        <v>373</v>
      </c>
      <c r="BI62" s="2" t="s">
        <v>373</v>
      </c>
      <c r="BJ62" s="2" t="s">
        <v>373</v>
      </c>
      <c r="BK62" s="2" t="s">
        <v>373</v>
      </c>
      <c r="BL62" s="2" t="s">
        <v>373</v>
      </c>
      <c r="BM62" s="2" t="s">
        <v>383</v>
      </c>
      <c r="BN62" s="2" t="s">
        <v>373</v>
      </c>
      <c r="BO62" s="2" t="s">
        <v>373</v>
      </c>
      <c r="BP62" s="2" t="s">
        <v>373</v>
      </c>
      <c r="BQ62" s="2" t="s">
        <v>373</v>
      </c>
      <c r="BR62" s="2" t="s">
        <v>390</v>
      </c>
      <c r="BS62" s="2" t="s">
        <v>373</v>
      </c>
      <c r="BT62" s="2" t="s">
        <v>373</v>
      </c>
      <c r="BU62" s="2" t="s">
        <v>373</v>
      </c>
      <c r="BV62" s="2" t="s">
        <v>373</v>
      </c>
      <c r="BW62" s="2" t="s">
        <v>373</v>
      </c>
      <c r="BX62" s="2" t="s">
        <v>373</v>
      </c>
      <c r="BY62" s="2" t="s">
        <v>373</v>
      </c>
      <c r="BZ62" s="2" t="s">
        <v>373</v>
      </c>
      <c r="CA62" s="2" t="s">
        <v>373</v>
      </c>
      <c r="CB62" s="2" t="s">
        <v>390</v>
      </c>
      <c r="CC62" s="2" t="s">
        <v>373</v>
      </c>
      <c r="CD62" s="2" t="s">
        <v>373</v>
      </c>
      <c r="CE62" s="2" t="s">
        <v>373</v>
      </c>
      <c r="CF62" s="2" t="s">
        <v>373</v>
      </c>
      <c r="CG62" s="2" t="s">
        <v>1093</v>
      </c>
      <c r="CH62" s="2" t="s">
        <v>373</v>
      </c>
      <c r="CI62" s="2" t="s">
        <v>435</v>
      </c>
      <c r="CJ62" s="2" t="s">
        <v>373</v>
      </c>
      <c r="CK62" s="2" t="s">
        <v>373</v>
      </c>
      <c r="CL62" s="2" t="s">
        <v>383</v>
      </c>
      <c r="CM62" s="2" t="s">
        <v>373</v>
      </c>
      <c r="CN62" s="2" t="s">
        <v>373</v>
      </c>
      <c r="CO62" s="2" t="s">
        <v>373</v>
      </c>
      <c r="CP62" s="2" t="s">
        <v>373</v>
      </c>
      <c r="CQ62" s="2" t="s">
        <v>373</v>
      </c>
      <c r="CR62" s="2" t="s">
        <v>373</v>
      </c>
      <c r="CS62" s="2" t="s">
        <v>373</v>
      </c>
      <c r="CT62" s="2" t="s">
        <v>373</v>
      </c>
      <c r="CU62" s="2" t="s">
        <v>373</v>
      </c>
      <c r="CV62" s="2" t="s">
        <v>373</v>
      </c>
      <c r="CW62" s="2" t="s">
        <v>373</v>
      </c>
      <c r="CX62" s="2" t="s">
        <v>373</v>
      </c>
      <c r="CY62" s="2" t="s">
        <v>390</v>
      </c>
      <c r="CZ62" s="2" t="s">
        <v>373</v>
      </c>
      <c r="DA62" s="2" t="s">
        <v>373</v>
      </c>
      <c r="DB62" s="2" t="s">
        <v>373</v>
      </c>
      <c r="DC62" s="2" t="s">
        <v>373</v>
      </c>
      <c r="DD62" s="2" t="s">
        <v>373</v>
      </c>
      <c r="DE62" s="2" t="s">
        <v>373</v>
      </c>
      <c r="DF62" s="2" t="s">
        <v>373</v>
      </c>
      <c r="DG62" s="2" t="s">
        <v>373</v>
      </c>
      <c r="DH62" s="2" t="s">
        <v>373</v>
      </c>
      <c r="DI62" s="2" t="s">
        <v>373</v>
      </c>
      <c r="DJ62" s="2" t="s">
        <v>373</v>
      </c>
      <c r="DK62" s="2" t="s">
        <v>373</v>
      </c>
      <c r="DL62" s="2" t="s">
        <v>452</v>
      </c>
      <c r="DM62" s="2" t="s">
        <v>565</v>
      </c>
      <c r="DN62" s="2" t="s">
        <v>373</v>
      </c>
      <c r="DO62" s="2" t="s">
        <v>373</v>
      </c>
      <c r="DP62" s="2" t="s">
        <v>373</v>
      </c>
      <c r="DQ62" s="2" t="s">
        <v>373</v>
      </c>
      <c r="DR62" s="2" t="s">
        <v>373</v>
      </c>
      <c r="DS62" s="2" t="s">
        <v>373</v>
      </c>
      <c r="DT62" s="2" t="s">
        <v>373</v>
      </c>
      <c r="DU62" s="2" t="s">
        <v>373</v>
      </c>
      <c r="DV62" s="2" t="s">
        <v>373</v>
      </c>
      <c r="DW62" s="2" t="s">
        <v>373</v>
      </c>
      <c r="DX62" s="2" t="s">
        <v>373</v>
      </c>
      <c r="DY62" s="2" t="s">
        <v>373</v>
      </c>
      <c r="DZ62" s="2" t="s">
        <v>373</v>
      </c>
      <c r="EA62" s="2" t="s">
        <v>373</v>
      </c>
      <c r="EB62" s="2" t="s">
        <v>373</v>
      </c>
      <c r="EC62" s="2" t="s">
        <v>373</v>
      </c>
      <c r="ED62" s="2" t="s">
        <v>373</v>
      </c>
      <c r="EE62" s="2" t="s">
        <v>373</v>
      </c>
      <c r="EF62" s="2" t="s">
        <v>390</v>
      </c>
      <c r="EG62" s="2" t="s">
        <v>390</v>
      </c>
      <c r="EH62" s="2" t="s">
        <v>449</v>
      </c>
      <c r="EI62" s="2" t="s">
        <v>373</v>
      </c>
      <c r="EJ62" s="2" t="s">
        <v>373</v>
      </c>
      <c r="EK62" s="2" t="s">
        <v>373</v>
      </c>
      <c r="EL62" s="2" t="s">
        <v>373</v>
      </c>
      <c r="EM62" s="2" t="s">
        <v>373</v>
      </c>
      <c r="EN62" s="2" t="s">
        <v>390</v>
      </c>
      <c r="EO62" s="2" t="s">
        <v>373</v>
      </c>
      <c r="EP62" s="2" t="s">
        <v>373</v>
      </c>
      <c r="EQ62" s="2" t="s">
        <v>373</v>
      </c>
      <c r="ER62" s="2" t="s">
        <v>373</v>
      </c>
      <c r="ES62" s="2" t="s">
        <v>373</v>
      </c>
      <c r="ET62" s="2" t="s">
        <v>373</v>
      </c>
      <c r="EU62" s="2" t="s">
        <v>373</v>
      </c>
      <c r="EV62" s="2" t="s">
        <v>373</v>
      </c>
      <c r="EW62" s="2" t="s">
        <v>373</v>
      </c>
      <c r="EX62" s="2" t="s">
        <v>373</v>
      </c>
      <c r="EY62" s="2" t="s">
        <v>373</v>
      </c>
      <c r="EZ62" s="2" t="s">
        <v>373</v>
      </c>
      <c r="FA62" s="2" t="s">
        <v>373</v>
      </c>
      <c r="FB62" s="2" t="s">
        <v>373</v>
      </c>
      <c r="FC62" s="2" t="s">
        <v>373</v>
      </c>
      <c r="FD62" s="2" t="s">
        <v>651</v>
      </c>
      <c r="FE62" s="2" t="s">
        <v>373</v>
      </c>
      <c r="FF62" s="2" t="s">
        <v>373</v>
      </c>
      <c r="FG62" s="2" t="s">
        <v>373</v>
      </c>
      <c r="FH62" s="2" t="s">
        <v>373</v>
      </c>
      <c r="FI62" s="2" t="s">
        <v>373</v>
      </c>
      <c r="FJ62" s="2" t="s">
        <v>373</v>
      </c>
      <c r="FK62" s="2" t="s">
        <v>373</v>
      </c>
      <c r="FL62" s="2" t="s">
        <v>373</v>
      </c>
      <c r="FM62" s="2" t="s">
        <v>373</v>
      </c>
      <c r="FN62" s="2" t="s">
        <v>373</v>
      </c>
      <c r="FO62" s="2" t="s">
        <v>373</v>
      </c>
      <c r="FP62" s="2" t="s">
        <v>373</v>
      </c>
      <c r="FQ62" s="2" t="s">
        <v>373</v>
      </c>
      <c r="FR62" s="2" t="s">
        <v>373</v>
      </c>
      <c r="FS62" s="2" t="s">
        <v>373</v>
      </c>
      <c r="FT62" s="2" t="s">
        <v>390</v>
      </c>
      <c r="FU62" s="2" t="s">
        <v>373</v>
      </c>
      <c r="FV62" s="2" t="s">
        <v>383</v>
      </c>
      <c r="FW62" s="2" t="s">
        <v>373</v>
      </c>
      <c r="FX62" s="2" t="s">
        <v>373</v>
      </c>
      <c r="FY62" s="2" t="s">
        <v>390</v>
      </c>
      <c r="FZ62" s="2" t="s">
        <v>373</v>
      </c>
      <c r="GA62" s="2" t="s">
        <v>373</v>
      </c>
      <c r="GB62" s="2" t="s">
        <v>373</v>
      </c>
      <c r="GC62" s="2" t="s">
        <v>373</v>
      </c>
      <c r="GD62" s="2" t="s">
        <v>373</v>
      </c>
      <c r="GE62" s="2" t="s">
        <v>373</v>
      </c>
      <c r="GF62" s="2" t="s">
        <v>373</v>
      </c>
      <c r="GG62" s="2" t="s">
        <v>373</v>
      </c>
      <c r="GH62" s="2" t="s">
        <v>373</v>
      </c>
      <c r="GI62" s="2" t="s">
        <v>373</v>
      </c>
      <c r="GJ62" s="2" t="s">
        <v>373</v>
      </c>
    </row>
    <row r="63" spans="1:192" x14ac:dyDescent="0.25">
      <c r="A63" s="1">
        <v>43739.386886574073</v>
      </c>
      <c r="B63" s="1">
        <v>43739.406446759262</v>
      </c>
      <c r="C63" s="2" t="s">
        <v>195</v>
      </c>
      <c r="D63" s="2" t="s">
        <v>1371</v>
      </c>
      <c r="E63">
        <v>22</v>
      </c>
      <c r="F63">
        <v>1690</v>
      </c>
      <c r="G63" s="2" t="s">
        <v>963</v>
      </c>
      <c r="H63" s="1">
        <v>43746.406476388889</v>
      </c>
      <c r="I63" s="2" t="s">
        <v>1372</v>
      </c>
      <c r="J63" s="2" t="s">
        <v>373</v>
      </c>
      <c r="K63" s="2" t="s">
        <v>373</v>
      </c>
      <c r="L63" s="2" t="s">
        <v>373</v>
      </c>
      <c r="M63" s="2" t="s">
        <v>373</v>
      </c>
      <c r="N63" s="2" t="s">
        <v>373</v>
      </c>
      <c r="O63" s="2" t="s">
        <v>373</v>
      </c>
      <c r="P63" s="2" t="s">
        <v>374</v>
      </c>
      <c r="Q63" s="2" t="s">
        <v>375</v>
      </c>
      <c r="R63" s="2" t="s">
        <v>1373</v>
      </c>
      <c r="S63" s="2" t="s">
        <v>1374</v>
      </c>
      <c r="T63" s="2" t="s">
        <v>378</v>
      </c>
      <c r="U63" s="2" t="s">
        <v>1375</v>
      </c>
      <c r="V63" s="2" t="s">
        <v>1376</v>
      </c>
      <c r="W63" s="2" t="s">
        <v>381</v>
      </c>
      <c r="X63" s="2" t="s">
        <v>373</v>
      </c>
      <c r="Y63" s="2" t="s">
        <v>1377</v>
      </c>
      <c r="Z63" s="2" t="s">
        <v>383</v>
      </c>
      <c r="AA63" s="2" t="s">
        <v>1137</v>
      </c>
      <c r="AB63" s="2" t="s">
        <v>373</v>
      </c>
      <c r="AC63" s="2" t="s">
        <v>373</v>
      </c>
      <c r="AD63" s="2" t="s">
        <v>373</v>
      </c>
      <c r="AE63" s="2" t="s">
        <v>373</v>
      </c>
      <c r="AF63" s="2" t="s">
        <v>373</v>
      </c>
      <c r="AG63" s="2" t="s">
        <v>373</v>
      </c>
      <c r="AH63" s="2" t="s">
        <v>667</v>
      </c>
      <c r="AI63" s="2" t="s">
        <v>373</v>
      </c>
      <c r="AJ63" s="2" t="s">
        <v>373</v>
      </c>
      <c r="AK63" s="2" t="s">
        <v>383</v>
      </c>
      <c r="AL63" s="2" t="s">
        <v>373</v>
      </c>
      <c r="AM63" s="2" t="s">
        <v>405</v>
      </c>
      <c r="AN63" s="2" t="s">
        <v>406</v>
      </c>
      <c r="AO63" s="2" t="s">
        <v>669</v>
      </c>
      <c r="AP63" s="2" t="s">
        <v>1378</v>
      </c>
      <c r="AQ63" s="2" t="s">
        <v>373</v>
      </c>
      <c r="AR63" s="2" t="s">
        <v>373</v>
      </c>
      <c r="AS63" s="2" t="s">
        <v>373</v>
      </c>
      <c r="AT63" s="2" t="s">
        <v>373</v>
      </c>
      <c r="AU63" s="2" t="s">
        <v>373</v>
      </c>
      <c r="AV63" s="2" t="s">
        <v>373</v>
      </c>
      <c r="AW63" s="2" t="s">
        <v>373</v>
      </c>
      <c r="AX63" s="2" t="s">
        <v>373</v>
      </c>
      <c r="AY63" s="2" t="s">
        <v>373</v>
      </c>
      <c r="AZ63" s="2" t="s">
        <v>373</v>
      </c>
      <c r="BA63" s="2" t="s">
        <v>373</v>
      </c>
      <c r="BB63" s="2" t="s">
        <v>373</v>
      </c>
      <c r="BC63" s="2" t="s">
        <v>373</v>
      </c>
      <c r="BD63" s="2" t="s">
        <v>373</v>
      </c>
      <c r="BE63" s="2" t="s">
        <v>373</v>
      </c>
      <c r="BF63" s="2" t="s">
        <v>373</v>
      </c>
      <c r="BG63" s="2" t="s">
        <v>373</v>
      </c>
      <c r="BH63" s="2" t="s">
        <v>373</v>
      </c>
      <c r="BI63" s="2" t="s">
        <v>373</v>
      </c>
      <c r="BJ63" s="2" t="s">
        <v>373</v>
      </c>
      <c r="BK63" s="2" t="s">
        <v>373</v>
      </c>
      <c r="BL63" s="2" t="s">
        <v>373</v>
      </c>
      <c r="BM63" s="2" t="s">
        <v>373</v>
      </c>
      <c r="BN63" s="2" t="s">
        <v>373</v>
      </c>
      <c r="BO63" s="2" t="s">
        <v>373</v>
      </c>
      <c r="BP63" s="2" t="s">
        <v>373</v>
      </c>
      <c r="BQ63" s="2" t="s">
        <v>373</v>
      </c>
      <c r="BR63" s="2" t="s">
        <v>373</v>
      </c>
      <c r="BS63" s="2" t="s">
        <v>373</v>
      </c>
      <c r="BT63" s="2" t="s">
        <v>373</v>
      </c>
      <c r="BU63" s="2" t="s">
        <v>373</v>
      </c>
      <c r="BV63" s="2" t="s">
        <v>373</v>
      </c>
      <c r="BW63" s="2" t="s">
        <v>373</v>
      </c>
      <c r="BX63" s="2" t="s">
        <v>373</v>
      </c>
      <c r="BY63" s="2" t="s">
        <v>373</v>
      </c>
      <c r="BZ63" s="2" t="s">
        <v>373</v>
      </c>
      <c r="CA63" s="2" t="s">
        <v>373</v>
      </c>
      <c r="CB63" s="2" t="s">
        <v>373</v>
      </c>
      <c r="CC63" s="2" t="s">
        <v>373</v>
      </c>
      <c r="CD63" s="2" t="s">
        <v>373</v>
      </c>
      <c r="CE63" s="2" t="s">
        <v>373</v>
      </c>
      <c r="CF63" s="2" t="s">
        <v>373</v>
      </c>
      <c r="CG63" s="2" t="s">
        <v>373</v>
      </c>
      <c r="CH63" s="2" t="s">
        <v>373</v>
      </c>
      <c r="CI63" s="2" t="s">
        <v>373</v>
      </c>
      <c r="CJ63" s="2" t="s">
        <v>373</v>
      </c>
      <c r="CK63" s="2" t="s">
        <v>373</v>
      </c>
      <c r="CL63" s="2" t="s">
        <v>373</v>
      </c>
      <c r="CM63" s="2" t="s">
        <v>373</v>
      </c>
      <c r="CN63" s="2" t="s">
        <v>373</v>
      </c>
      <c r="CO63" s="2" t="s">
        <v>373</v>
      </c>
      <c r="CP63" s="2" t="s">
        <v>373</v>
      </c>
      <c r="CQ63" s="2" t="s">
        <v>373</v>
      </c>
      <c r="CR63" s="2" t="s">
        <v>373</v>
      </c>
      <c r="CS63" s="2" t="s">
        <v>373</v>
      </c>
      <c r="CT63" s="2" t="s">
        <v>373</v>
      </c>
      <c r="CU63" s="2" t="s">
        <v>373</v>
      </c>
      <c r="CV63" s="2" t="s">
        <v>373</v>
      </c>
      <c r="CW63" s="2" t="s">
        <v>373</v>
      </c>
      <c r="CX63" s="2" t="s">
        <v>373</v>
      </c>
      <c r="CY63" s="2" t="s">
        <v>373</v>
      </c>
      <c r="CZ63" s="2" t="s">
        <v>373</v>
      </c>
      <c r="DA63" s="2" t="s">
        <v>373</v>
      </c>
      <c r="DB63" s="2" t="s">
        <v>373</v>
      </c>
      <c r="DC63" s="2" t="s">
        <v>373</v>
      </c>
      <c r="DD63" s="2" t="s">
        <v>373</v>
      </c>
      <c r="DE63" s="2" t="s">
        <v>373</v>
      </c>
      <c r="DF63" s="2" t="s">
        <v>373</v>
      </c>
      <c r="DG63" s="2" t="s">
        <v>373</v>
      </c>
      <c r="DH63" s="2" t="s">
        <v>373</v>
      </c>
      <c r="DI63" s="2" t="s">
        <v>373</v>
      </c>
      <c r="DJ63" s="2" t="s">
        <v>373</v>
      </c>
      <c r="DK63" s="2" t="s">
        <v>373</v>
      </c>
      <c r="DL63" s="2" t="s">
        <v>373</v>
      </c>
      <c r="DM63" s="2" t="s">
        <v>373</v>
      </c>
      <c r="DN63" s="2" t="s">
        <v>373</v>
      </c>
      <c r="DO63" s="2" t="s">
        <v>373</v>
      </c>
      <c r="DP63" s="2" t="s">
        <v>373</v>
      </c>
      <c r="DQ63" s="2" t="s">
        <v>373</v>
      </c>
      <c r="DR63" s="2" t="s">
        <v>373</v>
      </c>
      <c r="DS63" s="2" t="s">
        <v>373</v>
      </c>
      <c r="DT63" s="2" t="s">
        <v>373</v>
      </c>
      <c r="DU63" s="2" t="s">
        <v>373</v>
      </c>
      <c r="DV63" s="2" t="s">
        <v>373</v>
      </c>
      <c r="DW63" s="2" t="s">
        <v>373</v>
      </c>
      <c r="DX63" s="2" t="s">
        <v>373</v>
      </c>
      <c r="DY63" s="2" t="s">
        <v>373</v>
      </c>
      <c r="DZ63" s="2" t="s">
        <v>373</v>
      </c>
      <c r="EA63" s="2" t="s">
        <v>373</v>
      </c>
      <c r="EB63" s="2" t="s">
        <v>373</v>
      </c>
      <c r="EC63" s="2" t="s">
        <v>373</v>
      </c>
      <c r="ED63" s="2" t="s">
        <v>373</v>
      </c>
      <c r="EE63" s="2" t="s">
        <v>373</v>
      </c>
      <c r="EF63" s="2" t="s">
        <v>373</v>
      </c>
      <c r="EG63" s="2" t="s">
        <v>373</v>
      </c>
      <c r="EH63" s="2" t="s">
        <v>373</v>
      </c>
      <c r="EI63" s="2" t="s">
        <v>373</v>
      </c>
      <c r="EJ63" s="2" t="s">
        <v>373</v>
      </c>
      <c r="EK63" s="2" t="s">
        <v>373</v>
      </c>
      <c r="EL63" s="2" t="s">
        <v>373</v>
      </c>
      <c r="EM63" s="2" t="s">
        <v>373</v>
      </c>
      <c r="EN63" s="2" t="s">
        <v>373</v>
      </c>
      <c r="EO63" s="2" t="s">
        <v>373</v>
      </c>
      <c r="EP63" s="2" t="s">
        <v>373</v>
      </c>
      <c r="EQ63" s="2" t="s">
        <v>373</v>
      </c>
      <c r="ER63" s="2" t="s">
        <v>373</v>
      </c>
      <c r="ES63" s="2" t="s">
        <v>373</v>
      </c>
      <c r="ET63" s="2" t="s">
        <v>373</v>
      </c>
      <c r="EU63" s="2" t="s">
        <v>373</v>
      </c>
      <c r="EV63" s="2" t="s">
        <v>373</v>
      </c>
      <c r="EW63" s="2" t="s">
        <v>373</v>
      </c>
      <c r="EX63" s="2" t="s">
        <v>373</v>
      </c>
      <c r="EY63" s="2" t="s">
        <v>373</v>
      </c>
      <c r="EZ63" s="2" t="s">
        <v>373</v>
      </c>
      <c r="FA63" s="2" t="s">
        <v>373</v>
      </c>
      <c r="FB63" s="2" t="s">
        <v>373</v>
      </c>
      <c r="FC63" s="2" t="s">
        <v>373</v>
      </c>
      <c r="FD63" s="2" t="s">
        <v>373</v>
      </c>
      <c r="FE63" s="2" t="s">
        <v>373</v>
      </c>
      <c r="FF63" s="2" t="s">
        <v>373</v>
      </c>
      <c r="FG63" s="2" t="s">
        <v>373</v>
      </c>
      <c r="FH63" s="2" t="s">
        <v>373</v>
      </c>
      <c r="FI63" s="2" t="s">
        <v>373</v>
      </c>
      <c r="FJ63" s="2" t="s">
        <v>373</v>
      </c>
      <c r="FK63" s="2" t="s">
        <v>373</v>
      </c>
      <c r="FL63" s="2" t="s">
        <v>373</v>
      </c>
      <c r="FM63" s="2" t="s">
        <v>373</v>
      </c>
      <c r="FN63" s="2" t="s">
        <v>373</v>
      </c>
      <c r="FO63" s="2" t="s">
        <v>373</v>
      </c>
      <c r="FP63" s="2" t="s">
        <v>373</v>
      </c>
      <c r="FQ63" s="2" t="s">
        <v>373</v>
      </c>
      <c r="FR63" s="2" t="s">
        <v>373</v>
      </c>
      <c r="FS63" s="2" t="s">
        <v>373</v>
      </c>
      <c r="FT63" s="2" t="s">
        <v>373</v>
      </c>
      <c r="FU63" s="2" t="s">
        <v>373</v>
      </c>
      <c r="FV63" s="2" t="s">
        <v>373</v>
      </c>
      <c r="FW63" s="2" t="s">
        <v>373</v>
      </c>
      <c r="FX63" s="2" t="s">
        <v>373</v>
      </c>
      <c r="FY63" s="2" t="s">
        <v>373</v>
      </c>
      <c r="FZ63" s="2" t="s">
        <v>373</v>
      </c>
      <c r="GA63" s="2" t="s">
        <v>373</v>
      </c>
      <c r="GB63" s="2" t="s">
        <v>373</v>
      </c>
      <c r="GC63" s="2" t="s">
        <v>373</v>
      </c>
      <c r="GD63" s="2" t="s">
        <v>373</v>
      </c>
      <c r="GE63" s="2" t="s">
        <v>373</v>
      </c>
      <c r="GF63" s="2" t="s">
        <v>373</v>
      </c>
      <c r="GG63" s="2" t="s">
        <v>373</v>
      </c>
      <c r="GH63" s="2" t="s">
        <v>373</v>
      </c>
      <c r="GI63" s="2" t="s">
        <v>373</v>
      </c>
      <c r="GJ63" s="2" t="s">
        <v>373</v>
      </c>
    </row>
    <row r="64" spans="1:192" x14ac:dyDescent="0.25">
      <c r="A64" s="1">
        <v>43746.550567129627</v>
      </c>
      <c r="B64" s="1">
        <v>43746.560729166667</v>
      </c>
      <c r="C64" s="2" t="s">
        <v>195</v>
      </c>
      <c r="D64" s="2" t="s">
        <v>1379</v>
      </c>
      <c r="E64">
        <v>100</v>
      </c>
      <c r="F64">
        <v>877</v>
      </c>
      <c r="G64" s="2" t="s">
        <v>371</v>
      </c>
      <c r="H64" s="1">
        <v>43746.560741307869</v>
      </c>
      <c r="I64" s="2" t="s">
        <v>1380</v>
      </c>
      <c r="J64" s="2" t="s">
        <v>373</v>
      </c>
      <c r="K64" s="2" t="s">
        <v>373</v>
      </c>
      <c r="L64" s="2" t="s">
        <v>373</v>
      </c>
      <c r="M64" s="2" t="s">
        <v>373</v>
      </c>
      <c r="N64" s="2" t="s">
        <v>373</v>
      </c>
      <c r="O64" s="2" t="s">
        <v>373</v>
      </c>
      <c r="P64" s="2" t="s">
        <v>374</v>
      </c>
      <c r="Q64" s="2" t="s">
        <v>375</v>
      </c>
      <c r="R64" s="2" t="s">
        <v>1381</v>
      </c>
      <c r="S64" s="2" t="s">
        <v>1382</v>
      </c>
      <c r="T64" s="2" t="s">
        <v>910</v>
      </c>
      <c r="U64" s="2" t="s">
        <v>1383</v>
      </c>
      <c r="V64" s="2" t="s">
        <v>1384</v>
      </c>
      <c r="W64" s="2" t="s">
        <v>381</v>
      </c>
      <c r="X64" s="2" t="s">
        <v>373</v>
      </c>
      <c r="Y64" s="2" t="s">
        <v>739</v>
      </c>
      <c r="Z64" s="2" t="s">
        <v>390</v>
      </c>
      <c r="AA64" s="2" t="s">
        <v>928</v>
      </c>
      <c r="AB64" s="2" t="s">
        <v>373</v>
      </c>
      <c r="AC64" s="2" t="s">
        <v>1385</v>
      </c>
      <c r="AD64" s="2" t="s">
        <v>1386</v>
      </c>
      <c r="AE64" s="2" t="s">
        <v>1387</v>
      </c>
      <c r="AF64" s="2" t="s">
        <v>555</v>
      </c>
      <c r="AG64" s="2" t="s">
        <v>1386</v>
      </c>
      <c r="AH64" s="2" t="s">
        <v>1388</v>
      </c>
      <c r="AI64" s="2" t="s">
        <v>373</v>
      </c>
      <c r="AJ64" s="2" t="s">
        <v>373</v>
      </c>
      <c r="AK64" s="2" t="s">
        <v>383</v>
      </c>
      <c r="AL64" s="2" t="s">
        <v>373</v>
      </c>
      <c r="AM64" s="2" t="s">
        <v>392</v>
      </c>
      <c r="AN64" s="2" t="s">
        <v>373</v>
      </c>
      <c r="AO64" s="2" t="s">
        <v>1389</v>
      </c>
      <c r="AP64" s="2" t="s">
        <v>373</v>
      </c>
      <c r="AQ64" s="2" t="s">
        <v>373</v>
      </c>
      <c r="AR64" s="2" t="s">
        <v>519</v>
      </c>
      <c r="AS64" s="2" t="s">
        <v>1352</v>
      </c>
      <c r="AT64" s="2" t="s">
        <v>373</v>
      </c>
      <c r="AU64" s="2" t="s">
        <v>373</v>
      </c>
      <c r="AV64" s="2" t="s">
        <v>373</v>
      </c>
      <c r="AW64" s="2" t="s">
        <v>429</v>
      </c>
      <c r="AX64" s="2" t="s">
        <v>390</v>
      </c>
      <c r="AY64" s="2" t="s">
        <v>390</v>
      </c>
      <c r="AZ64" s="2" t="s">
        <v>373</v>
      </c>
      <c r="BA64" s="2" t="s">
        <v>1390</v>
      </c>
      <c r="BB64" s="2" t="s">
        <v>1390</v>
      </c>
      <c r="BC64" s="2" t="s">
        <v>429</v>
      </c>
      <c r="BD64" s="2" t="s">
        <v>1390</v>
      </c>
      <c r="BE64" s="2" t="s">
        <v>1390</v>
      </c>
      <c r="BF64" s="2" t="s">
        <v>429</v>
      </c>
      <c r="BG64" s="2" t="s">
        <v>383</v>
      </c>
      <c r="BH64" s="2" t="s">
        <v>494</v>
      </c>
      <c r="BI64" s="2" t="s">
        <v>373</v>
      </c>
      <c r="BJ64" s="2" t="s">
        <v>1391</v>
      </c>
      <c r="BK64" s="2" t="s">
        <v>494</v>
      </c>
      <c r="BL64" s="2" t="s">
        <v>1392</v>
      </c>
      <c r="BM64" s="2" t="s">
        <v>383</v>
      </c>
      <c r="BN64" s="2" t="s">
        <v>1393</v>
      </c>
      <c r="BO64" s="2" t="s">
        <v>383</v>
      </c>
      <c r="BP64" s="2" t="s">
        <v>383</v>
      </c>
      <c r="BQ64" s="2" t="s">
        <v>373</v>
      </c>
      <c r="BR64" s="2" t="s">
        <v>383</v>
      </c>
      <c r="BS64" s="2" t="s">
        <v>373</v>
      </c>
      <c r="BT64" s="2" t="s">
        <v>373</v>
      </c>
      <c r="BU64" s="2" t="s">
        <v>373</v>
      </c>
      <c r="BV64" s="2" t="s">
        <v>373</v>
      </c>
      <c r="BW64" s="2" t="s">
        <v>373</v>
      </c>
      <c r="BX64" s="2" t="s">
        <v>373</v>
      </c>
      <c r="BY64" s="2" t="s">
        <v>373</v>
      </c>
      <c r="BZ64" s="2" t="s">
        <v>373</v>
      </c>
      <c r="CA64" s="2" t="s">
        <v>373</v>
      </c>
      <c r="CB64" s="2" t="s">
        <v>390</v>
      </c>
      <c r="CC64" s="2" t="s">
        <v>497</v>
      </c>
      <c r="CD64" s="2" t="s">
        <v>411</v>
      </c>
      <c r="CE64" s="2" t="s">
        <v>1394</v>
      </c>
      <c r="CF64" s="2" t="s">
        <v>373</v>
      </c>
      <c r="CG64" s="2" t="s">
        <v>706</v>
      </c>
      <c r="CH64" s="2" t="s">
        <v>373</v>
      </c>
      <c r="CI64" s="2" t="s">
        <v>435</v>
      </c>
      <c r="CJ64" s="2" t="s">
        <v>373</v>
      </c>
      <c r="CK64" s="2" t="s">
        <v>1395</v>
      </c>
      <c r="CL64" s="2" t="s">
        <v>383</v>
      </c>
      <c r="CM64" s="2" t="s">
        <v>373</v>
      </c>
      <c r="CN64" s="2" t="s">
        <v>373</v>
      </c>
      <c r="CO64" s="2" t="s">
        <v>373</v>
      </c>
      <c r="CP64" s="2" t="s">
        <v>373</v>
      </c>
      <c r="CQ64" s="2" t="s">
        <v>373</v>
      </c>
      <c r="CR64" s="2" t="s">
        <v>373</v>
      </c>
      <c r="CS64" s="2" t="s">
        <v>373</v>
      </c>
      <c r="CT64" s="2" t="s">
        <v>373</v>
      </c>
      <c r="CU64" s="2" t="s">
        <v>373</v>
      </c>
      <c r="CV64" s="2" t="s">
        <v>373</v>
      </c>
      <c r="CW64" s="2" t="s">
        <v>373</v>
      </c>
      <c r="CX64" s="2" t="s">
        <v>373</v>
      </c>
      <c r="CY64" s="2" t="s">
        <v>383</v>
      </c>
      <c r="CZ64" s="2" t="s">
        <v>373</v>
      </c>
      <c r="DA64" s="2" t="s">
        <v>373</v>
      </c>
      <c r="DB64" s="2" t="s">
        <v>373</v>
      </c>
      <c r="DC64" s="2" t="s">
        <v>373</v>
      </c>
      <c r="DD64" s="2" t="s">
        <v>373</v>
      </c>
      <c r="DE64" s="2" t="s">
        <v>373</v>
      </c>
      <c r="DF64" s="2" t="s">
        <v>373</v>
      </c>
      <c r="DG64" s="2" t="s">
        <v>373</v>
      </c>
      <c r="DH64" s="2" t="s">
        <v>373</v>
      </c>
      <c r="DI64" s="2" t="s">
        <v>373</v>
      </c>
      <c r="DJ64" s="2" t="s">
        <v>373</v>
      </c>
      <c r="DK64" s="2" t="s">
        <v>373</v>
      </c>
      <c r="DL64" s="2" t="s">
        <v>373</v>
      </c>
      <c r="DM64" s="2" t="s">
        <v>373</v>
      </c>
      <c r="DN64" s="2" t="s">
        <v>373</v>
      </c>
      <c r="DO64" s="2" t="s">
        <v>373</v>
      </c>
      <c r="DP64" s="2" t="s">
        <v>373</v>
      </c>
      <c r="DQ64" s="2" t="s">
        <v>373</v>
      </c>
      <c r="DR64" s="2" t="s">
        <v>373</v>
      </c>
      <c r="DS64" s="2" t="s">
        <v>373</v>
      </c>
      <c r="DT64" s="2" t="s">
        <v>373</v>
      </c>
      <c r="DU64" s="2" t="s">
        <v>373</v>
      </c>
      <c r="DV64" s="2" t="s">
        <v>373</v>
      </c>
      <c r="DW64" s="2" t="s">
        <v>373</v>
      </c>
      <c r="DX64" s="2" t="s">
        <v>373</v>
      </c>
      <c r="DY64" s="2" t="s">
        <v>373</v>
      </c>
      <c r="DZ64" s="2" t="s">
        <v>373</v>
      </c>
      <c r="EA64" s="2" t="s">
        <v>373</v>
      </c>
      <c r="EB64" s="2" t="s">
        <v>373</v>
      </c>
      <c r="EC64" s="2" t="s">
        <v>373</v>
      </c>
      <c r="ED64" s="2" t="s">
        <v>373</v>
      </c>
      <c r="EE64" s="2" t="s">
        <v>373</v>
      </c>
      <c r="EF64" s="2" t="s">
        <v>373</v>
      </c>
      <c r="EG64" s="2" t="s">
        <v>373</v>
      </c>
      <c r="EH64" s="2" t="s">
        <v>373</v>
      </c>
      <c r="EI64" s="2" t="s">
        <v>373</v>
      </c>
      <c r="EJ64" s="2" t="s">
        <v>373</v>
      </c>
      <c r="EK64" s="2" t="s">
        <v>373</v>
      </c>
      <c r="EL64" s="2" t="s">
        <v>373</v>
      </c>
      <c r="EM64" s="2" t="s">
        <v>373</v>
      </c>
      <c r="EN64" s="2" t="s">
        <v>390</v>
      </c>
      <c r="EO64" s="2" t="s">
        <v>432</v>
      </c>
      <c r="EP64" s="2" t="s">
        <v>437</v>
      </c>
      <c r="EQ64" s="2" t="s">
        <v>1396</v>
      </c>
      <c r="ER64" s="2" t="s">
        <v>437</v>
      </c>
      <c r="ES64" s="2" t="s">
        <v>1397</v>
      </c>
      <c r="ET64" s="2" t="s">
        <v>1398</v>
      </c>
      <c r="EU64" s="2" t="s">
        <v>407</v>
      </c>
      <c r="EV64" s="2" t="s">
        <v>440</v>
      </c>
      <c r="EW64" s="2" t="s">
        <v>373</v>
      </c>
      <c r="EX64" s="2" t="s">
        <v>373</v>
      </c>
      <c r="EY64" s="2" t="s">
        <v>1399</v>
      </c>
      <c r="EZ64" s="2" t="s">
        <v>711</v>
      </c>
      <c r="FA64" s="2" t="s">
        <v>745</v>
      </c>
      <c r="FB64" s="2" t="s">
        <v>441</v>
      </c>
      <c r="FC64" s="2" t="s">
        <v>429</v>
      </c>
      <c r="FD64" s="2" t="s">
        <v>1400</v>
      </c>
      <c r="FE64" s="2" t="s">
        <v>373</v>
      </c>
      <c r="FF64" s="2" t="s">
        <v>625</v>
      </c>
      <c r="FG64" s="2" t="s">
        <v>625</v>
      </c>
      <c r="FH64" s="2" t="s">
        <v>1401</v>
      </c>
      <c r="FI64" s="2" t="s">
        <v>1401</v>
      </c>
      <c r="FJ64" s="2" t="s">
        <v>728</v>
      </c>
      <c r="FK64" s="2" t="s">
        <v>1402</v>
      </c>
      <c r="FL64" s="2" t="s">
        <v>728</v>
      </c>
      <c r="FM64" s="2" t="s">
        <v>1403</v>
      </c>
      <c r="FN64" s="2" t="s">
        <v>1404</v>
      </c>
      <c r="FO64" s="2" t="s">
        <v>1404</v>
      </c>
      <c r="FP64" s="2" t="s">
        <v>383</v>
      </c>
      <c r="FQ64" s="2" t="s">
        <v>383</v>
      </c>
      <c r="FR64" s="2" t="s">
        <v>429</v>
      </c>
      <c r="FS64" s="2" t="s">
        <v>373</v>
      </c>
      <c r="FT64" s="2" t="s">
        <v>383</v>
      </c>
      <c r="FU64" s="2" t="s">
        <v>373</v>
      </c>
      <c r="FV64" s="2" t="s">
        <v>383</v>
      </c>
      <c r="FW64" s="2" t="s">
        <v>373</v>
      </c>
      <c r="FX64" s="2" t="s">
        <v>547</v>
      </c>
      <c r="FY64" s="2" t="s">
        <v>383</v>
      </c>
      <c r="FZ64" s="2" t="s">
        <v>373</v>
      </c>
      <c r="GA64" s="2" t="s">
        <v>373</v>
      </c>
      <c r="GB64" s="2" t="s">
        <v>373</v>
      </c>
      <c r="GC64" s="2" t="s">
        <v>373</v>
      </c>
      <c r="GD64" s="2" t="s">
        <v>373</v>
      </c>
      <c r="GE64" s="2" t="s">
        <v>373</v>
      </c>
      <c r="GF64" s="2" t="s">
        <v>373</v>
      </c>
      <c r="GG64" s="2" t="s">
        <v>373</v>
      </c>
      <c r="GH64" s="2" t="s">
        <v>373</v>
      </c>
      <c r="GI64" s="2" t="s">
        <v>373</v>
      </c>
      <c r="GJ64" s="2" t="s">
        <v>547</v>
      </c>
    </row>
    <row r="65" spans="1:192" x14ac:dyDescent="0.25">
      <c r="A65" s="1">
        <v>43740.417245370372</v>
      </c>
      <c r="B65" s="1">
        <v>43740.420972222222</v>
      </c>
      <c r="C65" s="2" t="s">
        <v>195</v>
      </c>
      <c r="D65" s="2" t="s">
        <v>1405</v>
      </c>
      <c r="E65">
        <v>58</v>
      </c>
      <c r="F65">
        <v>321</v>
      </c>
      <c r="G65" s="2" t="s">
        <v>963</v>
      </c>
      <c r="H65" s="1">
        <v>43747.421070312499</v>
      </c>
      <c r="I65" s="2" t="s">
        <v>1406</v>
      </c>
      <c r="J65" s="2" t="s">
        <v>373</v>
      </c>
      <c r="K65" s="2" t="s">
        <v>373</v>
      </c>
      <c r="L65" s="2" t="s">
        <v>373</v>
      </c>
      <c r="M65" s="2" t="s">
        <v>373</v>
      </c>
      <c r="N65" s="2" t="s">
        <v>373</v>
      </c>
      <c r="O65" s="2" t="s">
        <v>373</v>
      </c>
      <c r="P65" s="2" t="s">
        <v>374</v>
      </c>
      <c r="Q65" s="2" t="s">
        <v>375</v>
      </c>
      <c r="R65" s="2" t="s">
        <v>1407</v>
      </c>
      <c r="S65" s="2" t="s">
        <v>1408</v>
      </c>
      <c r="T65" s="2" t="s">
        <v>378</v>
      </c>
      <c r="U65" s="2" t="s">
        <v>1409</v>
      </c>
      <c r="V65" s="2" t="s">
        <v>1410</v>
      </c>
      <c r="W65" s="2" t="s">
        <v>381</v>
      </c>
      <c r="X65" s="2" t="s">
        <v>373</v>
      </c>
      <c r="Y65" s="2" t="s">
        <v>1021</v>
      </c>
      <c r="Z65" s="2" t="s">
        <v>390</v>
      </c>
      <c r="AA65" s="2" t="s">
        <v>1222</v>
      </c>
      <c r="AB65" s="2" t="s">
        <v>373</v>
      </c>
      <c r="AC65" s="2" t="s">
        <v>373</v>
      </c>
      <c r="AD65" s="2" t="s">
        <v>373</v>
      </c>
      <c r="AE65" s="2" t="s">
        <v>373</v>
      </c>
      <c r="AF65" s="2" t="s">
        <v>373</v>
      </c>
      <c r="AG65" s="2" t="s">
        <v>373</v>
      </c>
      <c r="AH65" s="2" t="s">
        <v>404</v>
      </c>
      <c r="AI65" s="2" t="s">
        <v>373</v>
      </c>
      <c r="AJ65" s="2" t="s">
        <v>404</v>
      </c>
      <c r="AK65" s="2" t="s">
        <v>383</v>
      </c>
      <c r="AL65" s="2" t="s">
        <v>373</v>
      </c>
      <c r="AM65" s="2" t="s">
        <v>405</v>
      </c>
      <c r="AN65" s="2" t="s">
        <v>406</v>
      </c>
      <c r="AO65" s="2" t="s">
        <v>403</v>
      </c>
      <c r="AP65" s="2" t="s">
        <v>1411</v>
      </c>
      <c r="AQ65" s="2" t="s">
        <v>373</v>
      </c>
      <c r="AR65" s="2" t="s">
        <v>437</v>
      </c>
      <c r="AS65" s="2" t="s">
        <v>373</v>
      </c>
      <c r="AT65" s="2" t="s">
        <v>373</v>
      </c>
      <c r="AU65" s="2" t="s">
        <v>373</v>
      </c>
      <c r="AV65" s="2" t="s">
        <v>429</v>
      </c>
      <c r="AW65" s="2" t="s">
        <v>429</v>
      </c>
      <c r="AX65" s="2" t="s">
        <v>390</v>
      </c>
      <c r="AY65" s="2" t="s">
        <v>383</v>
      </c>
      <c r="AZ65" s="2" t="s">
        <v>383</v>
      </c>
      <c r="BA65" s="2" t="s">
        <v>582</v>
      </c>
      <c r="BB65" s="2" t="s">
        <v>373</v>
      </c>
      <c r="BC65" s="2" t="s">
        <v>373</v>
      </c>
      <c r="BD65" s="2" t="s">
        <v>373</v>
      </c>
      <c r="BE65" s="2" t="s">
        <v>373</v>
      </c>
      <c r="BF65" s="2" t="s">
        <v>373</v>
      </c>
      <c r="BG65" s="2" t="s">
        <v>383</v>
      </c>
      <c r="BH65" s="2" t="s">
        <v>408</v>
      </c>
      <c r="BI65" s="2" t="s">
        <v>373</v>
      </c>
      <c r="BJ65" s="2" t="s">
        <v>373</v>
      </c>
      <c r="BK65" s="2" t="s">
        <v>409</v>
      </c>
      <c r="BL65" s="2" t="s">
        <v>373</v>
      </c>
      <c r="BM65" s="2" t="s">
        <v>383</v>
      </c>
      <c r="BN65" s="2" t="s">
        <v>373</v>
      </c>
      <c r="BO65" s="2" t="s">
        <v>383</v>
      </c>
      <c r="BP65" s="2" t="s">
        <v>383</v>
      </c>
      <c r="BQ65" s="2" t="s">
        <v>383</v>
      </c>
      <c r="BR65" s="2" t="s">
        <v>383</v>
      </c>
      <c r="BS65" s="2" t="s">
        <v>373</v>
      </c>
      <c r="BT65" s="2" t="s">
        <v>373</v>
      </c>
      <c r="BU65" s="2" t="s">
        <v>373</v>
      </c>
      <c r="BV65" s="2" t="s">
        <v>373</v>
      </c>
      <c r="BW65" s="2" t="s">
        <v>373</v>
      </c>
      <c r="BX65" s="2" t="s">
        <v>373</v>
      </c>
      <c r="BY65" s="2" t="s">
        <v>373</v>
      </c>
      <c r="BZ65" s="2" t="s">
        <v>373</v>
      </c>
      <c r="CA65" s="2" t="s">
        <v>373</v>
      </c>
      <c r="CB65" s="2" t="s">
        <v>383</v>
      </c>
      <c r="CC65" s="2" t="s">
        <v>373</v>
      </c>
      <c r="CD65" s="2" t="s">
        <v>373</v>
      </c>
      <c r="CE65" s="2" t="s">
        <v>373</v>
      </c>
      <c r="CF65" s="2" t="s">
        <v>373</v>
      </c>
      <c r="CG65" s="2" t="s">
        <v>373</v>
      </c>
      <c r="CH65" s="2" t="s">
        <v>373</v>
      </c>
      <c r="CI65" s="2" t="s">
        <v>373</v>
      </c>
      <c r="CJ65" s="2" t="s">
        <v>373</v>
      </c>
      <c r="CK65" s="2" t="s">
        <v>373</v>
      </c>
      <c r="CL65" s="2" t="s">
        <v>383</v>
      </c>
      <c r="CM65" s="2" t="s">
        <v>373</v>
      </c>
      <c r="CN65" s="2" t="s">
        <v>373</v>
      </c>
      <c r="CO65" s="2" t="s">
        <v>373</v>
      </c>
      <c r="CP65" s="2" t="s">
        <v>373</v>
      </c>
      <c r="CQ65" s="2" t="s">
        <v>373</v>
      </c>
      <c r="CR65" s="2" t="s">
        <v>373</v>
      </c>
      <c r="CS65" s="2" t="s">
        <v>373</v>
      </c>
      <c r="CT65" s="2" t="s">
        <v>373</v>
      </c>
      <c r="CU65" s="2" t="s">
        <v>373</v>
      </c>
      <c r="CV65" s="2" t="s">
        <v>373</v>
      </c>
      <c r="CW65" s="2" t="s">
        <v>373</v>
      </c>
      <c r="CX65" s="2" t="s">
        <v>373</v>
      </c>
      <c r="CY65" s="2" t="s">
        <v>390</v>
      </c>
      <c r="CZ65" s="2" t="s">
        <v>373</v>
      </c>
      <c r="DA65" s="2" t="s">
        <v>373</v>
      </c>
      <c r="DB65" s="2" t="s">
        <v>373</v>
      </c>
      <c r="DC65" s="2" t="s">
        <v>373</v>
      </c>
      <c r="DD65" s="2" t="s">
        <v>373</v>
      </c>
      <c r="DE65" s="2" t="s">
        <v>373</v>
      </c>
      <c r="DF65" s="2" t="s">
        <v>373</v>
      </c>
      <c r="DG65" s="2" t="s">
        <v>373</v>
      </c>
      <c r="DH65" s="2" t="s">
        <v>373</v>
      </c>
      <c r="DI65" s="2" t="s">
        <v>373</v>
      </c>
      <c r="DJ65" s="2" t="s">
        <v>373</v>
      </c>
      <c r="DK65" s="2" t="s">
        <v>373</v>
      </c>
      <c r="DL65" s="2" t="s">
        <v>373</v>
      </c>
      <c r="DM65" s="2" t="s">
        <v>373</v>
      </c>
      <c r="DN65" s="2" t="s">
        <v>373</v>
      </c>
      <c r="DO65" s="2" t="s">
        <v>373</v>
      </c>
      <c r="DP65" s="2" t="s">
        <v>373</v>
      </c>
      <c r="DQ65" s="2" t="s">
        <v>373</v>
      </c>
      <c r="DR65" s="2" t="s">
        <v>373</v>
      </c>
      <c r="DS65" s="2" t="s">
        <v>373</v>
      </c>
      <c r="DT65" s="2" t="s">
        <v>373</v>
      </c>
      <c r="DU65" s="2" t="s">
        <v>373</v>
      </c>
      <c r="DV65" s="2" t="s">
        <v>373</v>
      </c>
      <c r="DW65" s="2" t="s">
        <v>373</v>
      </c>
      <c r="DX65" s="2" t="s">
        <v>373</v>
      </c>
      <c r="DY65" s="2" t="s">
        <v>373</v>
      </c>
      <c r="DZ65" s="2" t="s">
        <v>373</v>
      </c>
      <c r="EA65" s="2" t="s">
        <v>373</v>
      </c>
      <c r="EB65" s="2" t="s">
        <v>373</v>
      </c>
      <c r="EC65" s="2" t="s">
        <v>373</v>
      </c>
      <c r="ED65" s="2" t="s">
        <v>373</v>
      </c>
      <c r="EE65" s="2" t="s">
        <v>373</v>
      </c>
      <c r="EF65" s="2" t="s">
        <v>373</v>
      </c>
      <c r="EG65" s="2" t="s">
        <v>373</v>
      </c>
      <c r="EH65" s="2" t="s">
        <v>373</v>
      </c>
      <c r="EI65" s="2" t="s">
        <v>373</v>
      </c>
      <c r="EJ65" s="2" t="s">
        <v>373</v>
      </c>
      <c r="EK65" s="2" t="s">
        <v>373</v>
      </c>
      <c r="EL65" s="2" t="s">
        <v>373</v>
      </c>
      <c r="EM65" s="2" t="s">
        <v>373</v>
      </c>
      <c r="EN65" s="2" t="s">
        <v>373</v>
      </c>
      <c r="EO65" s="2" t="s">
        <v>373</v>
      </c>
      <c r="EP65" s="2" t="s">
        <v>373</v>
      </c>
      <c r="EQ65" s="2" t="s">
        <v>373</v>
      </c>
      <c r="ER65" s="2" t="s">
        <v>373</v>
      </c>
      <c r="ES65" s="2" t="s">
        <v>373</v>
      </c>
      <c r="ET65" s="2" t="s">
        <v>373</v>
      </c>
      <c r="EU65" s="2" t="s">
        <v>373</v>
      </c>
      <c r="EV65" s="2" t="s">
        <v>373</v>
      </c>
      <c r="EW65" s="2" t="s">
        <v>373</v>
      </c>
      <c r="EX65" s="2" t="s">
        <v>373</v>
      </c>
      <c r="EY65" s="2" t="s">
        <v>373</v>
      </c>
      <c r="EZ65" s="2" t="s">
        <v>373</v>
      </c>
      <c r="FA65" s="2" t="s">
        <v>373</v>
      </c>
      <c r="FB65" s="2" t="s">
        <v>373</v>
      </c>
      <c r="FC65" s="2" t="s">
        <v>373</v>
      </c>
      <c r="FD65" s="2" t="s">
        <v>373</v>
      </c>
      <c r="FE65" s="2" t="s">
        <v>373</v>
      </c>
      <c r="FF65" s="2" t="s">
        <v>373</v>
      </c>
      <c r="FG65" s="2" t="s">
        <v>373</v>
      </c>
      <c r="FH65" s="2" t="s">
        <v>373</v>
      </c>
      <c r="FI65" s="2" t="s">
        <v>373</v>
      </c>
      <c r="FJ65" s="2" t="s">
        <v>373</v>
      </c>
      <c r="FK65" s="2" t="s">
        <v>373</v>
      </c>
      <c r="FL65" s="2" t="s">
        <v>373</v>
      </c>
      <c r="FM65" s="2" t="s">
        <v>373</v>
      </c>
      <c r="FN65" s="2" t="s">
        <v>373</v>
      </c>
      <c r="FO65" s="2" t="s">
        <v>373</v>
      </c>
      <c r="FP65" s="2" t="s">
        <v>373</v>
      </c>
      <c r="FQ65" s="2" t="s">
        <v>373</v>
      </c>
      <c r="FR65" s="2" t="s">
        <v>373</v>
      </c>
      <c r="FS65" s="2" t="s">
        <v>373</v>
      </c>
      <c r="FT65" s="2" t="s">
        <v>373</v>
      </c>
      <c r="FU65" s="2" t="s">
        <v>373</v>
      </c>
      <c r="FV65" s="2" t="s">
        <v>373</v>
      </c>
      <c r="FW65" s="2" t="s">
        <v>373</v>
      </c>
      <c r="FX65" s="2" t="s">
        <v>373</v>
      </c>
      <c r="FY65" s="2" t="s">
        <v>373</v>
      </c>
      <c r="FZ65" s="2" t="s">
        <v>373</v>
      </c>
      <c r="GA65" s="2" t="s">
        <v>373</v>
      </c>
      <c r="GB65" s="2" t="s">
        <v>373</v>
      </c>
      <c r="GC65" s="2" t="s">
        <v>373</v>
      </c>
      <c r="GD65" s="2" t="s">
        <v>373</v>
      </c>
      <c r="GE65" s="2" t="s">
        <v>373</v>
      </c>
      <c r="GF65" s="2" t="s">
        <v>373</v>
      </c>
      <c r="GG65" s="2" t="s">
        <v>373</v>
      </c>
      <c r="GH65" s="2" t="s">
        <v>373</v>
      </c>
      <c r="GI65" s="2" t="s">
        <v>373</v>
      </c>
      <c r="GJ65" s="2" t="s">
        <v>373</v>
      </c>
    </row>
    <row r="66" spans="1:192" x14ac:dyDescent="0.25">
      <c r="A66" s="1">
        <v>43747.444791666669</v>
      </c>
      <c r="B66" s="1">
        <v>43747.45826388889</v>
      </c>
      <c r="C66" s="2" t="s">
        <v>195</v>
      </c>
      <c r="D66" s="2" t="s">
        <v>1412</v>
      </c>
      <c r="E66">
        <v>100</v>
      </c>
      <c r="F66">
        <v>1163</v>
      </c>
      <c r="G66" s="2" t="s">
        <v>371</v>
      </c>
      <c r="H66" s="1">
        <v>43747.458267604168</v>
      </c>
      <c r="I66" s="2" t="s">
        <v>1413</v>
      </c>
      <c r="J66" s="2" t="s">
        <v>373</v>
      </c>
      <c r="K66" s="2" t="s">
        <v>373</v>
      </c>
      <c r="L66" s="2" t="s">
        <v>373</v>
      </c>
      <c r="M66" s="2" t="s">
        <v>373</v>
      </c>
      <c r="N66" s="2" t="s">
        <v>373</v>
      </c>
      <c r="O66" s="2" t="s">
        <v>373</v>
      </c>
      <c r="P66" s="2" t="s">
        <v>374</v>
      </c>
      <c r="Q66" s="2" t="s">
        <v>375</v>
      </c>
      <c r="R66" s="2" t="s">
        <v>1414</v>
      </c>
      <c r="S66" s="2" t="s">
        <v>1343</v>
      </c>
      <c r="T66" s="2" t="s">
        <v>1344</v>
      </c>
      <c r="U66" s="2" t="s">
        <v>1345</v>
      </c>
      <c r="V66" s="2" t="s">
        <v>1346</v>
      </c>
      <c r="W66" s="2" t="s">
        <v>381</v>
      </c>
      <c r="X66" s="2" t="s">
        <v>373</v>
      </c>
      <c r="Y66" s="2" t="s">
        <v>739</v>
      </c>
      <c r="Z66" s="2" t="s">
        <v>390</v>
      </c>
      <c r="AA66" s="2" t="s">
        <v>577</v>
      </c>
      <c r="AB66" s="2" t="s">
        <v>373</v>
      </c>
      <c r="AC66" s="2" t="s">
        <v>386</v>
      </c>
      <c r="AD66" s="2" t="s">
        <v>1348</v>
      </c>
      <c r="AE66" s="2" t="s">
        <v>404</v>
      </c>
      <c r="AF66" s="2" t="s">
        <v>373</v>
      </c>
      <c r="AG66" s="2" t="s">
        <v>1348</v>
      </c>
      <c r="AH66" s="2" t="s">
        <v>654</v>
      </c>
      <c r="AI66" s="2" t="s">
        <v>373</v>
      </c>
      <c r="AJ66" s="2" t="s">
        <v>1349</v>
      </c>
      <c r="AK66" s="2" t="s">
        <v>390</v>
      </c>
      <c r="AL66" s="2" t="s">
        <v>1415</v>
      </c>
      <c r="AM66" s="2" t="s">
        <v>405</v>
      </c>
      <c r="AN66" s="2" t="s">
        <v>636</v>
      </c>
      <c r="AO66" s="2" t="s">
        <v>488</v>
      </c>
      <c r="AP66" s="2" t="s">
        <v>373</v>
      </c>
      <c r="AQ66" s="2" t="s">
        <v>1416</v>
      </c>
      <c r="AR66" s="2" t="s">
        <v>894</v>
      </c>
      <c r="AS66" s="2" t="s">
        <v>1352</v>
      </c>
      <c r="AT66" s="2" t="s">
        <v>373</v>
      </c>
      <c r="AU66" s="2" t="s">
        <v>373</v>
      </c>
      <c r="AV66" s="2" t="s">
        <v>373</v>
      </c>
      <c r="AW66" s="2" t="s">
        <v>429</v>
      </c>
      <c r="AX66" s="2" t="s">
        <v>390</v>
      </c>
      <c r="AY66" s="2" t="s">
        <v>390</v>
      </c>
      <c r="AZ66" s="2" t="s">
        <v>390</v>
      </c>
      <c r="BA66" s="2" t="s">
        <v>1230</v>
      </c>
      <c r="BB66" s="2" t="s">
        <v>1165</v>
      </c>
      <c r="BC66" s="2" t="s">
        <v>1353</v>
      </c>
      <c r="BD66" s="2" t="s">
        <v>1230</v>
      </c>
      <c r="BE66" s="2" t="s">
        <v>1165</v>
      </c>
      <c r="BF66" s="2" t="s">
        <v>1353</v>
      </c>
      <c r="BG66" s="2" t="s">
        <v>390</v>
      </c>
      <c r="BH66" s="2" t="s">
        <v>408</v>
      </c>
      <c r="BI66" s="2" t="s">
        <v>373</v>
      </c>
      <c r="BJ66" s="2" t="s">
        <v>373</v>
      </c>
      <c r="BK66" s="2" t="s">
        <v>496</v>
      </c>
      <c r="BL66" s="2" t="s">
        <v>373</v>
      </c>
      <c r="BM66" s="2" t="s">
        <v>390</v>
      </c>
      <c r="BN66" s="2" t="s">
        <v>373</v>
      </c>
      <c r="BO66" s="2" t="s">
        <v>383</v>
      </c>
      <c r="BP66" s="2" t="s">
        <v>383</v>
      </c>
      <c r="BQ66" s="2" t="s">
        <v>383</v>
      </c>
      <c r="BR66" s="2" t="s">
        <v>390</v>
      </c>
      <c r="BS66" s="2" t="s">
        <v>497</v>
      </c>
      <c r="BT66" s="2" t="s">
        <v>411</v>
      </c>
      <c r="BU66" s="2" t="s">
        <v>450</v>
      </c>
      <c r="BV66" s="2" t="s">
        <v>373</v>
      </c>
      <c r="BW66" s="2" t="s">
        <v>499</v>
      </c>
      <c r="BX66" s="2" t="s">
        <v>373</v>
      </c>
      <c r="BY66" s="2" t="s">
        <v>1417</v>
      </c>
      <c r="BZ66" s="2" t="s">
        <v>373</v>
      </c>
      <c r="CA66" s="2" t="s">
        <v>1418</v>
      </c>
      <c r="CB66" s="2" t="s">
        <v>390</v>
      </c>
      <c r="CC66" s="2" t="s">
        <v>497</v>
      </c>
      <c r="CD66" s="2" t="s">
        <v>411</v>
      </c>
      <c r="CE66" s="2" t="s">
        <v>1419</v>
      </c>
      <c r="CF66" s="2" t="s">
        <v>373</v>
      </c>
      <c r="CG66" s="2" t="s">
        <v>499</v>
      </c>
      <c r="CH66" s="2" t="s">
        <v>373</v>
      </c>
      <c r="CI66" s="2" t="s">
        <v>502</v>
      </c>
      <c r="CJ66" s="2" t="s">
        <v>373</v>
      </c>
      <c r="CK66" s="2" t="s">
        <v>1420</v>
      </c>
      <c r="CL66" s="2" t="s">
        <v>390</v>
      </c>
      <c r="CM66" s="2" t="s">
        <v>497</v>
      </c>
      <c r="CN66" s="2" t="s">
        <v>411</v>
      </c>
      <c r="CO66" s="2" t="s">
        <v>450</v>
      </c>
      <c r="CP66" s="2" t="s">
        <v>373</v>
      </c>
      <c r="CQ66" s="2" t="s">
        <v>390</v>
      </c>
      <c r="CR66" s="2" t="s">
        <v>499</v>
      </c>
      <c r="CS66" s="2" t="s">
        <v>373</v>
      </c>
      <c r="CT66" s="2" t="s">
        <v>752</v>
      </c>
      <c r="CU66" s="2" t="s">
        <v>373</v>
      </c>
      <c r="CV66" s="2" t="s">
        <v>383</v>
      </c>
      <c r="CW66" s="2" t="s">
        <v>373</v>
      </c>
      <c r="CX66" s="2" t="s">
        <v>1421</v>
      </c>
      <c r="CY66" s="2" t="s">
        <v>390</v>
      </c>
      <c r="CZ66" s="2" t="s">
        <v>1422</v>
      </c>
      <c r="DA66" s="2" t="s">
        <v>1423</v>
      </c>
      <c r="DB66" s="2" t="s">
        <v>373</v>
      </c>
      <c r="DC66" s="2" t="s">
        <v>373</v>
      </c>
      <c r="DD66" s="2" t="s">
        <v>1424</v>
      </c>
      <c r="DE66" s="2" t="s">
        <v>1425</v>
      </c>
      <c r="DF66" s="2" t="s">
        <v>1426</v>
      </c>
      <c r="DG66" s="2" t="s">
        <v>450</v>
      </c>
      <c r="DH66" s="2" t="s">
        <v>711</v>
      </c>
      <c r="DI66" s="2" t="s">
        <v>440</v>
      </c>
      <c r="DJ66" s="2" t="s">
        <v>1427</v>
      </c>
      <c r="DK66" s="2" t="s">
        <v>1428</v>
      </c>
      <c r="DL66" s="2" t="s">
        <v>515</v>
      </c>
      <c r="DM66" s="2" t="s">
        <v>441</v>
      </c>
      <c r="DN66" s="2" t="s">
        <v>1429</v>
      </c>
      <c r="DO66" s="2" t="s">
        <v>1430</v>
      </c>
      <c r="DP66" s="2" t="s">
        <v>429</v>
      </c>
      <c r="DQ66" s="2" t="s">
        <v>1431</v>
      </c>
      <c r="DR66" s="2" t="s">
        <v>614</v>
      </c>
      <c r="DS66" s="2" t="s">
        <v>1432</v>
      </c>
      <c r="DT66" s="2" t="s">
        <v>1433</v>
      </c>
      <c r="DU66" s="2" t="s">
        <v>1434</v>
      </c>
      <c r="DV66" s="2" t="s">
        <v>373</v>
      </c>
      <c r="DW66" s="2" t="s">
        <v>519</v>
      </c>
      <c r="DX66" s="2" t="s">
        <v>373</v>
      </c>
      <c r="DY66" s="2" t="s">
        <v>373</v>
      </c>
      <c r="DZ66" s="2" t="s">
        <v>373</v>
      </c>
      <c r="EA66" s="2" t="s">
        <v>373</v>
      </c>
      <c r="EB66" s="2" t="s">
        <v>373</v>
      </c>
      <c r="EC66" s="2" t="s">
        <v>373</v>
      </c>
      <c r="ED66" s="2" t="s">
        <v>373</v>
      </c>
      <c r="EE66" s="2" t="s">
        <v>1435</v>
      </c>
      <c r="EF66" s="2" t="s">
        <v>390</v>
      </c>
      <c r="EG66" s="2" t="s">
        <v>390</v>
      </c>
      <c r="EH66" s="2" t="s">
        <v>765</v>
      </c>
      <c r="EI66" s="2" t="s">
        <v>373</v>
      </c>
      <c r="EJ66" s="2" t="s">
        <v>1436</v>
      </c>
      <c r="EK66" s="2" t="s">
        <v>1437</v>
      </c>
      <c r="EL66" s="2" t="s">
        <v>1438</v>
      </c>
      <c r="EM66" s="2" t="s">
        <v>373</v>
      </c>
      <c r="EN66" s="2" t="s">
        <v>390</v>
      </c>
      <c r="EO66" s="2" t="s">
        <v>1422</v>
      </c>
      <c r="EP66" s="2" t="s">
        <v>1423</v>
      </c>
      <c r="EQ66" s="2" t="s">
        <v>373</v>
      </c>
      <c r="ER66" s="2" t="s">
        <v>373</v>
      </c>
      <c r="ES66" s="2" t="s">
        <v>1439</v>
      </c>
      <c r="ET66" s="2" t="s">
        <v>440</v>
      </c>
      <c r="EU66" s="2" t="s">
        <v>1440</v>
      </c>
      <c r="EV66" s="2" t="s">
        <v>440</v>
      </c>
      <c r="EW66" s="2" t="s">
        <v>711</v>
      </c>
      <c r="EX66" s="2" t="s">
        <v>440</v>
      </c>
      <c r="EY66" s="2" t="s">
        <v>429</v>
      </c>
      <c r="EZ66" s="2" t="s">
        <v>1441</v>
      </c>
      <c r="FA66" s="2" t="s">
        <v>894</v>
      </c>
      <c r="FB66" s="2" t="s">
        <v>441</v>
      </c>
      <c r="FC66" s="2" t="s">
        <v>429</v>
      </c>
      <c r="FD66" s="2" t="s">
        <v>722</v>
      </c>
      <c r="FE66" s="2" t="s">
        <v>373</v>
      </c>
      <c r="FF66" s="2" t="s">
        <v>625</v>
      </c>
      <c r="FG66" s="2" t="s">
        <v>429</v>
      </c>
      <c r="FH66" s="2" t="s">
        <v>1442</v>
      </c>
      <c r="FI66" s="2" t="s">
        <v>1443</v>
      </c>
      <c r="FJ66" s="2" t="s">
        <v>1444</v>
      </c>
      <c r="FK66" s="2" t="s">
        <v>1445</v>
      </c>
      <c r="FL66" s="2" t="s">
        <v>1446</v>
      </c>
      <c r="FM66" s="2" t="s">
        <v>1447</v>
      </c>
      <c r="FN66" s="2" t="s">
        <v>1448</v>
      </c>
      <c r="FO66" s="2" t="s">
        <v>863</v>
      </c>
      <c r="FP66" s="2" t="s">
        <v>390</v>
      </c>
      <c r="FQ66" s="2" t="s">
        <v>383</v>
      </c>
      <c r="FR66" s="2" t="s">
        <v>429</v>
      </c>
      <c r="FS66" s="2" t="s">
        <v>373</v>
      </c>
      <c r="FT66" s="2" t="s">
        <v>383</v>
      </c>
      <c r="FU66" s="2" t="s">
        <v>373</v>
      </c>
      <c r="FV66" s="2" t="s">
        <v>390</v>
      </c>
      <c r="FW66" s="2" t="s">
        <v>437</v>
      </c>
      <c r="FX66" s="2" t="s">
        <v>373</v>
      </c>
      <c r="FY66" s="2" t="s">
        <v>390</v>
      </c>
      <c r="FZ66" s="2" t="s">
        <v>1449</v>
      </c>
      <c r="GA66" s="2" t="s">
        <v>440</v>
      </c>
      <c r="GB66" s="2" t="s">
        <v>1450</v>
      </c>
      <c r="GC66" s="2" t="s">
        <v>440</v>
      </c>
      <c r="GD66" s="2" t="s">
        <v>440</v>
      </c>
      <c r="GE66" s="2" t="s">
        <v>440</v>
      </c>
      <c r="GF66" s="2" t="s">
        <v>1451</v>
      </c>
      <c r="GG66" s="2" t="s">
        <v>642</v>
      </c>
      <c r="GH66" s="2" t="s">
        <v>1452</v>
      </c>
      <c r="GI66" s="2" t="s">
        <v>373</v>
      </c>
      <c r="GJ66" s="2" t="s">
        <v>373</v>
      </c>
    </row>
    <row r="67" spans="1:192" x14ac:dyDescent="0.25">
      <c r="A67" s="1">
        <v>43739.280451388891</v>
      </c>
      <c r="B67" s="1">
        <v>43740.521678240744</v>
      </c>
      <c r="C67" s="2" t="s">
        <v>195</v>
      </c>
      <c r="D67" s="2" t="s">
        <v>1453</v>
      </c>
      <c r="E67">
        <v>73</v>
      </c>
      <c r="F67">
        <v>107242</v>
      </c>
      <c r="G67" s="2" t="s">
        <v>963</v>
      </c>
      <c r="H67" s="1">
        <v>43747.521907465278</v>
      </c>
      <c r="I67" s="2" t="s">
        <v>1454</v>
      </c>
      <c r="J67" s="2" t="s">
        <v>373</v>
      </c>
      <c r="K67" s="2" t="s">
        <v>373</v>
      </c>
      <c r="L67" s="2" t="s">
        <v>373</v>
      </c>
      <c r="M67" s="2" t="s">
        <v>373</v>
      </c>
      <c r="N67" s="2" t="s">
        <v>373</v>
      </c>
      <c r="O67" s="2" t="s">
        <v>373</v>
      </c>
      <c r="P67" s="2" t="s">
        <v>374</v>
      </c>
      <c r="Q67" s="2" t="s">
        <v>375</v>
      </c>
      <c r="R67" s="2" t="s">
        <v>1455</v>
      </c>
      <c r="S67" s="2" t="s">
        <v>1456</v>
      </c>
      <c r="T67" s="2" t="s">
        <v>1457</v>
      </c>
      <c r="U67" s="2" t="s">
        <v>1458</v>
      </c>
      <c r="V67" s="2" t="s">
        <v>1459</v>
      </c>
      <c r="W67" s="2" t="s">
        <v>381</v>
      </c>
      <c r="X67" s="2" t="s">
        <v>373</v>
      </c>
      <c r="Y67" s="2" t="s">
        <v>739</v>
      </c>
      <c r="Z67" s="2" t="s">
        <v>383</v>
      </c>
      <c r="AA67" s="2" t="s">
        <v>401</v>
      </c>
      <c r="AB67" s="2" t="s">
        <v>373</v>
      </c>
      <c r="AC67" s="2" t="s">
        <v>1460</v>
      </c>
      <c r="AD67" s="2" t="s">
        <v>373</v>
      </c>
      <c r="AE67" s="2" t="s">
        <v>519</v>
      </c>
      <c r="AF67" s="2" t="s">
        <v>373</v>
      </c>
      <c r="AG67" s="2" t="s">
        <v>373</v>
      </c>
      <c r="AH67" s="2" t="s">
        <v>488</v>
      </c>
      <c r="AI67" s="2" t="s">
        <v>373</v>
      </c>
      <c r="AJ67" s="2" t="s">
        <v>373</v>
      </c>
      <c r="AK67" s="2" t="s">
        <v>383</v>
      </c>
      <c r="AL67" s="2" t="s">
        <v>373</v>
      </c>
      <c r="AM67" s="2" t="s">
        <v>405</v>
      </c>
      <c r="AN67" s="2" t="s">
        <v>406</v>
      </c>
      <c r="AO67" s="2" t="s">
        <v>403</v>
      </c>
      <c r="AP67" s="2" t="s">
        <v>1461</v>
      </c>
      <c r="AQ67" s="2" t="s">
        <v>373</v>
      </c>
      <c r="AR67" s="2" t="s">
        <v>1462</v>
      </c>
      <c r="AS67" s="2" t="s">
        <v>659</v>
      </c>
      <c r="AT67" s="2" t="s">
        <v>1463</v>
      </c>
      <c r="AU67" s="2" t="s">
        <v>373</v>
      </c>
      <c r="AV67" s="2" t="s">
        <v>373</v>
      </c>
      <c r="AW67" s="2" t="s">
        <v>429</v>
      </c>
      <c r="AX67" s="2" t="s">
        <v>373</v>
      </c>
      <c r="AY67" s="2" t="s">
        <v>373</v>
      </c>
      <c r="AZ67" s="2" t="s">
        <v>373</v>
      </c>
      <c r="BA67" s="2" t="s">
        <v>497</v>
      </c>
      <c r="BB67" s="2" t="s">
        <v>1053</v>
      </c>
      <c r="BC67" s="2" t="s">
        <v>1053</v>
      </c>
      <c r="BD67" s="2" t="s">
        <v>547</v>
      </c>
      <c r="BE67" s="2" t="s">
        <v>547</v>
      </c>
      <c r="BF67" s="2" t="s">
        <v>547</v>
      </c>
      <c r="BG67" s="2" t="s">
        <v>383</v>
      </c>
      <c r="BH67" s="2" t="s">
        <v>408</v>
      </c>
      <c r="BI67" s="2" t="s">
        <v>373</v>
      </c>
      <c r="BJ67" s="2" t="s">
        <v>373</v>
      </c>
      <c r="BK67" s="2" t="s">
        <v>494</v>
      </c>
      <c r="BL67" s="2" t="s">
        <v>1464</v>
      </c>
      <c r="BM67" s="2" t="s">
        <v>390</v>
      </c>
      <c r="BN67" s="2" t="s">
        <v>1465</v>
      </c>
      <c r="BO67" s="2" t="s">
        <v>390</v>
      </c>
      <c r="BP67" s="2" t="s">
        <v>390</v>
      </c>
      <c r="BQ67" s="2" t="s">
        <v>390</v>
      </c>
      <c r="BR67" s="2" t="s">
        <v>383</v>
      </c>
      <c r="BS67" s="2" t="s">
        <v>373</v>
      </c>
      <c r="BT67" s="2" t="s">
        <v>373</v>
      </c>
      <c r="BU67" s="2" t="s">
        <v>373</v>
      </c>
      <c r="BV67" s="2" t="s">
        <v>373</v>
      </c>
      <c r="BW67" s="2" t="s">
        <v>373</v>
      </c>
      <c r="BX67" s="2" t="s">
        <v>373</v>
      </c>
      <c r="BY67" s="2" t="s">
        <v>373</v>
      </c>
      <c r="BZ67" s="2" t="s">
        <v>373</v>
      </c>
      <c r="CA67" s="2" t="s">
        <v>373</v>
      </c>
      <c r="CB67" s="2" t="s">
        <v>390</v>
      </c>
      <c r="CC67" s="2" t="s">
        <v>497</v>
      </c>
      <c r="CD67" s="2" t="s">
        <v>411</v>
      </c>
      <c r="CE67" s="2" t="s">
        <v>1466</v>
      </c>
      <c r="CF67" s="2" t="s">
        <v>373</v>
      </c>
      <c r="CG67" s="2" t="s">
        <v>618</v>
      </c>
      <c r="CH67" s="2" t="s">
        <v>373</v>
      </c>
      <c r="CI67" s="2" t="s">
        <v>435</v>
      </c>
      <c r="CJ67" s="2" t="s">
        <v>373</v>
      </c>
      <c r="CK67" s="2" t="s">
        <v>1467</v>
      </c>
      <c r="CL67" s="2" t="s">
        <v>390</v>
      </c>
      <c r="CM67" s="2" t="s">
        <v>497</v>
      </c>
      <c r="CN67" s="2" t="s">
        <v>411</v>
      </c>
      <c r="CO67" s="2" t="s">
        <v>1468</v>
      </c>
      <c r="CP67" s="2" t="s">
        <v>373</v>
      </c>
      <c r="CQ67" s="2" t="s">
        <v>383</v>
      </c>
      <c r="CR67" s="2" t="s">
        <v>618</v>
      </c>
      <c r="CS67" s="2" t="s">
        <v>373</v>
      </c>
      <c r="CT67" s="2" t="s">
        <v>494</v>
      </c>
      <c r="CU67" s="2" t="s">
        <v>1469</v>
      </c>
      <c r="CV67" s="2" t="s">
        <v>383</v>
      </c>
      <c r="CW67" s="2" t="s">
        <v>373</v>
      </c>
      <c r="CX67" s="2" t="s">
        <v>1470</v>
      </c>
      <c r="CY67" s="2" t="s">
        <v>390</v>
      </c>
      <c r="CZ67" s="2" t="s">
        <v>1471</v>
      </c>
      <c r="DA67" s="2" t="s">
        <v>1472</v>
      </c>
      <c r="DB67" s="2" t="s">
        <v>1471</v>
      </c>
      <c r="DC67" s="2" t="s">
        <v>1472</v>
      </c>
      <c r="DD67" s="2" t="s">
        <v>1473</v>
      </c>
      <c r="DE67" s="2" t="s">
        <v>712</v>
      </c>
      <c r="DF67" s="2" t="s">
        <v>1474</v>
      </c>
      <c r="DG67" s="2" t="s">
        <v>452</v>
      </c>
      <c r="DH67" s="2" t="s">
        <v>373</v>
      </c>
      <c r="DI67" s="2" t="s">
        <v>373</v>
      </c>
      <c r="DJ67" s="2" t="s">
        <v>1475</v>
      </c>
      <c r="DK67" s="2" t="s">
        <v>1476</v>
      </c>
      <c r="DL67" s="2" t="s">
        <v>452</v>
      </c>
      <c r="DM67" s="2" t="s">
        <v>565</v>
      </c>
      <c r="DN67" s="2" t="s">
        <v>1477</v>
      </c>
      <c r="DO67" s="2" t="s">
        <v>1478</v>
      </c>
      <c r="DP67" s="2" t="s">
        <v>497</v>
      </c>
      <c r="DQ67" s="2" t="s">
        <v>1479</v>
      </c>
      <c r="DR67" s="2" t="s">
        <v>1394</v>
      </c>
      <c r="DS67" s="2" t="s">
        <v>1480</v>
      </c>
      <c r="DT67" s="2" t="s">
        <v>1481</v>
      </c>
      <c r="DU67" s="2" t="s">
        <v>1482</v>
      </c>
      <c r="DV67" s="2" t="s">
        <v>440</v>
      </c>
      <c r="DW67" s="2" t="s">
        <v>565</v>
      </c>
      <c r="DX67" s="2" t="s">
        <v>440</v>
      </c>
      <c r="DY67" s="2" t="s">
        <v>440</v>
      </c>
      <c r="DZ67" s="2" t="s">
        <v>440</v>
      </c>
      <c r="EA67" s="2" t="s">
        <v>440</v>
      </c>
      <c r="EB67" s="2" t="s">
        <v>373</v>
      </c>
      <c r="EC67" s="2" t="s">
        <v>373</v>
      </c>
      <c r="ED67" s="2" t="s">
        <v>373</v>
      </c>
      <c r="EE67" s="2" t="s">
        <v>1483</v>
      </c>
      <c r="EF67" s="2" t="s">
        <v>383</v>
      </c>
      <c r="EG67" s="2" t="s">
        <v>390</v>
      </c>
      <c r="EH67" s="2" t="s">
        <v>449</v>
      </c>
      <c r="EI67" s="2" t="s">
        <v>373</v>
      </c>
      <c r="EJ67" s="2" t="s">
        <v>440</v>
      </c>
      <c r="EK67" s="2" t="s">
        <v>1484</v>
      </c>
      <c r="EL67" s="2" t="s">
        <v>565</v>
      </c>
      <c r="EM67" s="2" t="s">
        <v>373</v>
      </c>
      <c r="EN67" s="2" t="s">
        <v>390</v>
      </c>
      <c r="EO67" s="2" t="s">
        <v>373</v>
      </c>
      <c r="EP67" s="2" t="s">
        <v>373</v>
      </c>
      <c r="EQ67" s="2" t="s">
        <v>373</v>
      </c>
      <c r="ER67" s="2" t="s">
        <v>373</v>
      </c>
      <c r="ES67" s="2" t="s">
        <v>373</v>
      </c>
      <c r="ET67" s="2" t="s">
        <v>373</v>
      </c>
      <c r="EU67" s="2" t="s">
        <v>373</v>
      </c>
      <c r="EV67" s="2" t="s">
        <v>373</v>
      </c>
      <c r="EW67" s="2" t="s">
        <v>373</v>
      </c>
      <c r="EX67" s="2" t="s">
        <v>373</v>
      </c>
      <c r="EY67" s="2" t="s">
        <v>373</v>
      </c>
      <c r="EZ67" s="2" t="s">
        <v>373</v>
      </c>
      <c r="FA67" s="2" t="s">
        <v>373</v>
      </c>
      <c r="FB67" s="2" t="s">
        <v>373</v>
      </c>
      <c r="FC67" s="2" t="s">
        <v>373</v>
      </c>
      <c r="FD67" s="2" t="s">
        <v>373</v>
      </c>
      <c r="FE67" s="2" t="s">
        <v>373</v>
      </c>
      <c r="FF67" s="2" t="s">
        <v>373</v>
      </c>
      <c r="FG67" s="2" t="s">
        <v>373</v>
      </c>
      <c r="FH67" s="2" t="s">
        <v>373</v>
      </c>
      <c r="FI67" s="2" t="s">
        <v>373</v>
      </c>
      <c r="FJ67" s="2" t="s">
        <v>373</v>
      </c>
      <c r="FK67" s="2" t="s">
        <v>373</v>
      </c>
      <c r="FL67" s="2" t="s">
        <v>373</v>
      </c>
      <c r="FM67" s="2" t="s">
        <v>373</v>
      </c>
      <c r="FN67" s="2" t="s">
        <v>373</v>
      </c>
      <c r="FO67" s="2" t="s">
        <v>373</v>
      </c>
      <c r="FP67" s="2" t="s">
        <v>373</v>
      </c>
      <c r="FQ67" s="2" t="s">
        <v>373</v>
      </c>
      <c r="FR67" s="2" t="s">
        <v>373</v>
      </c>
      <c r="FS67" s="2" t="s">
        <v>373</v>
      </c>
      <c r="FT67" s="2" t="s">
        <v>373</v>
      </c>
      <c r="FU67" s="2" t="s">
        <v>373</v>
      </c>
      <c r="FV67" s="2" t="s">
        <v>373</v>
      </c>
      <c r="FW67" s="2" t="s">
        <v>373</v>
      </c>
      <c r="FX67" s="2" t="s">
        <v>373</v>
      </c>
      <c r="FY67" s="2" t="s">
        <v>373</v>
      </c>
      <c r="FZ67" s="2" t="s">
        <v>373</v>
      </c>
      <c r="GA67" s="2" t="s">
        <v>373</v>
      </c>
      <c r="GB67" s="2" t="s">
        <v>373</v>
      </c>
      <c r="GC67" s="2" t="s">
        <v>373</v>
      </c>
      <c r="GD67" s="2" t="s">
        <v>373</v>
      </c>
      <c r="GE67" s="2" t="s">
        <v>373</v>
      </c>
      <c r="GF67" s="2" t="s">
        <v>373</v>
      </c>
      <c r="GG67" s="2" t="s">
        <v>373</v>
      </c>
      <c r="GH67" s="2" t="s">
        <v>373</v>
      </c>
      <c r="GI67" s="2" t="s">
        <v>373</v>
      </c>
      <c r="GJ67" s="2" t="s">
        <v>373</v>
      </c>
    </row>
    <row r="68" spans="1:192" x14ac:dyDescent="0.25">
      <c r="A68" s="1">
        <v>43741.392731481479</v>
      </c>
      <c r="B68" s="1">
        <v>43741.429768518516</v>
      </c>
      <c r="C68" s="2" t="s">
        <v>195</v>
      </c>
      <c r="D68" s="2" t="s">
        <v>1485</v>
      </c>
      <c r="E68">
        <v>99</v>
      </c>
      <c r="F68">
        <v>3200</v>
      </c>
      <c r="G68" s="2" t="s">
        <v>963</v>
      </c>
      <c r="H68" s="1">
        <v>43748.429786412038</v>
      </c>
      <c r="I68" s="2" t="s">
        <v>1486</v>
      </c>
      <c r="J68" s="2" t="s">
        <v>373</v>
      </c>
      <c r="K68" s="2" t="s">
        <v>373</v>
      </c>
      <c r="L68" s="2" t="s">
        <v>373</v>
      </c>
      <c r="M68" s="2" t="s">
        <v>373</v>
      </c>
      <c r="N68" s="2" t="s">
        <v>373</v>
      </c>
      <c r="O68" s="2" t="s">
        <v>373</v>
      </c>
      <c r="P68" s="2" t="s">
        <v>374</v>
      </c>
      <c r="Q68" s="2" t="s">
        <v>375</v>
      </c>
      <c r="R68" s="2" t="s">
        <v>373</v>
      </c>
      <c r="S68" s="2" t="s">
        <v>373</v>
      </c>
      <c r="T68" s="2" t="s">
        <v>373</v>
      </c>
      <c r="U68" s="2" t="s">
        <v>373</v>
      </c>
      <c r="V68" s="2" t="s">
        <v>373</v>
      </c>
      <c r="W68" s="2" t="s">
        <v>373</v>
      </c>
      <c r="X68" s="2" t="s">
        <v>373</v>
      </c>
      <c r="Y68" s="2" t="s">
        <v>373</v>
      </c>
      <c r="Z68" s="2" t="s">
        <v>373</v>
      </c>
      <c r="AA68" s="2" t="s">
        <v>373</v>
      </c>
      <c r="AB68" s="2" t="s">
        <v>373</v>
      </c>
      <c r="AC68" s="2" t="s">
        <v>373</v>
      </c>
      <c r="AD68" s="2" t="s">
        <v>373</v>
      </c>
      <c r="AE68" s="2" t="s">
        <v>373</v>
      </c>
      <c r="AF68" s="2" t="s">
        <v>373</v>
      </c>
      <c r="AG68" s="2" t="s">
        <v>373</v>
      </c>
      <c r="AH68" s="2" t="s">
        <v>373</v>
      </c>
      <c r="AI68" s="2" t="s">
        <v>373</v>
      </c>
      <c r="AJ68" s="2" t="s">
        <v>373</v>
      </c>
      <c r="AK68" s="2" t="s">
        <v>390</v>
      </c>
      <c r="AL68" s="2" t="s">
        <v>373</v>
      </c>
      <c r="AM68" s="2" t="s">
        <v>392</v>
      </c>
      <c r="AN68" s="2" t="s">
        <v>373</v>
      </c>
      <c r="AO68" s="2" t="s">
        <v>373</v>
      </c>
      <c r="AP68" s="2" t="s">
        <v>373</v>
      </c>
      <c r="AQ68" s="2" t="s">
        <v>373</v>
      </c>
      <c r="AR68" s="2" t="s">
        <v>373</v>
      </c>
      <c r="AS68" s="2" t="s">
        <v>373</v>
      </c>
      <c r="AT68" s="2" t="s">
        <v>373</v>
      </c>
      <c r="AU68" s="2" t="s">
        <v>373</v>
      </c>
      <c r="AV68" s="2" t="s">
        <v>373</v>
      </c>
      <c r="AW68" s="2" t="s">
        <v>373</v>
      </c>
      <c r="AX68" s="2" t="s">
        <v>373</v>
      </c>
      <c r="AY68" s="2" t="s">
        <v>373</v>
      </c>
      <c r="AZ68" s="2" t="s">
        <v>373</v>
      </c>
      <c r="BA68" s="2" t="s">
        <v>373</v>
      </c>
      <c r="BB68" s="2" t="s">
        <v>373</v>
      </c>
      <c r="BC68" s="2" t="s">
        <v>373</v>
      </c>
      <c r="BD68" s="2" t="s">
        <v>373</v>
      </c>
      <c r="BE68" s="2" t="s">
        <v>373</v>
      </c>
      <c r="BF68" s="2" t="s">
        <v>373</v>
      </c>
      <c r="BG68" s="2" t="s">
        <v>373</v>
      </c>
      <c r="BH68" s="2" t="s">
        <v>373</v>
      </c>
      <c r="BI68" s="2" t="s">
        <v>373</v>
      </c>
      <c r="BJ68" s="2" t="s">
        <v>373</v>
      </c>
      <c r="BK68" s="2" t="s">
        <v>373</v>
      </c>
      <c r="BL68" s="2" t="s">
        <v>373</v>
      </c>
      <c r="BM68" s="2" t="s">
        <v>373</v>
      </c>
      <c r="BN68" s="2" t="s">
        <v>373</v>
      </c>
      <c r="BO68" s="2" t="s">
        <v>373</v>
      </c>
      <c r="BP68" s="2" t="s">
        <v>373</v>
      </c>
      <c r="BQ68" s="2" t="s">
        <v>373</v>
      </c>
      <c r="BR68" s="2" t="s">
        <v>390</v>
      </c>
      <c r="BS68" s="2" t="s">
        <v>373</v>
      </c>
      <c r="BT68" s="2" t="s">
        <v>373</v>
      </c>
      <c r="BU68" s="2" t="s">
        <v>373</v>
      </c>
      <c r="BV68" s="2" t="s">
        <v>373</v>
      </c>
      <c r="BW68" s="2" t="s">
        <v>373</v>
      </c>
      <c r="BX68" s="2" t="s">
        <v>373</v>
      </c>
      <c r="BY68" s="2" t="s">
        <v>373</v>
      </c>
      <c r="BZ68" s="2" t="s">
        <v>373</v>
      </c>
      <c r="CA68" s="2" t="s">
        <v>373</v>
      </c>
      <c r="CB68" s="2" t="s">
        <v>390</v>
      </c>
      <c r="CC68" s="2" t="s">
        <v>373</v>
      </c>
      <c r="CD68" s="2" t="s">
        <v>373</v>
      </c>
      <c r="CE68" s="2" t="s">
        <v>373</v>
      </c>
      <c r="CF68" s="2" t="s">
        <v>373</v>
      </c>
      <c r="CG68" s="2" t="s">
        <v>373</v>
      </c>
      <c r="CH68" s="2" t="s">
        <v>373</v>
      </c>
      <c r="CI68" s="2" t="s">
        <v>373</v>
      </c>
      <c r="CJ68" s="2" t="s">
        <v>373</v>
      </c>
      <c r="CK68" s="2" t="s">
        <v>373</v>
      </c>
      <c r="CL68" s="2" t="s">
        <v>390</v>
      </c>
      <c r="CM68" s="2" t="s">
        <v>373</v>
      </c>
      <c r="CN68" s="2" t="s">
        <v>373</v>
      </c>
      <c r="CO68" s="2" t="s">
        <v>373</v>
      </c>
      <c r="CP68" s="2" t="s">
        <v>373</v>
      </c>
      <c r="CQ68" s="2" t="s">
        <v>373</v>
      </c>
      <c r="CR68" s="2" t="s">
        <v>373</v>
      </c>
      <c r="CS68" s="2" t="s">
        <v>373</v>
      </c>
      <c r="CT68" s="2" t="s">
        <v>373</v>
      </c>
      <c r="CU68" s="2" t="s">
        <v>373</v>
      </c>
      <c r="CV68" s="2" t="s">
        <v>373</v>
      </c>
      <c r="CW68" s="2" t="s">
        <v>373</v>
      </c>
      <c r="CX68" s="2" t="s">
        <v>373</v>
      </c>
      <c r="CY68" s="2" t="s">
        <v>390</v>
      </c>
      <c r="CZ68" s="2" t="s">
        <v>373</v>
      </c>
      <c r="DA68" s="2" t="s">
        <v>373</v>
      </c>
      <c r="DB68" s="2" t="s">
        <v>373</v>
      </c>
      <c r="DC68" s="2" t="s">
        <v>373</v>
      </c>
      <c r="DD68" s="2" t="s">
        <v>373</v>
      </c>
      <c r="DE68" s="2" t="s">
        <v>373</v>
      </c>
      <c r="DF68" s="2" t="s">
        <v>373</v>
      </c>
      <c r="DG68" s="2" t="s">
        <v>373</v>
      </c>
      <c r="DH68" s="2" t="s">
        <v>373</v>
      </c>
      <c r="DI68" s="2" t="s">
        <v>373</v>
      </c>
      <c r="DJ68" s="2" t="s">
        <v>373</v>
      </c>
      <c r="DK68" s="2" t="s">
        <v>373</v>
      </c>
      <c r="DL68" s="2" t="s">
        <v>373</v>
      </c>
      <c r="DM68" s="2" t="s">
        <v>373</v>
      </c>
      <c r="DN68" s="2" t="s">
        <v>373</v>
      </c>
      <c r="DO68" s="2" t="s">
        <v>373</v>
      </c>
      <c r="DP68" s="2" t="s">
        <v>373</v>
      </c>
      <c r="DQ68" s="2" t="s">
        <v>373</v>
      </c>
      <c r="DR68" s="2" t="s">
        <v>373</v>
      </c>
      <c r="DS68" s="2" t="s">
        <v>373</v>
      </c>
      <c r="DT68" s="2" t="s">
        <v>373</v>
      </c>
      <c r="DU68" s="2" t="s">
        <v>373</v>
      </c>
      <c r="DV68" s="2" t="s">
        <v>373</v>
      </c>
      <c r="DW68" s="2" t="s">
        <v>373</v>
      </c>
      <c r="DX68" s="2" t="s">
        <v>373</v>
      </c>
      <c r="DY68" s="2" t="s">
        <v>373</v>
      </c>
      <c r="DZ68" s="2" t="s">
        <v>373</v>
      </c>
      <c r="EA68" s="2" t="s">
        <v>373</v>
      </c>
      <c r="EB68" s="2" t="s">
        <v>373</v>
      </c>
      <c r="EC68" s="2" t="s">
        <v>373</v>
      </c>
      <c r="ED68" s="2" t="s">
        <v>373</v>
      </c>
      <c r="EE68" s="2" t="s">
        <v>373</v>
      </c>
      <c r="EF68" s="2" t="s">
        <v>373</v>
      </c>
      <c r="EG68" s="2" t="s">
        <v>373</v>
      </c>
      <c r="EH68" s="2" t="s">
        <v>373</v>
      </c>
      <c r="EI68" s="2" t="s">
        <v>373</v>
      </c>
      <c r="EJ68" s="2" t="s">
        <v>373</v>
      </c>
      <c r="EK68" s="2" t="s">
        <v>373</v>
      </c>
      <c r="EL68" s="2" t="s">
        <v>373</v>
      </c>
      <c r="EM68" s="2" t="s">
        <v>373</v>
      </c>
      <c r="EN68" s="2" t="s">
        <v>390</v>
      </c>
      <c r="EO68" s="2" t="s">
        <v>373</v>
      </c>
      <c r="EP68" s="2" t="s">
        <v>373</v>
      </c>
      <c r="EQ68" s="2" t="s">
        <v>373</v>
      </c>
      <c r="ER68" s="2" t="s">
        <v>373</v>
      </c>
      <c r="ES68" s="2" t="s">
        <v>373</v>
      </c>
      <c r="ET68" s="2" t="s">
        <v>373</v>
      </c>
      <c r="EU68" s="2" t="s">
        <v>373</v>
      </c>
      <c r="EV68" s="2" t="s">
        <v>373</v>
      </c>
      <c r="EW68" s="2" t="s">
        <v>373</v>
      </c>
      <c r="EX68" s="2" t="s">
        <v>373</v>
      </c>
      <c r="EY68" s="2" t="s">
        <v>373</v>
      </c>
      <c r="EZ68" s="2" t="s">
        <v>373</v>
      </c>
      <c r="FA68" s="2" t="s">
        <v>373</v>
      </c>
      <c r="FB68" s="2" t="s">
        <v>373</v>
      </c>
      <c r="FC68" s="2" t="s">
        <v>373</v>
      </c>
      <c r="FD68" s="2" t="s">
        <v>373</v>
      </c>
      <c r="FE68" s="2" t="s">
        <v>373</v>
      </c>
      <c r="FF68" s="2" t="s">
        <v>373</v>
      </c>
      <c r="FG68" s="2" t="s">
        <v>373</v>
      </c>
      <c r="FH68" s="2" t="s">
        <v>373</v>
      </c>
      <c r="FI68" s="2" t="s">
        <v>373</v>
      </c>
      <c r="FJ68" s="2" t="s">
        <v>373</v>
      </c>
      <c r="FK68" s="2" t="s">
        <v>373</v>
      </c>
      <c r="FL68" s="2" t="s">
        <v>373</v>
      </c>
      <c r="FM68" s="2" t="s">
        <v>373</v>
      </c>
      <c r="FN68" s="2" t="s">
        <v>373</v>
      </c>
      <c r="FO68" s="2" t="s">
        <v>373</v>
      </c>
      <c r="FP68" s="2" t="s">
        <v>373</v>
      </c>
      <c r="FQ68" s="2" t="s">
        <v>373</v>
      </c>
      <c r="FR68" s="2" t="s">
        <v>373</v>
      </c>
      <c r="FS68" s="2" t="s">
        <v>373</v>
      </c>
      <c r="FT68" s="2" t="s">
        <v>390</v>
      </c>
      <c r="FU68" s="2" t="s">
        <v>373</v>
      </c>
      <c r="FV68" s="2" t="s">
        <v>373</v>
      </c>
      <c r="FW68" s="2" t="s">
        <v>373</v>
      </c>
      <c r="FX68" s="2" t="s">
        <v>373</v>
      </c>
      <c r="FY68" s="2" t="s">
        <v>390</v>
      </c>
      <c r="FZ68" s="2" t="s">
        <v>373</v>
      </c>
      <c r="GA68" s="2" t="s">
        <v>373</v>
      </c>
      <c r="GB68" s="2" t="s">
        <v>373</v>
      </c>
      <c r="GC68" s="2" t="s">
        <v>373</v>
      </c>
      <c r="GD68" s="2" t="s">
        <v>373</v>
      </c>
      <c r="GE68" s="2" t="s">
        <v>373</v>
      </c>
      <c r="GF68" s="2" t="s">
        <v>373</v>
      </c>
      <c r="GG68" s="2" t="s">
        <v>373</v>
      </c>
      <c r="GH68" s="2" t="s">
        <v>373</v>
      </c>
      <c r="GI68" s="2" t="s">
        <v>373</v>
      </c>
      <c r="GJ68" s="2" t="s">
        <v>373</v>
      </c>
    </row>
    <row r="69" spans="1:192" x14ac:dyDescent="0.25">
      <c r="A69" s="1">
        <v>43749.576284722221</v>
      </c>
      <c r="B69" s="1">
        <v>43749.596990740742</v>
      </c>
      <c r="C69" s="2" t="s">
        <v>195</v>
      </c>
      <c r="D69" s="2" t="s">
        <v>1487</v>
      </c>
      <c r="E69">
        <v>100</v>
      </c>
      <c r="F69">
        <v>1789</v>
      </c>
      <c r="G69" s="2" t="s">
        <v>371</v>
      </c>
      <c r="H69" s="1">
        <v>43749.597007696757</v>
      </c>
      <c r="I69" s="2" t="s">
        <v>1488</v>
      </c>
      <c r="J69" s="2" t="s">
        <v>373</v>
      </c>
      <c r="K69" s="2" t="s">
        <v>373</v>
      </c>
      <c r="L69" s="2" t="s">
        <v>373</v>
      </c>
      <c r="M69" s="2" t="s">
        <v>373</v>
      </c>
      <c r="N69" s="2" t="s">
        <v>373</v>
      </c>
      <c r="O69" s="2" t="s">
        <v>373</v>
      </c>
      <c r="P69" s="2" t="s">
        <v>374</v>
      </c>
      <c r="Q69" s="2" t="s">
        <v>375</v>
      </c>
      <c r="R69" s="2" t="s">
        <v>1489</v>
      </c>
      <c r="S69" s="2" t="s">
        <v>1490</v>
      </c>
      <c r="T69" s="2" t="s">
        <v>472</v>
      </c>
      <c r="U69" s="2" t="s">
        <v>1491</v>
      </c>
      <c r="V69" s="2" t="s">
        <v>1492</v>
      </c>
      <c r="W69" s="2" t="s">
        <v>1159</v>
      </c>
      <c r="X69" s="2" t="s">
        <v>373</v>
      </c>
      <c r="Y69" s="2" t="s">
        <v>539</v>
      </c>
      <c r="Z69" s="2" t="s">
        <v>383</v>
      </c>
      <c r="AA69" s="2" t="s">
        <v>384</v>
      </c>
      <c r="AB69" s="2" t="s">
        <v>373</v>
      </c>
      <c r="AC69" s="2" t="s">
        <v>1207</v>
      </c>
      <c r="AD69" s="2" t="s">
        <v>373</v>
      </c>
      <c r="AE69" s="2" t="s">
        <v>403</v>
      </c>
      <c r="AF69" s="2" t="s">
        <v>373</v>
      </c>
      <c r="AG69" s="2" t="s">
        <v>373</v>
      </c>
      <c r="AH69" s="2" t="s">
        <v>488</v>
      </c>
      <c r="AI69" s="2" t="s">
        <v>373</v>
      </c>
      <c r="AJ69" s="2" t="s">
        <v>389</v>
      </c>
      <c r="AK69" s="2" t="s">
        <v>390</v>
      </c>
      <c r="AL69" s="2" t="s">
        <v>1493</v>
      </c>
      <c r="AM69" s="2" t="s">
        <v>405</v>
      </c>
      <c r="AN69" s="2" t="s">
        <v>406</v>
      </c>
      <c r="AO69" s="2" t="s">
        <v>389</v>
      </c>
      <c r="AP69" s="2" t="s">
        <v>1494</v>
      </c>
      <c r="AQ69" s="2" t="s">
        <v>373</v>
      </c>
      <c r="AR69" s="2" t="s">
        <v>373</v>
      </c>
      <c r="AS69" s="2" t="s">
        <v>373</v>
      </c>
      <c r="AT69" s="2" t="s">
        <v>373</v>
      </c>
      <c r="AU69" s="2" t="s">
        <v>373</v>
      </c>
      <c r="AV69" s="2" t="s">
        <v>373</v>
      </c>
      <c r="AW69" s="2" t="s">
        <v>429</v>
      </c>
      <c r="AX69" s="2" t="s">
        <v>373</v>
      </c>
      <c r="AY69" s="2" t="s">
        <v>373</v>
      </c>
      <c r="AZ69" s="2" t="s">
        <v>373</v>
      </c>
      <c r="BA69" s="2" t="s">
        <v>492</v>
      </c>
      <c r="BB69" s="2" t="s">
        <v>679</v>
      </c>
      <c r="BC69" s="2" t="s">
        <v>679</v>
      </c>
      <c r="BD69" s="2" t="s">
        <v>556</v>
      </c>
      <c r="BE69" s="2" t="s">
        <v>679</v>
      </c>
      <c r="BF69" s="2" t="s">
        <v>679</v>
      </c>
      <c r="BG69" s="2" t="s">
        <v>383</v>
      </c>
      <c r="BH69" s="2" t="s">
        <v>408</v>
      </c>
      <c r="BI69" s="2" t="s">
        <v>373</v>
      </c>
      <c r="BJ69" s="2" t="s">
        <v>373</v>
      </c>
      <c r="BK69" s="2" t="s">
        <v>1495</v>
      </c>
      <c r="BL69" s="2" t="s">
        <v>373</v>
      </c>
      <c r="BM69" s="2" t="s">
        <v>383</v>
      </c>
      <c r="BN69" s="2" t="s">
        <v>373</v>
      </c>
      <c r="BO69" s="2" t="s">
        <v>383</v>
      </c>
      <c r="BP69" s="2" t="s">
        <v>383</v>
      </c>
      <c r="BQ69" s="2" t="s">
        <v>383</v>
      </c>
      <c r="BR69" s="2" t="s">
        <v>383</v>
      </c>
      <c r="BS69" s="2" t="s">
        <v>373</v>
      </c>
      <c r="BT69" s="2" t="s">
        <v>373</v>
      </c>
      <c r="BU69" s="2" t="s">
        <v>373</v>
      </c>
      <c r="BV69" s="2" t="s">
        <v>373</v>
      </c>
      <c r="BW69" s="2" t="s">
        <v>373</v>
      </c>
      <c r="BX69" s="2" t="s">
        <v>373</v>
      </c>
      <c r="BY69" s="2" t="s">
        <v>373</v>
      </c>
      <c r="BZ69" s="2" t="s">
        <v>373</v>
      </c>
      <c r="CA69" s="2" t="s">
        <v>373</v>
      </c>
      <c r="CB69" s="2" t="s">
        <v>390</v>
      </c>
      <c r="CC69" s="2" t="s">
        <v>1230</v>
      </c>
      <c r="CD69" s="2" t="s">
        <v>411</v>
      </c>
      <c r="CE69" s="2" t="s">
        <v>407</v>
      </c>
      <c r="CF69" s="2" t="s">
        <v>373</v>
      </c>
      <c r="CG69" s="2" t="s">
        <v>559</v>
      </c>
      <c r="CH69" s="2" t="s">
        <v>373</v>
      </c>
      <c r="CI69" s="2" t="s">
        <v>435</v>
      </c>
      <c r="CJ69" s="2" t="s">
        <v>373</v>
      </c>
      <c r="CK69" s="2" t="s">
        <v>1496</v>
      </c>
      <c r="CL69" s="2" t="s">
        <v>383</v>
      </c>
      <c r="CM69" s="2" t="s">
        <v>373</v>
      </c>
      <c r="CN69" s="2" t="s">
        <v>373</v>
      </c>
      <c r="CO69" s="2" t="s">
        <v>373</v>
      </c>
      <c r="CP69" s="2" t="s">
        <v>373</v>
      </c>
      <c r="CQ69" s="2" t="s">
        <v>373</v>
      </c>
      <c r="CR69" s="2" t="s">
        <v>373</v>
      </c>
      <c r="CS69" s="2" t="s">
        <v>373</v>
      </c>
      <c r="CT69" s="2" t="s">
        <v>373</v>
      </c>
      <c r="CU69" s="2" t="s">
        <v>373</v>
      </c>
      <c r="CV69" s="2" t="s">
        <v>373</v>
      </c>
      <c r="CW69" s="2" t="s">
        <v>373</v>
      </c>
      <c r="CX69" s="2" t="s">
        <v>373</v>
      </c>
      <c r="CY69" s="2" t="s">
        <v>390</v>
      </c>
      <c r="CZ69" s="2" t="s">
        <v>1497</v>
      </c>
      <c r="DA69" s="2" t="s">
        <v>1498</v>
      </c>
      <c r="DB69" s="2" t="s">
        <v>1497</v>
      </c>
      <c r="DC69" s="2" t="s">
        <v>1498</v>
      </c>
      <c r="DD69" s="2" t="s">
        <v>837</v>
      </c>
      <c r="DE69" s="2" t="s">
        <v>1499</v>
      </c>
      <c r="DF69" s="2" t="s">
        <v>389</v>
      </c>
      <c r="DG69" s="2" t="s">
        <v>450</v>
      </c>
      <c r="DH69" s="2" t="s">
        <v>450</v>
      </c>
      <c r="DI69" s="2" t="s">
        <v>450</v>
      </c>
      <c r="DJ69" s="2" t="s">
        <v>1500</v>
      </c>
      <c r="DK69" s="2" t="s">
        <v>519</v>
      </c>
      <c r="DL69" s="2" t="s">
        <v>784</v>
      </c>
      <c r="DM69" s="2" t="s">
        <v>450</v>
      </c>
      <c r="DN69" s="2" t="s">
        <v>440</v>
      </c>
      <c r="DO69" s="2" t="s">
        <v>1501</v>
      </c>
      <c r="DP69" s="2" t="s">
        <v>1502</v>
      </c>
      <c r="DQ69" s="2" t="s">
        <v>1503</v>
      </c>
      <c r="DR69" s="2" t="s">
        <v>440</v>
      </c>
      <c r="DS69" s="2" t="s">
        <v>440</v>
      </c>
      <c r="DT69" s="2" t="s">
        <v>489</v>
      </c>
      <c r="DU69" s="2" t="s">
        <v>489</v>
      </c>
      <c r="DV69" s="2" t="s">
        <v>440</v>
      </c>
      <c r="DW69" s="2" t="s">
        <v>440</v>
      </c>
      <c r="DX69" s="2" t="s">
        <v>440</v>
      </c>
      <c r="DY69" s="2" t="s">
        <v>440</v>
      </c>
      <c r="DZ69" s="2" t="s">
        <v>373</v>
      </c>
      <c r="EA69" s="2" t="s">
        <v>373</v>
      </c>
      <c r="EB69" s="2" t="s">
        <v>1504</v>
      </c>
      <c r="EC69" s="2" t="s">
        <v>373</v>
      </c>
      <c r="ED69" s="2" t="s">
        <v>373</v>
      </c>
      <c r="EE69" s="2" t="s">
        <v>1505</v>
      </c>
      <c r="EF69" s="2" t="s">
        <v>383</v>
      </c>
      <c r="EG69" s="2" t="s">
        <v>383</v>
      </c>
      <c r="EH69" s="2" t="s">
        <v>569</v>
      </c>
      <c r="EI69" s="2" t="s">
        <v>373</v>
      </c>
      <c r="EJ69" s="2" t="s">
        <v>835</v>
      </c>
      <c r="EK69" s="2" t="s">
        <v>373</v>
      </c>
      <c r="EL69" s="2" t="s">
        <v>450</v>
      </c>
      <c r="EM69" s="2" t="s">
        <v>1506</v>
      </c>
      <c r="EN69" s="2" t="s">
        <v>390</v>
      </c>
      <c r="EO69" s="2" t="s">
        <v>1497</v>
      </c>
      <c r="EP69" s="2" t="s">
        <v>1498</v>
      </c>
      <c r="EQ69" s="2" t="s">
        <v>1497</v>
      </c>
      <c r="ER69" s="2" t="s">
        <v>1498</v>
      </c>
      <c r="ES69" s="2" t="s">
        <v>1507</v>
      </c>
      <c r="ET69" s="2" t="s">
        <v>407</v>
      </c>
      <c r="EU69" s="2" t="s">
        <v>407</v>
      </c>
      <c r="EV69" s="2" t="s">
        <v>386</v>
      </c>
      <c r="EW69" s="2" t="s">
        <v>450</v>
      </c>
      <c r="EX69" s="2" t="s">
        <v>450</v>
      </c>
      <c r="EY69" s="2" t="s">
        <v>1508</v>
      </c>
      <c r="EZ69" s="2" t="s">
        <v>519</v>
      </c>
      <c r="FA69" s="2" t="s">
        <v>784</v>
      </c>
      <c r="FB69" s="2" t="s">
        <v>440</v>
      </c>
      <c r="FC69" s="2" t="s">
        <v>437</v>
      </c>
      <c r="FD69" s="2" t="s">
        <v>494</v>
      </c>
      <c r="FE69" s="2" t="s">
        <v>1509</v>
      </c>
      <c r="FF69" s="2" t="s">
        <v>1501</v>
      </c>
      <c r="FG69" s="2" t="s">
        <v>373</v>
      </c>
      <c r="FH69" s="2" t="s">
        <v>373</v>
      </c>
      <c r="FI69" s="2" t="s">
        <v>373</v>
      </c>
      <c r="FJ69" s="2" t="s">
        <v>373</v>
      </c>
      <c r="FK69" s="2" t="s">
        <v>373</v>
      </c>
      <c r="FL69" s="2" t="s">
        <v>373</v>
      </c>
      <c r="FM69" s="2" t="s">
        <v>518</v>
      </c>
      <c r="FN69" s="2" t="s">
        <v>679</v>
      </c>
      <c r="FO69" s="2" t="s">
        <v>679</v>
      </c>
      <c r="FP69" s="2" t="s">
        <v>383</v>
      </c>
      <c r="FQ69" s="2" t="s">
        <v>390</v>
      </c>
      <c r="FR69" s="2" t="s">
        <v>386</v>
      </c>
      <c r="FS69" s="2" t="s">
        <v>1510</v>
      </c>
      <c r="FT69" s="2" t="s">
        <v>383</v>
      </c>
      <c r="FU69" s="2" t="s">
        <v>373</v>
      </c>
      <c r="FV69" s="2" t="s">
        <v>383</v>
      </c>
      <c r="FW69" s="2" t="s">
        <v>373</v>
      </c>
      <c r="FX69" s="2" t="s">
        <v>1511</v>
      </c>
      <c r="FY69" s="2" t="s">
        <v>383</v>
      </c>
      <c r="FZ69" s="2" t="s">
        <v>373</v>
      </c>
      <c r="GA69" s="2" t="s">
        <v>373</v>
      </c>
      <c r="GB69" s="2" t="s">
        <v>373</v>
      </c>
      <c r="GC69" s="2" t="s">
        <v>373</v>
      </c>
      <c r="GD69" s="2" t="s">
        <v>373</v>
      </c>
      <c r="GE69" s="2" t="s">
        <v>373</v>
      </c>
      <c r="GF69" s="2" t="s">
        <v>373</v>
      </c>
      <c r="GG69" s="2" t="s">
        <v>373</v>
      </c>
      <c r="GH69" s="2" t="s">
        <v>373</v>
      </c>
      <c r="GI69" s="2" t="s">
        <v>373</v>
      </c>
      <c r="GJ69" s="2" t="s">
        <v>373</v>
      </c>
    </row>
    <row r="70" spans="1:192" ht="30" x14ac:dyDescent="0.25">
      <c r="A70" s="1">
        <v>43749.625092592592</v>
      </c>
      <c r="B70" s="1">
        <v>43749.713796296295</v>
      </c>
      <c r="C70" s="2" t="s">
        <v>195</v>
      </c>
      <c r="D70" s="2" t="s">
        <v>1512</v>
      </c>
      <c r="E70">
        <v>100</v>
      </c>
      <c r="F70">
        <v>7663</v>
      </c>
      <c r="G70" s="2" t="s">
        <v>371</v>
      </c>
      <c r="H70" s="1">
        <v>43749.713806041669</v>
      </c>
      <c r="I70" s="2" t="s">
        <v>1513</v>
      </c>
      <c r="J70" s="2" t="s">
        <v>373</v>
      </c>
      <c r="K70" s="2" t="s">
        <v>373</v>
      </c>
      <c r="L70" s="2" t="s">
        <v>373</v>
      </c>
      <c r="M70" s="2" t="s">
        <v>373</v>
      </c>
      <c r="N70" s="2" t="s">
        <v>373</v>
      </c>
      <c r="O70" s="2" t="s">
        <v>373</v>
      </c>
      <c r="P70" s="2" t="s">
        <v>374</v>
      </c>
      <c r="Q70" s="2" t="s">
        <v>375</v>
      </c>
      <c r="R70" s="2" t="s">
        <v>1514</v>
      </c>
      <c r="S70" s="2" t="s">
        <v>1515</v>
      </c>
      <c r="T70" s="2" t="s">
        <v>1516</v>
      </c>
      <c r="U70" s="2" t="s">
        <v>1517</v>
      </c>
      <c r="V70" s="2" t="s">
        <v>1518</v>
      </c>
      <c r="W70" s="2" t="s">
        <v>381</v>
      </c>
      <c r="X70" s="2" t="s">
        <v>373</v>
      </c>
      <c r="Y70" s="2" t="s">
        <v>539</v>
      </c>
      <c r="Z70" s="2" t="s">
        <v>383</v>
      </c>
      <c r="AA70" s="2" t="s">
        <v>1519</v>
      </c>
      <c r="AB70" s="2" t="s">
        <v>373</v>
      </c>
      <c r="AC70" s="2" t="s">
        <v>1520</v>
      </c>
      <c r="AD70" s="2" t="s">
        <v>1521</v>
      </c>
      <c r="AE70" s="2" t="s">
        <v>1522</v>
      </c>
      <c r="AF70" s="2" t="s">
        <v>555</v>
      </c>
      <c r="AG70" s="2" t="s">
        <v>1523</v>
      </c>
      <c r="AH70" s="2" t="s">
        <v>373</v>
      </c>
      <c r="AI70" s="2" t="s">
        <v>373</v>
      </c>
      <c r="AJ70" s="2" t="s">
        <v>373</v>
      </c>
      <c r="AK70" s="2" t="s">
        <v>390</v>
      </c>
      <c r="AL70" s="2" t="s">
        <v>1524</v>
      </c>
      <c r="AM70" s="2" t="s">
        <v>383</v>
      </c>
      <c r="AN70" s="2" t="s">
        <v>373</v>
      </c>
      <c r="AO70" s="2" t="s">
        <v>373</v>
      </c>
      <c r="AP70" s="2" t="s">
        <v>1525</v>
      </c>
      <c r="AQ70" s="2" t="s">
        <v>373</v>
      </c>
      <c r="AR70" s="2" t="s">
        <v>373</v>
      </c>
      <c r="AS70" s="2" t="s">
        <v>671</v>
      </c>
      <c r="AT70" s="2" t="s">
        <v>1526</v>
      </c>
      <c r="AU70" s="2" t="s">
        <v>429</v>
      </c>
      <c r="AV70" s="2" t="s">
        <v>373</v>
      </c>
      <c r="AW70" s="2" t="s">
        <v>373</v>
      </c>
      <c r="AX70" s="2" t="s">
        <v>373</v>
      </c>
      <c r="AY70" s="2" t="s">
        <v>390</v>
      </c>
      <c r="AZ70" s="2" t="s">
        <v>390</v>
      </c>
      <c r="BA70" s="2" t="s">
        <v>429</v>
      </c>
      <c r="BB70" s="2" t="s">
        <v>671</v>
      </c>
      <c r="BC70" s="2" t="s">
        <v>671</v>
      </c>
      <c r="BD70" s="2" t="s">
        <v>429</v>
      </c>
      <c r="BE70" s="2" t="s">
        <v>671</v>
      </c>
      <c r="BF70" s="2" t="s">
        <v>671</v>
      </c>
      <c r="BG70" s="2" t="s">
        <v>383</v>
      </c>
      <c r="BH70" s="2" t="s">
        <v>703</v>
      </c>
      <c r="BI70" s="2" t="s">
        <v>1527</v>
      </c>
      <c r="BJ70" s="2" t="s">
        <v>373</v>
      </c>
      <c r="BK70" s="2" t="s">
        <v>494</v>
      </c>
      <c r="BL70" s="2" t="s">
        <v>1528</v>
      </c>
      <c r="BM70" s="2" t="s">
        <v>390</v>
      </c>
      <c r="BN70" s="2" t="s">
        <v>373</v>
      </c>
      <c r="BO70" s="2" t="s">
        <v>373</v>
      </c>
      <c r="BP70" s="2" t="s">
        <v>383</v>
      </c>
      <c r="BQ70" s="2" t="s">
        <v>383</v>
      </c>
      <c r="BR70" s="2" t="s">
        <v>383</v>
      </c>
      <c r="BS70" s="2" t="s">
        <v>373</v>
      </c>
      <c r="BT70" s="2" t="s">
        <v>373</v>
      </c>
      <c r="BU70" s="2" t="s">
        <v>373</v>
      </c>
      <c r="BV70" s="2" t="s">
        <v>373</v>
      </c>
      <c r="BW70" s="2" t="s">
        <v>373</v>
      </c>
      <c r="BX70" s="2" t="s">
        <v>373</v>
      </c>
      <c r="BY70" s="2" t="s">
        <v>373</v>
      </c>
      <c r="BZ70" s="2" t="s">
        <v>373</v>
      </c>
      <c r="CA70" s="2" t="s">
        <v>373</v>
      </c>
      <c r="CB70" s="2" t="s">
        <v>390</v>
      </c>
      <c r="CC70" s="2" t="s">
        <v>582</v>
      </c>
      <c r="CD70" s="2" t="s">
        <v>411</v>
      </c>
      <c r="CE70" s="2" t="s">
        <v>1529</v>
      </c>
      <c r="CF70" s="2" t="s">
        <v>373</v>
      </c>
      <c r="CG70" s="2" t="s">
        <v>1530</v>
      </c>
      <c r="CH70" s="2" t="s">
        <v>1531</v>
      </c>
      <c r="CI70" s="2" t="s">
        <v>435</v>
      </c>
      <c r="CJ70" s="2" t="s">
        <v>373</v>
      </c>
      <c r="CK70" s="2" t="s">
        <v>1532</v>
      </c>
      <c r="CL70" s="2" t="s">
        <v>390</v>
      </c>
      <c r="CM70" s="2" t="s">
        <v>429</v>
      </c>
      <c r="CN70" s="2" t="s">
        <v>373</v>
      </c>
      <c r="CO70" s="2" t="s">
        <v>373</v>
      </c>
      <c r="CP70" s="2" t="s">
        <v>373</v>
      </c>
      <c r="CQ70" s="2" t="s">
        <v>569</v>
      </c>
      <c r="CR70" s="2" t="s">
        <v>494</v>
      </c>
      <c r="CS70" s="2" t="s">
        <v>1533</v>
      </c>
      <c r="CT70" s="2" t="s">
        <v>752</v>
      </c>
      <c r="CU70" s="2" t="s">
        <v>373</v>
      </c>
      <c r="CV70" s="2" t="s">
        <v>390</v>
      </c>
      <c r="CW70" s="2" t="s">
        <v>1534</v>
      </c>
      <c r="CX70" s="2" t="s">
        <v>1535</v>
      </c>
      <c r="CY70" s="2" t="s">
        <v>383</v>
      </c>
      <c r="CZ70" s="2" t="s">
        <v>373</v>
      </c>
      <c r="DA70" s="2" t="s">
        <v>373</v>
      </c>
      <c r="DB70" s="2" t="s">
        <v>373</v>
      </c>
      <c r="DC70" s="2" t="s">
        <v>373</v>
      </c>
      <c r="DD70" s="2" t="s">
        <v>373</v>
      </c>
      <c r="DE70" s="2" t="s">
        <v>373</v>
      </c>
      <c r="DF70" s="2" t="s">
        <v>373</v>
      </c>
      <c r="DG70" s="2" t="s">
        <v>373</v>
      </c>
      <c r="DH70" s="2" t="s">
        <v>373</v>
      </c>
      <c r="DI70" s="2" t="s">
        <v>373</v>
      </c>
      <c r="DJ70" s="2" t="s">
        <v>373</v>
      </c>
      <c r="DK70" s="2" t="s">
        <v>373</v>
      </c>
      <c r="DL70" s="2" t="s">
        <v>373</v>
      </c>
      <c r="DM70" s="2" t="s">
        <v>373</v>
      </c>
      <c r="DN70" s="2" t="s">
        <v>373</v>
      </c>
      <c r="DO70" s="2" t="s">
        <v>373</v>
      </c>
      <c r="DP70" s="2" t="s">
        <v>373</v>
      </c>
      <c r="DQ70" s="2" t="s">
        <v>373</v>
      </c>
      <c r="DR70" s="2" t="s">
        <v>373</v>
      </c>
      <c r="DS70" s="2" t="s">
        <v>373</v>
      </c>
      <c r="DT70" s="2" t="s">
        <v>373</v>
      </c>
      <c r="DU70" s="2" t="s">
        <v>373</v>
      </c>
      <c r="DV70" s="2" t="s">
        <v>373</v>
      </c>
      <c r="DW70" s="2" t="s">
        <v>373</v>
      </c>
      <c r="DX70" s="2" t="s">
        <v>373</v>
      </c>
      <c r="DY70" s="2" t="s">
        <v>373</v>
      </c>
      <c r="DZ70" s="2" t="s">
        <v>373</v>
      </c>
      <c r="EA70" s="2" t="s">
        <v>373</v>
      </c>
      <c r="EB70" s="2" t="s">
        <v>373</v>
      </c>
      <c r="EC70" s="2" t="s">
        <v>373</v>
      </c>
      <c r="ED70" s="2" t="s">
        <v>373</v>
      </c>
      <c r="EE70" s="2" t="s">
        <v>373</v>
      </c>
      <c r="EF70" s="2" t="s">
        <v>373</v>
      </c>
      <c r="EG70" s="2" t="s">
        <v>373</v>
      </c>
      <c r="EH70" s="2" t="s">
        <v>373</v>
      </c>
      <c r="EI70" s="2" t="s">
        <v>373</v>
      </c>
      <c r="EJ70" s="2" t="s">
        <v>373</v>
      </c>
      <c r="EK70" s="2" t="s">
        <v>373</v>
      </c>
      <c r="EL70" s="2" t="s">
        <v>373</v>
      </c>
      <c r="EM70" s="2" t="s">
        <v>373</v>
      </c>
      <c r="EN70" s="2" t="s">
        <v>390</v>
      </c>
      <c r="EO70" s="2" t="s">
        <v>1536</v>
      </c>
      <c r="EP70" s="2" t="s">
        <v>429</v>
      </c>
      <c r="EQ70" s="2" t="s">
        <v>1536</v>
      </c>
      <c r="ER70" s="2" t="s">
        <v>429</v>
      </c>
      <c r="ES70" s="2" t="s">
        <v>1537</v>
      </c>
      <c r="ET70" s="2" t="s">
        <v>515</v>
      </c>
      <c r="EU70" s="2" t="s">
        <v>1538</v>
      </c>
      <c r="EV70" s="2" t="s">
        <v>452</v>
      </c>
      <c r="EW70" s="2" t="s">
        <v>373</v>
      </c>
      <c r="EX70" s="2" t="s">
        <v>373</v>
      </c>
      <c r="EY70" s="2" t="s">
        <v>1539</v>
      </c>
      <c r="EZ70" s="2" t="s">
        <v>1540</v>
      </c>
      <c r="FA70" s="2" t="s">
        <v>1541</v>
      </c>
      <c r="FB70" s="2" t="s">
        <v>441</v>
      </c>
      <c r="FC70" s="2" t="s">
        <v>440</v>
      </c>
      <c r="FD70" s="2" t="s">
        <v>1542</v>
      </c>
      <c r="FE70" s="2" t="s">
        <v>373</v>
      </c>
      <c r="FF70" s="2" t="s">
        <v>1543</v>
      </c>
      <c r="FG70" s="2" t="s">
        <v>443</v>
      </c>
      <c r="FH70" s="2" t="s">
        <v>1544</v>
      </c>
      <c r="FI70" s="2" t="s">
        <v>1545</v>
      </c>
      <c r="FJ70" s="2" t="s">
        <v>1546</v>
      </c>
      <c r="FK70" s="2" t="s">
        <v>1547</v>
      </c>
      <c r="FL70" s="2" t="s">
        <v>1548</v>
      </c>
      <c r="FM70" s="2" t="s">
        <v>1549</v>
      </c>
      <c r="FN70" s="2" t="s">
        <v>679</v>
      </c>
      <c r="FO70" s="2" t="s">
        <v>679</v>
      </c>
      <c r="FP70" s="2" t="s">
        <v>390</v>
      </c>
      <c r="FQ70" s="2" t="s">
        <v>383</v>
      </c>
      <c r="FR70" s="2" t="s">
        <v>429</v>
      </c>
      <c r="FS70" s="2" t="s">
        <v>373</v>
      </c>
      <c r="FT70" s="2" t="s">
        <v>390</v>
      </c>
      <c r="FU70" s="2" t="s">
        <v>1550</v>
      </c>
      <c r="FV70" s="2" t="s">
        <v>383</v>
      </c>
      <c r="FW70" s="2" t="s">
        <v>373</v>
      </c>
      <c r="FX70" s="2" t="s">
        <v>373</v>
      </c>
      <c r="FY70" s="2" t="s">
        <v>390</v>
      </c>
      <c r="FZ70" s="2" t="s">
        <v>1551</v>
      </c>
      <c r="GA70" s="2" t="s">
        <v>440</v>
      </c>
      <c r="GB70" s="2" t="s">
        <v>1552</v>
      </c>
      <c r="GC70" s="2" t="s">
        <v>440</v>
      </c>
      <c r="GD70" s="2" t="s">
        <v>440</v>
      </c>
      <c r="GE70" s="2" t="s">
        <v>440</v>
      </c>
      <c r="GF70" s="2" t="s">
        <v>1553</v>
      </c>
      <c r="GG70" s="2" t="s">
        <v>1553</v>
      </c>
      <c r="GH70" s="2" t="s">
        <v>373</v>
      </c>
      <c r="GI70" s="2" t="s">
        <v>373</v>
      </c>
      <c r="GJ70" s="2" t="s">
        <v>373</v>
      </c>
    </row>
    <row r="71" spans="1:192" x14ac:dyDescent="0.25">
      <c r="A71" s="1">
        <v>43745.491076388891</v>
      </c>
      <c r="B71" s="1">
        <v>43745.49119212963</v>
      </c>
      <c r="C71" s="2" t="s">
        <v>195</v>
      </c>
      <c r="D71" s="2" t="s">
        <v>1554</v>
      </c>
      <c r="E71">
        <v>2</v>
      </c>
      <c r="F71">
        <v>9</v>
      </c>
      <c r="G71" s="2" t="s">
        <v>963</v>
      </c>
      <c r="H71" s="1">
        <v>43752.491849282407</v>
      </c>
      <c r="I71" s="2" t="s">
        <v>1555</v>
      </c>
      <c r="J71" s="2" t="s">
        <v>373</v>
      </c>
      <c r="K71" s="2" t="s">
        <v>373</v>
      </c>
      <c r="L71" s="2" t="s">
        <v>373</v>
      </c>
      <c r="M71" s="2" t="s">
        <v>373</v>
      </c>
      <c r="N71" s="2" t="s">
        <v>373</v>
      </c>
      <c r="O71" s="2" t="s">
        <v>373</v>
      </c>
      <c r="P71" s="2" t="s">
        <v>374</v>
      </c>
      <c r="Q71" s="2" t="s">
        <v>375</v>
      </c>
      <c r="R71" s="2" t="s">
        <v>373</v>
      </c>
      <c r="S71" s="2" t="s">
        <v>373</v>
      </c>
      <c r="T71" s="2" t="s">
        <v>373</v>
      </c>
      <c r="U71" s="2" t="s">
        <v>373</v>
      </c>
      <c r="V71" s="2" t="s">
        <v>373</v>
      </c>
      <c r="W71" s="2" t="s">
        <v>373</v>
      </c>
      <c r="X71" s="2" t="s">
        <v>373</v>
      </c>
      <c r="Y71" s="2" t="s">
        <v>373</v>
      </c>
      <c r="Z71" s="2" t="s">
        <v>373</v>
      </c>
      <c r="AA71" s="2" t="s">
        <v>373</v>
      </c>
      <c r="AB71" s="2" t="s">
        <v>373</v>
      </c>
      <c r="AC71" s="2" t="s">
        <v>373</v>
      </c>
      <c r="AD71" s="2" t="s">
        <v>373</v>
      </c>
      <c r="AE71" s="2" t="s">
        <v>373</v>
      </c>
      <c r="AF71" s="2" t="s">
        <v>373</v>
      </c>
      <c r="AG71" s="2" t="s">
        <v>373</v>
      </c>
      <c r="AH71" s="2" t="s">
        <v>373</v>
      </c>
      <c r="AI71" s="2" t="s">
        <v>373</v>
      </c>
      <c r="AJ71" s="2" t="s">
        <v>373</v>
      </c>
      <c r="AK71" s="2" t="s">
        <v>373</v>
      </c>
      <c r="AL71" s="2" t="s">
        <v>373</v>
      </c>
      <c r="AM71" s="2" t="s">
        <v>373</v>
      </c>
      <c r="AN71" s="2" t="s">
        <v>373</v>
      </c>
      <c r="AO71" s="2" t="s">
        <v>373</v>
      </c>
      <c r="AP71" s="2" t="s">
        <v>373</v>
      </c>
      <c r="AQ71" s="2" t="s">
        <v>373</v>
      </c>
      <c r="AR71" s="2" t="s">
        <v>373</v>
      </c>
      <c r="AS71" s="2" t="s">
        <v>373</v>
      </c>
      <c r="AT71" s="2" t="s">
        <v>373</v>
      </c>
      <c r="AU71" s="2" t="s">
        <v>373</v>
      </c>
      <c r="AV71" s="2" t="s">
        <v>373</v>
      </c>
      <c r="AW71" s="2" t="s">
        <v>373</v>
      </c>
      <c r="AX71" s="2" t="s">
        <v>373</v>
      </c>
      <c r="AY71" s="2" t="s">
        <v>373</v>
      </c>
      <c r="AZ71" s="2" t="s">
        <v>373</v>
      </c>
      <c r="BA71" s="2" t="s">
        <v>373</v>
      </c>
      <c r="BB71" s="2" t="s">
        <v>373</v>
      </c>
      <c r="BC71" s="2" t="s">
        <v>373</v>
      </c>
      <c r="BD71" s="2" t="s">
        <v>373</v>
      </c>
      <c r="BE71" s="2" t="s">
        <v>373</v>
      </c>
      <c r="BF71" s="2" t="s">
        <v>373</v>
      </c>
      <c r="BG71" s="2" t="s">
        <v>373</v>
      </c>
      <c r="BH71" s="2" t="s">
        <v>373</v>
      </c>
      <c r="BI71" s="2" t="s">
        <v>373</v>
      </c>
      <c r="BJ71" s="2" t="s">
        <v>373</v>
      </c>
      <c r="BK71" s="2" t="s">
        <v>373</v>
      </c>
      <c r="BL71" s="2" t="s">
        <v>373</v>
      </c>
      <c r="BM71" s="2" t="s">
        <v>373</v>
      </c>
      <c r="BN71" s="2" t="s">
        <v>373</v>
      </c>
      <c r="BO71" s="2" t="s">
        <v>373</v>
      </c>
      <c r="BP71" s="2" t="s">
        <v>373</v>
      </c>
      <c r="BQ71" s="2" t="s">
        <v>373</v>
      </c>
      <c r="BR71" s="2" t="s">
        <v>373</v>
      </c>
      <c r="BS71" s="2" t="s">
        <v>373</v>
      </c>
      <c r="BT71" s="2" t="s">
        <v>373</v>
      </c>
      <c r="BU71" s="2" t="s">
        <v>373</v>
      </c>
      <c r="BV71" s="2" t="s">
        <v>373</v>
      </c>
      <c r="BW71" s="2" t="s">
        <v>373</v>
      </c>
      <c r="BX71" s="2" t="s">
        <v>373</v>
      </c>
      <c r="BY71" s="2" t="s">
        <v>373</v>
      </c>
      <c r="BZ71" s="2" t="s">
        <v>373</v>
      </c>
      <c r="CA71" s="2" t="s">
        <v>373</v>
      </c>
      <c r="CB71" s="2" t="s">
        <v>373</v>
      </c>
      <c r="CC71" s="2" t="s">
        <v>373</v>
      </c>
      <c r="CD71" s="2" t="s">
        <v>373</v>
      </c>
      <c r="CE71" s="2" t="s">
        <v>373</v>
      </c>
      <c r="CF71" s="2" t="s">
        <v>373</v>
      </c>
      <c r="CG71" s="2" t="s">
        <v>373</v>
      </c>
      <c r="CH71" s="2" t="s">
        <v>373</v>
      </c>
      <c r="CI71" s="2" t="s">
        <v>373</v>
      </c>
      <c r="CJ71" s="2" t="s">
        <v>373</v>
      </c>
      <c r="CK71" s="2" t="s">
        <v>373</v>
      </c>
      <c r="CL71" s="2" t="s">
        <v>373</v>
      </c>
      <c r="CM71" s="2" t="s">
        <v>373</v>
      </c>
      <c r="CN71" s="2" t="s">
        <v>373</v>
      </c>
      <c r="CO71" s="2" t="s">
        <v>373</v>
      </c>
      <c r="CP71" s="2" t="s">
        <v>373</v>
      </c>
      <c r="CQ71" s="2" t="s">
        <v>373</v>
      </c>
      <c r="CR71" s="2" t="s">
        <v>373</v>
      </c>
      <c r="CS71" s="2" t="s">
        <v>373</v>
      </c>
      <c r="CT71" s="2" t="s">
        <v>373</v>
      </c>
      <c r="CU71" s="2" t="s">
        <v>373</v>
      </c>
      <c r="CV71" s="2" t="s">
        <v>373</v>
      </c>
      <c r="CW71" s="2" t="s">
        <v>373</v>
      </c>
      <c r="CX71" s="2" t="s">
        <v>373</v>
      </c>
      <c r="CY71" s="2" t="s">
        <v>373</v>
      </c>
      <c r="CZ71" s="2" t="s">
        <v>373</v>
      </c>
      <c r="DA71" s="2" t="s">
        <v>373</v>
      </c>
      <c r="DB71" s="2" t="s">
        <v>373</v>
      </c>
      <c r="DC71" s="2" t="s">
        <v>373</v>
      </c>
      <c r="DD71" s="2" t="s">
        <v>373</v>
      </c>
      <c r="DE71" s="2" t="s">
        <v>373</v>
      </c>
      <c r="DF71" s="2" t="s">
        <v>373</v>
      </c>
      <c r="DG71" s="2" t="s">
        <v>373</v>
      </c>
      <c r="DH71" s="2" t="s">
        <v>373</v>
      </c>
      <c r="DI71" s="2" t="s">
        <v>373</v>
      </c>
      <c r="DJ71" s="2" t="s">
        <v>373</v>
      </c>
      <c r="DK71" s="2" t="s">
        <v>373</v>
      </c>
      <c r="DL71" s="2" t="s">
        <v>373</v>
      </c>
      <c r="DM71" s="2" t="s">
        <v>373</v>
      </c>
      <c r="DN71" s="2" t="s">
        <v>373</v>
      </c>
      <c r="DO71" s="2" t="s">
        <v>373</v>
      </c>
      <c r="DP71" s="2" t="s">
        <v>373</v>
      </c>
      <c r="DQ71" s="2" t="s">
        <v>373</v>
      </c>
      <c r="DR71" s="2" t="s">
        <v>373</v>
      </c>
      <c r="DS71" s="2" t="s">
        <v>373</v>
      </c>
      <c r="DT71" s="2" t="s">
        <v>373</v>
      </c>
      <c r="DU71" s="2" t="s">
        <v>373</v>
      </c>
      <c r="DV71" s="2" t="s">
        <v>373</v>
      </c>
      <c r="DW71" s="2" t="s">
        <v>373</v>
      </c>
      <c r="DX71" s="2" t="s">
        <v>373</v>
      </c>
      <c r="DY71" s="2" t="s">
        <v>373</v>
      </c>
      <c r="DZ71" s="2" t="s">
        <v>373</v>
      </c>
      <c r="EA71" s="2" t="s">
        <v>373</v>
      </c>
      <c r="EB71" s="2" t="s">
        <v>373</v>
      </c>
      <c r="EC71" s="2" t="s">
        <v>373</v>
      </c>
      <c r="ED71" s="2" t="s">
        <v>373</v>
      </c>
      <c r="EE71" s="2" t="s">
        <v>373</v>
      </c>
      <c r="EF71" s="2" t="s">
        <v>373</v>
      </c>
      <c r="EG71" s="2" t="s">
        <v>373</v>
      </c>
      <c r="EH71" s="2" t="s">
        <v>373</v>
      </c>
      <c r="EI71" s="2" t="s">
        <v>373</v>
      </c>
      <c r="EJ71" s="2" t="s">
        <v>373</v>
      </c>
      <c r="EK71" s="2" t="s">
        <v>373</v>
      </c>
      <c r="EL71" s="2" t="s">
        <v>373</v>
      </c>
      <c r="EM71" s="2" t="s">
        <v>373</v>
      </c>
      <c r="EN71" s="2" t="s">
        <v>373</v>
      </c>
      <c r="EO71" s="2" t="s">
        <v>373</v>
      </c>
      <c r="EP71" s="2" t="s">
        <v>373</v>
      </c>
      <c r="EQ71" s="2" t="s">
        <v>373</v>
      </c>
      <c r="ER71" s="2" t="s">
        <v>373</v>
      </c>
      <c r="ES71" s="2" t="s">
        <v>373</v>
      </c>
      <c r="ET71" s="2" t="s">
        <v>373</v>
      </c>
      <c r="EU71" s="2" t="s">
        <v>373</v>
      </c>
      <c r="EV71" s="2" t="s">
        <v>373</v>
      </c>
      <c r="EW71" s="2" t="s">
        <v>373</v>
      </c>
      <c r="EX71" s="2" t="s">
        <v>373</v>
      </c>
      <c r="EY71" s="2" t="s">
        <v>373</v>
      </c>
      <c r="EZ71" s="2" t="s">
        <v>373</v>
      </c>
      <c r="FA71" s="2" t="s">
        <v>373</v>
      </c>
      <c r="FB71" s="2" t="s">
        <v>373</v>
      </c>
      <c r="FC71" s="2" t="s">
        <v>373</v>
      </c>
      <c r="FD71" s="2" t="s">
        <v>373</v>
      </c>
      <c r="FE71" s="2" t="s">
        <v>373</v>
      </c>
      <c r="FF71" s="2" t="s">
        <v>373</v>
      </c>
      <c r="FG71" s="2" t="s">
        <v>373</v>
      </c>
      <c r="FH71" s="2" t="s">
        <v>373</v>
      </c>
      <c r="FI71" s="2" t="s">
        <v>373</v>
      </c>
      <c r="FJ71" s="2" t="s">
        <v>373</v>
      </c>
      <c r="FK71" s="2" t="s">
        <v>373</v>
      </c>
      <c r="FL71" s="2" t="s">
        <v>373</v>
      </c>
      <c r="FM71" s="2" t="s">
        <v>373</v>
      </c>
      <c r="FN71" s="2" t="s">
        <v>373</v>
      </c>
      <c r="FO71" s="2" t="s">
        <v>373</v>
      </c>
      <c r="FP71" s="2" t="s">
        <v>373</v>
      </c>
      <c r="FQ71" s="2" t="s">
        <v>373</v>
      </c>
      <c r="FR71" s="2" t="s">
        <v>373</v>
      </c>
      <c r="FS71" s="2" t="s">
        <v>373</v>
      </c>
      <c r="FT71" s="2" t="s">
        <v>373</v>
      </c>
      <c r="FU71" s="2" t="s">
        <v>373</v>
      </c>
      <c r="FV71" s="2" t="s">
        <v>373</v>
      </c>
      <c r="FW71" s="2" t="s">
        <v>373</v>
      </c>
      <c r="FX71" s="2" t="s">
        <v>373</v>
      </c>
      <c r="FY71" s="2" t="s">
        <v>373</v>
      </c>
      <c r="FZ71" s="2" t="s">
        <v>373</v>
      </c>
      <c r="GA71" s="2" t="s">
        <v>373</v>
      </c>
      <c r="GB71" s="2" t="s">
        <v>373</v>
      </c>
      <c r="GC71" s="2" t="s">
        <v>373</v>
      </c>
      <c r="GD71" s="2" t="s">
        <v>373</v>
      </c>
      <c r="GE71" s="2" t="s">
        <v>373</v>
      </c>
      <c r="GF71" s="2" t="s">
        <v>373</v>
      </c>
      <c r="GG71" s="2" t="s">
        <v>373</v>
      </c>
      <c r="GH71" s="2" t="s">
        <v>373</v>
      </c>
      <c r="GI71" s="2" t="s">
        <v>373</v>
      </c>
      <c r="GJ71" s="2" t="s">
        <v>373</v>
      </c>
    </row>
    <row r="72" spans="1:192" x14ac:dyDescent="0.25">
      <c r="A72" s="1">
        <v>43745.592881944445</v>
      </c>
      <c r="B72" s="1">
        <v>43745.596620370372</v>
      </c>
      <c r="C72" s="2" t="s">
        <v>195</v>
      </c>
      <c r="D72" s="2" t="s">
        <v>1363</v>
      </c>
      <c r="E72">
        <v>99</v>
      </c>
      <c r="F72">
        <v>322</v>
      </c>
      <c r="G72" s="2" t="s">
        <v>963</v>
      </c>
      <c r="H72" s="1">
        <v>43752.596796238424</v>
      </c>
      <c r="I72" s="2" t="s">
        <v>1556</v>
      </c>
      <c r="J72" s="2" t="s">
        <v>373</v>
      </c>
      <c r="K72" s="2" t="s">
        <v>373</v>
      </c>
      <c r="L72" s="2" t="s">
        <v>373</v>
      </c>
      <c r="M72" s="2" t="s">
        <v>373</v>
      </c>
      <c r="N72" s="2" t="s">
        <v>373</v>
      </c>
      <c r="O72" s="2" t="s">
        <v>373</v>
      </c>
      <c r="P72" s="2" t="s">
        <v>374</v>
      </c>
      <c r="Q72" s="2" t="s">
        <v>375</v>
      </c>
      <c r="R72" s="2" t="s">
        <v>373</v>
      </c>
      <c r="S72" s="2" t="s">
        <v>373</v>
      </c>
      <c r="T72" s="2" t="s">
        <v>373</v>
      </c>
      <c r="U72" s="2" t="s">
        <v>373</v>
      </c>
      <c r="V72" s="2" t="s">
        <v>373</v>
      </c>
      <c r="W72" s="2" t="s">
        <v>373</v>
      </c>
      <c r="X72" s="2" t="s">
        <v>373</v>
      </c>
      <c r="Y72" s="2" t="s">
        <v>373</v>
      </c>
      <c r="Z72" s="2" t="s">
        <v>373</v>
      </c>
      <c r="AA72" s="2" t="s">
        <v>373</v>
      </c>
      <c r="AB72" s="2" t="s">
        <v>373</v>
      </c>
      <c r="AC72" s="2" t="s">
        <v>373</v>
      </c>
      <c r="AD72" s="2" t="s">
        <v>373</v>
      </c>
      <c r="AE72" s="2" t="s">
        <v>373</v>
      </c>
      <c r="AF72" s="2" t="s">
        <v>373</v>
      </c>
      <c r="AG72" s="2" t="s">
        <v>373</v>
      </c>
      <c r="AH72" s="2" t="s">
        <v>373</v>
      </c>
      <c r="AI72" s="2" t="s">
        <v>373</v>
      </c>
      <c r="AJ72" s="2" t="s">
        <v>373</v>
      </c>
      <c r="AK72" s="2" t="s">
        <v>373</v>
      </c>
      <c r="AL72" s="2" t="s">
        <v>373</v>
      </c>
      <c r="AM72" s="2" t="s">
        <v>373</v>
      </c>
      <c r="AN72" s="2" t="s">
        <v>373</v>
      </c>
      <c r="AO72" s="2" t="s">
        <v>373</v>
      </c>
      <c r="AP72" s="2" t="s">
        <v>373</v>
      </c>
      <c r="AQ72" s="2" t="s">
        <v>373</v>
      </c>
      <c r="AR72" s="2" t="s">
        <v>373</v>
      </c>
      <c r="AS72" s="2" t="s">
        <v>373</v>
      </c>
      <c r="AT72" s="2" t="s">
        <v>373</v>
      </c>
      <c r="AU72" s="2" t="s">
        <v>373</v>
      </c>
      <c r="AV72" s="2" t="s">
        <v>373</v>
      </c>
      <c r="AW72" s="2" t="s">
        <v>373</v>
      </c>
      <c r="AX72" s="2" t="s">
        <v>373</v>
      </c>
      <c r="AY72" s="2" t="s">
        <v>373</v>
      </c>
      <c r="AZ72" s="2" t="s">
        <v>373</v>
      </c>
      <c r="BA72" s="2" t="s">
        <v>373</v>
      </c>
      <c r="BB72" s="2" t="s">
        <v>373</v>
      </c>
      <c r="BC72" s="2" t="s">
        <v>373</v>
      </c>
      <c r="BD72" s="2" t="s">
        <v>373</v>
      </c>
      <c r="BE72" s="2" t="s">
        <v>373</v>
      </c>
      <c r="BF72" s="2" t="s">
        <v>373</v>
      </c>
      <c r="BG72" s="2" t="s">
        <v>373</v>
      </c>
      <c r="BH72" s="2" t="s">
        <v>373</v>
      </c>
      <c r="BI72" s="2" t="s">
        <v>373</v>
      </c>
      <c r="BJ72" s="2" t="s">
        <v>373</v>
      </c>
      <c r="BK72" s="2" t="s">
        <v>373</v>
      </c>
      <c r="BL72" s="2" t="s">
        <v>373</v>
      </c>
      <c r="BM72" s="2" t="s">
        <v>373</v>
      </c>
      <c r="BN72" s="2" t="s">
        <v>373</v>
      </c>
      <c r="BO72" s="2" t="s">
        <v>373</v>
      </c>
      <c r="BP72" s="2" t="s">
        <v>373</v>
      </c>
      <c r="BQ72" s="2" t="s">
        <v>373</v>
      </c>
      <c r="BR72" s="2" t="s">
        <v>390</v>
      </c>
      <c r="BS72" s="2" t="s">
        <v>373</v>
      </c>
      <c r="BT72" s="2" t="s">
        <v>373</v>
      </c>
      <c r="BU72" s="2" t="s">
        <v>373</v>
      </c>
      <c r="BV72" s="2" t="s">
        <v>373</v>
      </c>
      <c r="BW72" s="2" t="s">
        <v>373</v>
      </c>
      <c r="BX72" s="2" t="s">
        <v>373</v>
      </c>
      <c r="BY72" s="2" t="s">
        <v>373</v>
      </c>
      <c r="BZ72" s="2" t="s">
        <v>373</v>
      </c>
      <c r="CA72" s="2" t="s">
        <v>373</v>
      </c>
      <c r="CB72" s="2" t="s">
        <v>390</v>
      </c>
      <c r="CC72" s="2" t="s">
        <v>373</v>
      </c>
      <c r="CD72" s="2" t="s">
        <v>373</v>
      </c>
      <c r="CE72" s="2" t="s">
        <v>373</v>
      </c>
      <c r="CF72" s="2" t="s">
        <v>373</v>
      </c>
      <c r="CG72" s="2" t="s">
        <v>373</v>
      </c>
      <c r="CH72" s="2" t="s">
        <v>373</v>
      </c>
      <c r="CI72" s="2" t="s">
        <v>373</v>
      </c>
      <c r="CJ72" s="2" t="s">
        <v>373</v>
      </c>
      <c r="CK72" s="2" t="s">
        <v>373</v>
      </c>
      <c r="CL72" s="2" t="s">
        <v>390</v>
      </c>
      <c r="CM72" s="2" t="s">
        <v>373</v>
      </c>
      <c r="CN72" s="2" t="s">
        <v>373</v>
      </c>
      <c r="CO72" s="2" t="s">
        <v>373</v>
      </c>
      <c r="CP72" s="2" t="s">
        <v>373</v>
      </c>
      <c r="CQ72" s="2" t="s">
        <v>373</v>
      </c>
      <c r="CR72" s="2" t="s">
        <v>373</v>
      </c>
      <c r="CS72" s="2" t="s">
        <v>373</v>
      </c>
      <c r="CT72" s="2" t="s">
        <v>373</v>
      </c>
      <c r="CU72" s="2" t="s">
        <v>373</v>
      </c>
      <c r="CV72" s="2" t="s">
        <v>373</v>
      </c>
      <c r="CW72" s="2" t="s">
        <v>373</v>
      </c>
      <c r="CX72" s="2" t="s">
        <v>373</v>
      </c>
      <c r="CY72" s="2" t="s">
        <v>390</v>
      </c>
      <c r="CZ72" s="2" t="s">
        <v>373</v>
      </c>
      <c r="DA72" s="2" t="s">
        <v>373</v>
      </c>
      <c r="DB72" s="2" t="s">
        <v>373</v>
      </c>
      <c r="DC72" s="2" t="s">
        <v>373</v>
      </c>
      <c r="DD72" s="2" t="s">
        <v>373</v>
      </c>
      <c r="DE72" s="2" t="s">
        <v>373</v>
      </c>
      <c r="DF72" s="2" t="s">
        <v>373</v>
      </c>
      <c r="DG72" s="2" t="s">
        <v>373</v>
      </c>
      <c r="DH72" s="2" t="s">
        <v>373</v>
      </c>
      <c r="DI72" s="2" t="s">
        <v>373</v>
      </c>
      <c r="DJ72" s="2" t="s">
        <v>373</v>
      </c>
      <c r="DK72" s="2" t="s">
        <v>373</v>
      </c>
      <c r="DL72" s="2" t="s">
        <v>373</v>
      </c>
      <c r="DM72" s="2" t="s">
        <v>373</v>
      </c>
      <c r="DN72" s="2" t="s">
        <v>373</v>
      </c>
      <c r="DO72" s="2" t="s">
        <v>373</v>
      </c>
      <c r="DP72" s="2" t="s">
        <v>373</v>
      </c>
      <c r="DQ72" s="2" t="s">
        <v>373</v>
      </c>
      <c r="DR72" s="2" t="s">
        <v>373</v>
      </c>
      <c r="DS72" s="2" t="s">
        <v>373</v>
      </c>
      <c r="DT72" s="2" t="s">
        <v>373</v>
      </c>
      <c r="DU72" s="2" t="s">
        <v>373</v>
      </c>
      <c r="DV72" s="2" t="s">
        <v>373</v>
      </c>
      <c r="DW72" s="2" t="s">
        <v>373</v>
      </c>
      <c r="DX72" s="2" t="s">
        <v>373</v>
      </c>
      <c r="DY72" s="2" t="s">
        <v>373</v>
      </c>
      <c r="DZ72" s="2" t="s">
        <v>373</v>
      </c>
      <c r="EA72" s="2" t="s">
        <v>373</v>
      </c>
      <c r="EB72" s="2" t="s">
        <v>373</v>
      </c>
      <c r="EC72" s="2" t="s">
        <v>373</v>
      </c>
      <c r="ED72" s="2" t="s">
        <v>373</v>
      </c>
      <c r="EE72" s="2" t="s">
        <v>373</v>
      </c>
      <c r="EF72" s="2" t="s">
        <v>373</v>
      </c>
      <c r="EG72" s="2" t="s">
        <v>373</v>
      </c>
      <c r="EH72" s="2" t="s">
        <v>373</v>
      </c>
      <c r="EI72" s="2" t="s">
        <v>373</v>
      </c>
      <c r="EJ72" s="2" t="s">
        <v>373</v>
      </c>
      <c r="EK72" s="2" t="s">
        <v>373</v>
      </c>
      <c r="EL72" s="2" t="s">
        <v>373</v>
      </c>
      <c r="EM72" s="2" t="s">
        <v>373</v>
      </c>
      <c r="EN72" s="2" t="s">
        <v>390</v>
      </c>
      <c r="EO72" s="2" t="s">
        <v>373</v>
      </c>
      <c r="EP72" s="2" t="s">
        <v>373</v>
      </c>
      <c r="EQ72" s="2" t="s">
        <v>373</v>
      </c>
      <c r="ER72" s="2" t="s">
        <v>373</v>
      </c>
      <c r="ES72" s="2" t="s">
        <v>373</v>
      </c>
      <c r="ET72" s="2" t="s">
        <v>373</v>
      </c>
      <c r="EU72" s="2" t="s">
        <v>373</v>
      </c>
      <c r="EV72" s="2" t="s">
        <v>373</v>
      </c>
      <c r="EW72" s="2" t="s">
        <v>373</v>
      </c>
      <c r="EX72" s="2" t="s">
        <v>373</v>
      </c>
      <c r="EY72" s="2" t="s">
        <v>373</v>
      </c>
      <c r="EZ72" s="2" t="s">
        <v>373</v>
      </c>
      <c r="FA72" s="2" t="s">
        <v>373</v>
      </c>
      <c r="FB72" s="2" t="s">
        <v>373</v>
      </c>
      <c r="FC72" s="2" t="s">
        <v>373</v>
      </c>
      <c r="FD72" s="2" t="s">
        <v>373</v>
      </c>
      <c r="FE72" s="2" t="s">
        <v>373</v>
      </c>
      <c r="FF72" s="2" t="s">
        <v>373</v>
      </c>
      <c r="FG72" s="2" t="s">
        <v>373</v>
      </c>
      <c r="FH72" s="2" t="s">
        <v>373</v>
      </c>
      <c r="FI72" s="2" t="s">
        <v>373</v>
      </c>
      <c r="FJ72" s="2" t="s">
        <v>373</v>
      </c>
      <c r="FK72" s="2" t="s">
        <v>373</v>
      </c>
      <c r="FL72" s="2" t="s">
        <v>373</v>
      </c>
      <c r="FM72" s="2" t="s">
        <v>373</v>
      </c>
      <c r="FN72" s="2" t="s">
        <v>373</v>
      </c>
      <c r="FO72" s="2" t="s">
        <v>373</v>
      </c>
      <c r="FP72" s="2" t="s">
        <v>373</v>
      </c>
      <c r="FQ72" s="2" t="s">
        <v>373</v>
      </c>
      <c r="FR72" s="2" t="s">
        <v>373</v>
      </c>
      <c r="FS72" s="2" t="s">
        <v>373</v>
      </c>
      <c r="FT72" s="2" t="s">
        <v>390</v>
      </c>
      <c r="FU72" s="2" t="s">
        <v>373</v>
      </c>
      <c r="FV72" s="2" t="s">
        <v>373</v>
      </c>
      <c r="FW72" s="2" t="s">
        <v>373</v>
      </c>
      <c r="FX72" s="2" t="s">
        <v>373</v>
      </c>
      <c r="FY72" s="2" t="s">
        <v>390</v>
      </c>
      <c r="FZ72" s="2" t="s">
        <v>373</v>
      </c>
      <c r="GA72" s="2" t="s">
        <v>373</v>
      </c>
      <c r="GB72" s="2" t="s">
        <v>373</v>
      </c>
      <c r="GC72" s="2" t="s">
        <v>373</v>
      </c>
      <c r="GD72" s="2" t="s">
        <v>373</v>
      </c>
      <c r="GE72" s="2" t="s">
        <v>373</v>
      </c>
      <c r="GF72" s="2" t="s">
        <v>373</v>
      </c>
      <c r="GG72" s="2" t="s">
        <v>373</v>
      </c>
      <c r="GH72" s="2" t="s">
        <v>373</v>
      </c>
      <c r="GI72" s="2" t="s">
        <v>373</v>
      </c>
      <c r="GJ72" s="2" t="s">
        <v>373</v>
      </c>
    </row>
    <row r="73" spans="1:192" x14ac:dyDescent="0.25">
      <c r="A73" s="1">
        <v>43752.593368055554</v>
      </c>
      <c r="B73" s="1">
        <v>43752.622256944444</v>
      </c>
      <c r="C73" s="2" t="s">
        <v>195</v>
      </c>
      <c r="D73" s="2" t="s">
        <v>1557</v>
      </c>
      <c r="E73">
        <v>100</v>
      </c>
      <c r="F73">
        <v>2496</v>
      </c>
      <c r="G73" s="2" t="s">
        <v>371</v>
      </c>
      <c r="H73" s="1">
        <v>43752.622276516202</v>
      </c>
      <c r="I73" s="2" t="s">
        <v>1558</v>
      </c>
      <c r="J73" s="2" t="s">
        <v>373</v>
      </c>
      <c r="K73" s="2" t="s">
        <v>373</v>
      </c>
      <c r="L73" s="2" t="s">
        <v>373</v>
      </c>
      <c r="M73" s="2" t="s">
        <v>373</v>
      </c>
      <c r="N73" s="2" t="s">
        <v>373</v>
      </c>
      <c r="O73" s="2" t="s">
        <v>373</v>
      </c>
      <c r="P73" s="2" t="s">
        <v>374</v>
      </c>
      <c r="Q73" s="2" t="s">
        <v>375</v>
      </c>
      <c r="R73" s="2" t="s">
        <v>1559</v>
      </c>
      <c r="S73" s="2" t="s">
        <v>1560</v>
      </c>
      <c r="T73" s="2" t="s">
        <v>796</v>
      </c>
      <c r="U73" s="2" t="s">
        <v>1561</v>
      </c>
      <c r="V73" s="2" t="s">
        <v>1562</v>
      </c>
      <c r="W73" s="2" t="s">
        <v>381</v>
      </c>
      <c r="X73" s="2" t="s">
        <v>373</v>
      </c>
      <c r="Y73" s="2" t="s">
        <v>1021</v>
      </c>
      <c r="Z73" s="2" t="s">
        <v>390</v>
      </c>
      <c r="AA73" s="2" t="s">
        <v>1563</v>
      </c>
      <c r="AB73" s="2" t="s">
        <v>373</v>
      </c>
      <c r="AC73" s="2" t="s">
        <v>1564</v>
      </c>
      <c r="AD73" s="2" t="s">
        <v>373</v>
      </c>
      <c r="AE73" s="2" t="s">
        <v>849</v>
      </c>
      <c r="AF73" s="2" t="s">
        <v>373</v>
      </c>
      <c r="AG73" s="2" t="s">
        <v>373</v>
      </c>
      <c r="AH73" s="2" t="s">
        <v>373</v>
      </c>
      <c r="AI73" s="2" t="s">
        <v>1565</v>
      </c>
      <c r="AJ73" s="2" t="s">
        <v>490</v>
      </c>
      <c r="AK73" s="2" t="s">
        <v>383</v>
      </c>
      <c r="AL73" s="2" t="s">
        <v>373</v>
      </c>
      <c r="AM73" s="2" t="s">
        <v>392</v>
      </c>
      <c r="AN73" s="2" t="s">
        <v>373</v>
      </c>
      <c r="AO73" s="2" t="s">
        <v>373</v>
      </c>
      <c r="AP73" s="2" t="s">
        <v>373</v>
      </c>
      <c r="AQ73" s="2" t="s">
        <v>373</v>
      </c>
      <c r="AR73" s="2" t="s">
        <v>373</v>
      </c>
      <c r="AS73" s="2" t="s">
        <v>373</v>
      </c>
      <c r="AT73" s="2" t="s">
        <v>373</v>
      </c>
      <c r="AU73" s="2" t="s">
        <v>429</v>
      </c>
      <c r="AV73" s="2" t="s">
        <v>429</v>
      </c>
      <c r="AW73" s="2" t="s">
        <v>429</v>
      </c>
      <c r="AX73" s="2" t="s">
        <v>373</v>
      </c>
      <c r="AY73" s="2" t="s">
        <v>390</v>
      </c>
      <c r="AZ73" s="2" t="s">
        <v>390</v>
      </c>
      <c r="BA73" s="2" t="s">
        <v>429</v>
      </c>
      <c r="BB73" s="2" t="s">
        <v>1566</v>
      </c>
      <c r="BC73" s="2" t="s">
        <v>1566</v>
      </c>
      <c r="BD73" s="2" t="s">
        <v>429</v>
      </c>
      <c r="BE73" s="2" t="s">
        <v>430</v>
      </c>
      <c r="BF73" s="2" t="s">
        <v>430</v>
      </c>
      <c r="BG73" s="2" t="s">
        <v>383</v>
      </c>
      <c r="BH73" s="2" t="s">
        <v>494</v>
      </c>
      <c r="BI73" s="2" t="s">
        <v>373</v>
      </c>
      <c r="BJ73" s="2" t="s">
        <v>1567</v>
      </c>
      <c r="BK73" s="2" t="s">
        <v>557</v>
      </c>
      <c r="BL73" s="2" t="s">
        <v>373</v>
      </c>
      <c r="BM73" s="2" t="s">
        <v>390</v>
      </c>
      <c r="BN73" s="2" t="s">
        <v>1568</v>
      </c>
      <c r="BO73" s="2" t="s">
        <v>373</v>
      </c>
      <c r="BP73" s="2" t="s">
        <v>390</v>
      </c>
      <c r="BQ73" s="2" t="s">
        <v>383</v>
      </c>
      <c r="BR73" s="2" t="s">
        <v>383</v>
      </c>
      <c r="BS73" s="2" t="s">
        <v>373</v>
      </c>
      <c r="BT73" s="2" t="s">
        <v>373</v>
      </c>
      <c r="BU73" s="2" t="s">
        <v>373</v>
      </c>
      <c r="BV73" s="2" t="s">
        <v>373</v>
      </c>
      <c r="BW73" s="2" t="s">
        <v>373</v>
      </c>
      <c r="BX73" s="2" t="s">
        <v>373</v>
      </c>
      <c r="BY73" s="2" t="s">
        <v>373</v>
      </c>
      <c r="BZ73" s="2" t="s">
        <v>373</v>
      </c>
      <c r="CA73" s="2" t="s">
        <v>373</v>
      </c>
      <c r="CB73" s="2" t="s">
        <v>390</v>
      </c>
      <c r="CC73" s="2" t="s">
        <v>497</v>
      </c>
      <c r="CD73" s="2" t="s">
        <v>411</v>
      </c>
      <c r="CE73" s="2" t="s">
        <v>1569</v>
      </c>
      <c r="CF73" s="2" t="s">
        <v>373</v>
      </c>
      <c r="CG73" s="2" t="s">
        <v>618</v>
      </c>
      <c r="CH73" s="2" t="s">
        <v>373</v>
      </c>
      <c r="CI73" s="2" t="s">
        <v>435</v>
      </c>
      <c r="CJ73" s="2" t="s">
        <v>373</v>
      </c>
      <c r="CK73" s="2" t="s">
        <v>1570</v>
      </c>
      <c r="CL73" s="2" t="s">
        <v>390</v>
      </c>
      <c r="CM73" s="2" t="s">
        <v>556</v>
      </c>
      <c r="CN73" s="2" t="s">
        <v>411</v>
      </c>
      <c r="CO73" s="2" t="s">
        <v>1571</v>
      </c>
      <c r="CP73" s="2" t="s">
        <v>373</v>
      </c>
      <c r="CQ73" s="2" t="s">
        <v>383</v>
      </c>
      <c r="CR73" s="2" t="s">
        <v>618</v>
      </c>
      <c r="CS73" s="2" t="s">
        <v>373</v>
      </c>
      <c r="CT73" s="2" t="s">
        <v>752</v>
      </c>
      <c r="CU73" s="2" t="s">
        <v>373</v>
      </c>
      <c r="CV73" s="2" t="s">
        <v>383</v>
      </c>
      <c r="CW73" s="2" t="s">
        <v>373</v>
      </c>
      <c r="CX73" s="2" t="s">
        <v>1572</v>
      </c>
      <c r="CY73" s="2" t="s">
        <v>383</v>
      </c>
      <c r="CZ73" s="2" t="s">
        <v>373</v>
      </c>
      <c r="DA73" s="2" t="s">
        <v>373</v>
      </c>
      <c r="DB73" s="2" t="s">
        <v>373</v>
      </c>
      <c r="DC73" s="2" t="s">
        <v>373</v>
      </c>
      <c r="DD73" s="2" t="s">
        <v>373</v>
      </c>
      <c r="DE73" s="2" t="s">
        <v>373</v>
      </c>
      <c r="DF73" s="2" t="s">
        <v>373</v>
      </c>
      <c r="DG73" s="2" t="s">
        <v>373</v>
      </c>
      <c r="DH73" s="2" t="s">
        <v>373</v>
      </c>
      <c r="DI73" s="2" t="s">
        <v>373</v>
      </c>
      <c r="DJ73" s="2" t="s">
        <v>373</v>
      </c>
      <c r="DK73" s="2" t="s">
        <v>373</v>
      </c>
      <c r="DL73" s="2" t="s">
        <v>373</v>
      </c>
      <c r="DM73" s="2" t="s">
        <v>373</v>
      </c>
      <c r="DN73" s="2" t="s">
        <v>373</v>
      </c>
      <c r="DO73" s="2" t="s">
        <v>373</v>
      </c>
      <c r="DP73" s="2" t="s">
        <v>373</v>
      </c>
      <c r="DQ73" s="2" t="s">
        <v>373</v>
      </c>
      <c r="DR73" s="2" t="s">
        <v>373</v>
      </c>
      <c r="DS73" s="2" t="s">
        <v>373</v>
      </c>
      <c r="DT73" s="2" t="s">
        <v>373</v>
      </c>
      <c r="DU73" s="2" t="s">
        <v>373</v>
      </c>
      <c r="DV73" s="2" t="s">
        <v>373</v>
      </c>
      <c r="DW73" s="2" t="s">
        <v>373</v>
      </c>
      <c r="DX73" s="2" t="s">
        <v>373</v>
      </c>
      <c r="DY73" s="2" t="s">
        <v>373</v>
      </c>
      <c r="DZ73" s="2" t="s">
        <v>373</v>
      </c>
      <c r="EA73" s="2" t="s">
        <v>373</v>
      </c>
      <c r="EB73" s="2" t="s">
        <v>373</v>
      </c>
      <c r="EC73" s="2" t="s">
        <v>373</v>
      </c>
      <c r="ED73" s="2" t="s">
        <v>373</v>
      </c>
      <c r="EE73" s="2" t="s">
        <v>373</v>
      </c>
      <c r="EF73" s="2" t="s">
        <v>373</v>
      </c>
      <c r="EG73" s="2" t="s">
        <v>373</v>
      </c>
      <c r="EH73" s="2" t="s">
        <v>373</v>
      </c>
      <c r="EI73" s="2" t="s">
        <v>373</v>
      </c>
      <c r="EJ73" s="2" t="s">
        <v>373</v>
      </c>
      <c r="EK73" s="2" t="s">
        <v>373</v>
      </c>
      <c r="EL73" s="2" t="s">
        <v>373</v>
      </c>
      <c r="EM73" s="2" t="s">
        <v>373</v>
      </c>
      <c r="EN73" s="2" t="s">
        <v>390</v>
      </c>
      <c r="EO73" s="2" t="s">
        <v>1573</v>
      </c>
      <c r="EP73" s="2" t="s">
        <v>440</v>
      </c>
      <c r="EQ73" s="2" t="s">
        <v>1573</v>
      </c>
      <c r="ER73" s="2" t="s">
        <v>440</v>
      </c>
      <c r="ES73" s="2" t="s">
        <v>1574</v>
      </c>
      <c r="ET73" s="2" t="s">
        <v>440</v>
      </c>
      <c r="EU73" s="2" t="s">
        <v>498</v>
      </c>
      <c r="EV73" s="2" t="s">
        <v>440</v>
      </c>
      <c r="EW73" s="2" t="s">
        <v>373</v>
      </c>
      <c r="EX73" s="2" t="s">
        <v>440</v>
      </c>
      <c r="EY73" s="2" t="s">
        <v>1575</v>
      </c>
      <c r="EZ73" s="2" t="s">
        <v>679</v>
      </c>
      <c r="FA73" s="2" t="s">
        <v>440</v>
      </c>
      <c r="FB73" s="2" t="s">
        <v>440</v>
      </c>
      <c r="FC73" s="2" t="s">
        <v>437</v>
      </c>
      <c r="FD73" s="2" t="s">
        <v>494</v>
      </c>
      <c r="FE73" s="2" t="s">
        <v>1576</v>
      </c>
      <c r="FF73" s="2" t="s">
        <v>1577</v>
      </c>
      <c r="FG73" s="2" t="s">
        <v>1578</v>
      </c>
      <c r="FH73" s="2" t="s">
        <v>373</v>
      </c>
      <c r="FI73" s="2" t="s">
        <v>373</v>
      </c>
      <c r="FJ73" s="2" t="s">
        <v>373</v>
      </c>
      <c r="FK73" s="2" t="s">
        <v>373</v>
      </c>
      <c r="FL73" s="2" t="s">
        <v>542</v>
      </c>
      <c r="FM73" s="2" t="s">
        <v>679</v>
      </c>
      <c r="FN73" s="2" t="s">
        <v>1579</v>
      </c>
      <c r="FO73" s="2" t="s">
        <v>1579</v>
      </c>
      <c r="FP73" s="2" t="s">
        <v>383</v>
      </c>
      <c r="FQ73" s="2" t="s">
        <v>383</v>
      </c>
      <c r="FR73" s="2" t="s">
        <v>429</v>
      </c>
      <c r="FS73" s="2" t="s">
        <v>373</v>
      </c>
      <c r="FT73" s="2" t="s">
        <v>383</v>
      </c>
      <c r="FU73" s="2" t="s">
        <v>373</v>
      </c>
      <c r="FV73" s="2" t="s">
        <v>383</v>
      </c>
      <c r="FW73" s="2" t="s">
        <v>373</v>
      </c>
      <c r="FX73" s="2" t="s">
        <v>1580</v>
      </c>
      <c r="FY73" s="2" t="s">
        <v>390</v>
      </c>
      <c r="FZ73" s="2" t="s">
        <v>1581</v>
      </c>
      <c r="GA73" s="2" t="s">
        <v>440</v>
      </c>
      <c r="GB73" s="2" t="s">
        <v>498</v>
      </c>
      <c r="GC73" s="2" t="s">
        <v>440</v>
      </c>
      <c r="GD73" s="2" t="s">
        <v>440</v>
      </c>
      <c r="GE73" s="2" t="s">
        <v>440</v>
      </c>
      <c r="GF73" s="2" t="s">
        <v>679</v>
      </c>
      <c r="GG73" s="2" t="s">
        <v>679</v>
      </c>
      <c r="GH73" s="2" t="s">
        <v>1582</v>
      </c>
      <c r="GI73" s="2" t="s">
        <v>373</v>
      </c>
      <c r="GJ73" s="2" t="s">
        <v>373</v>
      </c>
    </row>
    <row r="74" spans="1:192" ht="45" x14ac:dyDescent="0.25">
      <c r="A74" s="1">
        <v>43752.431388888886</v>
      </c>
      <c r="B74" s="1">
        <v>43752.693807870368</v>
      </c>
      <c r="C74" s="2" t="s">
        <v>195</v>
      </c>
      <c r="D74" s="2" t="s">
        <v>1583</v>
      </c>
      <c r="E74">
        <v>100</v>
      </c>
      <c r="F74">
        <v>22673</v>
      </c>
      <c r="G74" s="2" t="s">
        <v>371</v>
      </c>
      <c r="H74" s="1">
        <v>43752.693816840278</v>
      </c>
      <c r="I74" s="2" t="s">
        <v>1584</v>
      </c>
      <c r="J74" s="2" t="s">
        <v>373</v>
      </c>
      <c r="K74" s="2" t="s">
        <v>373</v>
      </c>
      <c r="L74" s="2" t="s">
        <v>373</v>
      </c>
      <c r="M74" s="2" t="s">
        <v>373</v>
      </c>
      <c r="N74" s="2" t="s">
        <v>373</v>
      </c>
      <c r="O74" s="2" t="s">
        <v>373</v>
      </c>
      <c r="P74" s="2" t="s">
        <v>374</v>
      </c>
      <c r="Q74" s="2" t="s">
        <v>375</v>
      </c>
      <c r="R74" s="2" t="s">
        <v>1585</v>
      </c>
      <c r="S74" s="2" t="s">
        <v>1586</v>
      </c>
      <c r="T74" s="2" t="s">
        <v>1587</v>
      </c>
      <c r="U74" s="2" t="s">
        <v>1588</v>
      </c>
      <c r="V74" s="2" t="s">
        <v>1589</v>
      </c>
      <c r="W74" s="2" t="s">
        <v>381</v>
      </c>
      <c r="X74" s="2" t="s">
        <v>373</v>
      </c>
      <c r="Y74" s="2" t="s">
        <v>739</v>
      </c>
      <c r="Z74" s="2" t="s">
        <v>383</v>
      </c>
      <c r="AA74" s="2" t="s">
        <v>384</v>
      </c>
      <c r="AB74" s="2" t="s">
        <v>373</v>
      </c>
      <c r="AC74" s="2" t="s">
        <v>774</v>
      </c>
      <c r="AD74" s="2" t="s">
        <v>373</v>
      </c>
      <c r="AE74" s="2" t="s">
        <v>1590</v>
      </c>
      <c r="AF74" s="2" t="s">
        <v>373</v>
      </c>
      <c r="AG74" s="2" t="s">
        <v>373</v>
      </c>
      <c r="AH74" s="2" t="s">
        <v>1591</v>
      </c>
      <c r="AI74" s="2" t="s">
        <v>373</v>
      </c>
      <c r="AJ74" s="2" t="s">
        <v>1499</v>
      </c>
      <c r="AK74" s="2" t="s">
        <v>390</v>
      </c>
      <c r="AL74" s="2" t="s">
        <v>1592</v>
      </c>
      <c r="AM74" s="2" t="s">
        <v>405</v>
      </c>
      <c r="AN74" s="2" t="s">
        <v>636</v>
      </c>
      <c r="AO74" s="2" t="s">
        <v>488</v>
      </c>
      <c r="AP74" s="2" t="s">
        <v>373</v>
      </c>
      <c r="AQ74" s="2" t="s">
        <v>1593</v>
      </c>
      <c r="AR74" s="2" t="s">
        <v>373</v>
      </c>
      <c r="AS74" s="2" t="s">
        <v>373</v>
      </c>
      <c r="AT74" s="2" t="s">
        <v>373</v>
      </c>
      <c r="AU74" s="2" t="s">
        <v>429</v>
      </c>
      <c r="AV74" s="2" t="s">
        <v>429</v>
      </c>
      <c r="AW74" s="2" t="s">
        <v>429</v>
      </c>
      <c r="AX74" s="2" t="s">
        <v>383</v>
      </c>
      <c r="AY74" s="2" t="s">
        <v>383</v>
      </c>
      <c r="AZ74" s="2" t="s">
        <v>383</v>
      </c>
      <c r="BA74" s="2" t="s">
        <v>556</v>
      </c>
      <c r="BB74" s="2" t="s">
        <v>556</v>
      </c>
      <c r="BC74" s="2" t="s">
        <v>556</v>
      </c>
      <c r="BD74" s="2" t="s">
        <v>492</v>
      </c>
      <c r="BE74" s="2" t="s">
        <v>492</v>
      </c>
      <c r="BF74" s="2" t="s">
        <v>492</v>
      </c>
      <c r="BG74" s="2" t="s">
        <v>383</v>
      </c>
      <c r="BH74" s="2" t="s">
        <v>494</v>
      </c>
      <c r="BI74" s="2" t="s">
        <v>373</v>
      </c>
      <c r="BJ74" s="2" t="s">
        <v>1594</v>
      </c>
      <c r="BK74" s="2" t="s">
        <v>494</v>
      </c>
      <c r="BL74" s="2" t="s">
        <v>1595</v>
      </c>
      <c r="BM74" s="2" t="s">
        <v>390</v>
      </c>
      <c r="BN74" s="2" t="s">
        <v>494</v>
      </c>
      <c r="BO74" s="2" t="s">
        <v>383</v>
      </c>
      <c r="BP74" s="2" t="s">
        <v>383</v>
      </c>
      <c r="BQ74" s="2" t="s">
        <v>383</v>
      </c>
      <c r="BR74" s="2" t="s">
        <v>390</v>
      </c>
      <c r="BS74" s="2" t="s">
        <v>492</v>
      </c>
      <c r="BT74" s="2" t="s">
        <v>411</v>
      </c>
      <c r="BU74" s="2" t="s">
        <v>1596</v>
      </c>
      <c r="BV74" s="2" t="s">
        <v>373</v>
      </c>
      <c r="BW74" s="2" t="s">
        <v>600</v>
      </c>
      <c r="BX74" s="2" t="s">
        <v>373</v>
      </c>
      <c r="BY74" s="2" t="s">
        <v>494</v>
      </c>
      <c r="BZ74" s="2" t="s">
        <v>1597</v>
      </c>
      <c r="CA74" s="2" t="s">
        <v>1598</v>
      </c>
      <c r="CB74" s="2" t="s">
        <v>390</v>
      </c>
      <c r="CC74" s="2" t="s">
        <v>492</v>
      </c>
      <c r="CD74" s="2" t="s">
        <v>411</v>
      </c>
      <c r="CE74" s="2" t="s">
        <v>1596</v>
      </c>
      <c r="CF74" s="2" t="s">
        <v>373</v>
      </c>
      <c r="CG74" s="2" t="s">
        <v>1599</v>
      </c>
      <c r="CH74" s="2" t="s">
        <v>373</v>
      </c>
      <c r="CI74" s="2" t="s">
        <v>494</v>
      </c>
      <c r="CJ74" s="2" t="s">
        <v>1597</v>
      </c>
      <c r="CK74" s="2" t="s">
        <v>1600</v>
      </c>
      <c r="CL74" s="2" t="s">
        <v>390</v>
      </c>
      <c r="CM74" s="2" t="s">
        <v>724</v>
      </c>
      <c r="CN74" s="2" t="s">
        <v>411</v>
      </c>
      <c r="CO74" s="2" t="s">
        <v>1401</v>
      </c>
      <c r="CP74" s="2" t="s">
        <v>373</v>
      </c>
      <c r="CQ74" s="2" t="s">
        <v>569</v>
      </c>
      <c r="CR74" s="2" t="s">
        <v>600</v>
      </c>
      <c r="CS74" s="2" t="s">
        <v>373</v>
      </c>
      <c r="CT74" s="2" t="s">
        <v>752</v>
      </c>
      <c r="CU74" s="2" t="s">
        <v>373</v>
      </c>
      <c r="CV74" s="2" t="s">
        <v>383</v>
      </c>
      <c r="CW74" s="2" t="s">
        <v>373</v>
      </c>
      <c r="CX74" s="2" t="s">
        <v>1601</v>
      </c>
      <c r="CY74" s="2" t="s">
        <v>390</v>
      </c>
      <c r="CZ74" s="2" t="s">
        <v>1602</v>
      </c>
      <c r="DA74" s="2" t="s">
        <v>1603</v>
      </c>
      <c r="DB74" s="2" t="s">
        <v>429</v>
      </c>
      <c r="DC74" s="2" t="s">
        <v>429</v>
      </c>
      <c r="DD74" s="2" t="s">
        <v>1604</v>
      </c>
      <c r="DE74" s="2" t="s">
        <v>1605</v>
      </c>
      <c r="DF74" s="2" t="s">
        <v>1606</v>
      </c>
      <c r="DG74" s="2" t="s">
        <v>429</v>
      </c>
      <c r="DH74" s="2" t="s">
        <v>429</v>
      </c>
      <c r="DI74" s="2" t="s">
        <v>429</v>
      </c>
      <c r="DJ74" s="2" t="s">
        <v>1607</v>
      </c>
      <c r="DK74" s="2" t="s">
        <v>519</v>
      </c>
      <c r="DL74" s="2" t="s">
        <v>452</v>
      </c>
      <c r="DM74" s="2" t="s">
        <v>712</v>
      </c>
      <c r="DN74" s="2" t="s">
        <v>565</v>
      </c>
      <c r="DO74" s="2" t="s">
        <v>1608</v>
      </c>
      <c r="DP74" s="2" t="s">
        <v>1609</v>
      </c>
      <c r="DQ74" s="2" t="s">
        <v>1610</v>
      </c>
      <c r="DR74" s="2" t="s">
        <v>1611</v>
      </c>
      <c r="DS74" s="2" t="s">
        <v>1612</v>
      </c>
      <c r="DT74" s="2" t="s">
        <v>1613</v>
      </c>
      <c r="DU74" s="2" t="s">
        <v>1614</v>
      </c>
      <c r="DV74" s="2" t="s">
        <v>373</v>
      </c>
      <c r="DW74" s="2" t="s">
        <v>373</v>
      </c>
      <c r="DX74" s="2" t="s">
        <v>373</v>
      </c>
      <c r="DY74" s="2" t="s">
        <v>1615</v>
      </c>
      <c r="DZ74" s="2" t="s">
        <v>1616</v>
      </c>
      <c r="EA74" s="2" t="s">
        <v>373</v>
      </c>
      <c r="EB74" s="2" t="s">
        <v>373</v>
      </c>
      <c r="EC74" s="2" t="s">
        <v>373</v>
      </c>
      <c r="ED74" s="2" t="s">
        <v>373</v>
      </c>
      <c r="EE74" s="2" t="s">
        <v>429</v>
      </c>
      <c r="EF74" s="2" t="s">
        <v>383</v>
      </c>
      <c r="EG74" s="2" t="s">
        <v>390</v>
      </c>
      <c r="EH74" s="2" t="s">
        <v>449</v>
      </c>
      <c r="EI74" s="2" t="s">
        <v>373</v>
      </c>
      <c r="EJ74" s="2" t="s">
        <v>373</v>
      </c>
      <c r="EK74" s="2" t="s">
        <v>373</v>
      </c>
      <c r="EL74" s="2" t="s">
        <v>437</v>
      </c>
      <c r="EM74" s="2" t="s">
        <v>373</v>
      </c>
      <c r="EN74" s="2" t="s">
        <v>390</v>
      </c>
      <c r="EO74" s="2" t="s">
        <v>1602</v>
      </c>
      <c r="EP74" s="2" t="s">
        <v>429</v>
      </c>
      <c r="EQ74" s="2" t="s">
        <v>429</v>
      </c>
      <c r="ER74" s="2" t="s">
        <v>429</v>
      </c>
      <c r="ES74" s="2" t="s">
        <v>1617</v>
      </c>
      <c r="ET74" s="2" t="s">
        <v>440</v>
      </c>
      <c r="EU74" s="2" t="s">
        <v>675</v>
      </c>
      <c r="EV74" s="2" t="s">
        <v>440</v>
      </c>
      <c r="EW74" s="2" t="s">
        <v>440</v>
      </c>
      <c r="EX74" s="2" t="s">
        <v>440</v>
      </c>
      <c r="EY74" s="2" t="s">
        <v>1618</v>
      </c>
      <c r="EZ74" s="2" t="s">
        <v>711</v>
      </c>
      <c r="FA74" s="2" t="s">
        <v>760</v>
      </c>
      <c r="FB74" s="2" t="s">
        <v>441</v>
      </c>
      <c r="FC74" s="2" t="s">
        <v>1619</v>
      </c>
      <c r="FD74" s="2" t="s">
        <v>651</v>
      </c>
      <c r="FE74" s="2" t="s">
        <v>373</v>
      </c>
      <c r="FF74" s="2" t="s">
        <v>1620</v>
      </c>
      <c r="FG74" s="2" t="s">
        <v>850</v>
      </c>
      <c r="FH74" s="2" t="s">
        <v>446</v>
      </c>
      <c r="FI74" s="2" t="s">
        <v>1621</v>
      </c>
      <c r="FJ74" s="2" t="s">
        <v>1622</v>
      </c>
      <c r="FK74" s="2" t="s">
        <v>1623</v>
      </c>
      <c r="FL74" s="2" t="s">
        <v>1624</v>
      </c>
      <c r="FM74" s="2" t="s">
        <v>614</v>
      </c>
      <c r="FN74" s="2" t="s">
        <v>429</v>
      </c>
      <c r="FO74" s="2" t="s">
        <v>429</v>
      </c>
      <c r="FP74" s="2" t="s">
        <v>383</v>
      </c>
      <c r="FQ74" s="2" t="s">
        <v>383</v>
      </c>
      <c r="FR74" s="2" t="s">
        <v>429</v>
      </c>
      <c r="FS74" s="2" t="s">
        <v>373</v>
      </c>
      <c r="FT74" s="2" t="s">
        <v>390</v>
      </c>
      <c r="FU74" s="2" t="s">
        <v>1625</v>
      </c>
      <c r="FV74" s="2" t="s">
        <v>383</v>
      </c>
      <c r="FW74" s="2" t="s">
        <v>373</v>
      </c>
      <c r="FX74" s="2" t="s">
        <v>373</v>
      </c>
      <c r="FY74" s="2" t="s">
        <v>390</v>
      </c>
      <c r="FZ74" s="2" t="s">
        <v>373</v>
      </c>
      <c r="GA74" s="2" t="s">
        <v>373</v>
      </c>
      <c r="GB74" s="2" t="s">
        <v>373</v>
      </c>
      <c r="GC74" s="2" t="s">
        <v>373</v>
      </c>
      <c r="GD74" s="2" t="s">
        <v>373</v>
      </c>
      <c r="GE74" s="2" t="s">
        <v>373</v>
      </c>
      <c r="GF74" s="2" t="s">
        <v>373</v>
      </c>
      <c r="GG74" s="2" t="s">
        <v>373</v>
      </c>
      <c r="GH74" s="2" t="s">
        <v>373</v>
      </c>
      <c r="GI74" s="2" t="s">
        <v>373</v>
      </c>
      <c r="GJ74" s="2" t="s">
        <v>373</v>
      </c>
    </row>
    <row r="75" spans="1:192" x14ac:dyDescent="0.25">
      <c r="A75" s="1">
        <v>43745.613854166666</v>
      </c>
      <c r="B75" s="1">
        <v>43745.70685185185</v>
      </c>
      <c r="C75" s="2" t="s">
        <v>195</v>
      </c>
      <c r="D75" s="2" t="s">
        <v>1626</v>
      </c>
      <c r="E75">
        <v>73</v>
      </c>
      <c r="F75">
        <v>8034</v>
      </c>
      <c r="G75" s="2" t="s">
        <v>963</v>
      </c>
      <c r="H75" s="1">
        <v>43752.706863206018</v>
      </c>
      <c r="I75" s="2" t="s">
        <v>1627</v>
      </c>
      <c r="J75" s="2" t="s">
        <v>373</v>
      </c>
      <c r="K75" s="2" t="s">
        <v>373</v>
      </c>
      <c r="L75" s="2" t="s">
        <v>373</v>
      </c>
      <c r="M75" s="2" t="s">
        <v>373</v>
      </c>
      <c r="N75" s="2" t="s">
        <v>373</v>
      </c>
      <c r="O75" s="2" t="s">
        <v>373</v>
      </c>
      <c r="P75" s="2" t="s">
        <v>374</v>
      </c>
      <c r="Q75" s="2" t="s">
        <v>375</v>
      </c>
      <c r="R75" s="2" t="s">
        <v>1628</v>
      </c>
      <c r="S75" s="2" t="s">
        <v>1629</v>
      </c>
      <c r="T75" s="2" t="s">
        <v>1630</v>
      </c>
      <c r="U75" s="2" t="s">
        <v>1631</v>
      </c>
      <c r="V75" s="2" t="s">
        <v>1632</v>
      </c>
      <c r="W75" s="2" t="s">
        <v>381</v>
      </c>
      <c r="X75" s="2" t="s">
        <v>373</v>
      </c>
      <c r="Y75" s="2" t="s">
        <v>423</v>
      </c>
      <c r="Z75" s="2" t="s">
        <v>390</v>
      </c>
      <c r="AA75" s="2" t="s">
        <v>401</v>
      </c>
      <c r="AB75" s="2" t="s">
        <v>373</v>
      </c>
      <c r="AC75" s="2" t="s">
        <v>1633</v>
      </c>
      <c r="AD75" s="2" t="s">
        <v>373</v>
      </c>
      <c r="AE75" s="2" t="s">
        <v>657</v>
      </c>
      <c r="AF75" s="2" t="s">
        <v>373</v>
      </c>
      <c r="AG75" s="2" t="s">
        <v>373</v>
      </c>
      <c r="AH75" s="2" t="s">
        <v>1208</v>
      </c>
      <c r="AI75" s="2" t="s">
        <v>373</v>
      </c>
      <c r="AJ75" s="2" t="s">
        <v>373</v>
      </c>
      <c r="AK75" s="2" t="s">
        <v>383</v>
      </c>
      <c r="AL75" s="2" t="s">
        <v>373</v>
      </c>
      <c r="AM75" s="2" t="s">
        <v>405</v>
      </c>
      <c r="AN75" s="2" t="s">
        <v>406</v>
      </c>
      <c r="AO75" s="2" t="s">
        <v>1634</v>
      </c>
      <c r="AP75" s="2" t="s">
        <v>373</v>
      </c>
      <c r="AQ75" s="2" t="s">
        <v>373</v>
      </c>
      <c r="AR75" s="2" t="s">
        <v>440</v>
      </c>
      <c r="AS75" s="2" t="s">
        <v>623</v>
      </c>
      <c r="AT75" s="2" t="s">
        <v>440</v>
      </c>
      <c r="AU75" s="2" t="s">
        <v>373</v>
      </c>
      <c r="AV75" s="2" t="s">
        <v>373</v>
      </c>
      <c r="AW75" s="2" t="s">
        <v>373</v>
      </c>
      <c r="AX75" s="2" t="s">
        <v>390</v>
      </c>
      <c r="AY75" s="2" t="s">
        <v>390</v>
      </c>
      <c r="AZ75" s="2" t="s">
        <v>390</v>
      </c>
      <c r="BA75" s="2" t="s">
        <v>443</v>
      </c>
      <c r="BB75" s="2" t="s">
        <v>443</v>
      </c>
      <c r="BC75" s="2" t="s">
        <v>443</v>
      </c>
      <c r="BD75" s="2" t="s">
        <v>443</v>
      </c>
      <c r="BE75" s="2" t="s">
        <v>443</v>
      </c>
      <c r="BF75" s="2" t="s">
        <v>443</v>
      </c>
      <c r="BG75" s="2" t="s">
        <v>390</v>
      </c>
      <c r="BH75" s="2" t="s">
        <v>408</v>
      </c>
      <c r="BI75" s="2" t="s">
        <v>373</v>
      </c>
      <c r="BJ75" s="2" t="s">
        <v>373</v>
      </c>
      <c r="BK75" s="2" t="s">
        <v>409</v>
      </c>
      <c r="BL75" s="2" t="s">
        <v>373</v>
      </c>
      <c r="BM75" s="2" t="s">
        <v>390</v>
      </c>
      <c r="BN75" s="2" t="s">
        <v>1635</v>
      </c>
      <c r="BO75" s="2" t="s">
        <v>383</v>
      </c>
      <c r="BP75" s="2" t="s">
        <v>383</v>
      </c>
      <c r="BQ75" s="2" t="s">
        <v>383</v>
      </c>
      <c r="BR75" s="2" t="s">
        <v>383</v>
      </c>
      <c r="BS75" s="2" t="s">
        <v>373</v>
      </c>
      <c r="BT75" s="2" t="s">
        <v>373</v>
      </c>
      <c r="BU75" s="2" t="s">
        <v>373</v>
      </c>
      <c r="BV75" s="2" t="s">
        <v>373</v>
      </c>
      <c r="BW75" s="2" t="s">
        <v>373</v>
      </c>
      <c r="BX75" s="2" t="s">
        <v>373</v>
      </c>
      <c r="BY75" s="2" t="s">
        <v>373</v>
      </c>
      <c r="BZ75" s="2" t="s">
        <v>373</v>
      </c>
      <c r="CA75" s="2" t="s">
        <v>373</v>
      </c>
      <c r="CB75" s="2" t="s">
        <v>390</v>
      </c>
      <c r="CC75" s="2" t="s">
        <v>1636</v>
      </c>
      <c r="CD75" s="2" t="s">
        <v>411</v>
      </c>
      <c r="CE75" s="2" t="s">
        <v>1637</v>
      </c>
      <c r="CF75" s="2" t="s">
        <v>373</v>
      </c>
      <c r="CG75" s="2" t="s">
        <v>559</v>
      </c>
      <c r="CH75" s="2" t="s">
        <v>373</v>
      </c>
      <c r="CI75" s="2" t="s">
        <v>828</v>
      </c>
      <c r="CJ75" s="2" t="s">
        <v>373</v>
      </c>
      <c r="CK75" s="2" t="s">
        <v>1638</v>
      </c>
      <c r="CL75" s="2" t="s">
        <v>390</v>
      </c>
      <c r="CM75" s="2" t="s">
        <v>1636</v>
      </c>
      <c r="CN75" s="2" t="s">
        <v>411</v>
      </c>
      <c r="CO75" s="2" t="s">
        <v>1639</v>
      </c>
      <c r="CP75" s="2" t="s">
        <v>373</v>
      </c>
      <c r="CQ75" s="2" t="s">
        <v>390</v>
      </c>
      <c r="CR75" s="2" t="s">
        <v>1640</v>
      </c>
      <c r="CS75" s="2" t="s">
        <v>373</v>
      </c>
      <c r="CT75" s="2" t="s">
        <v>752</v>
      </c>
      <c r="CU75" s="2" t="s">
        <v>373</v>
      </c>
      <c r="CV75" s="2" t="s">
        <v>383</v>
      </c>
      <c r="CW75" s="2" t="s">
        <v>373</v>
      </c>
      <c r="CX75" s="2" t="s">
        <v>1641</v>
      </c>
      <c r="CY75" s="2" t="s">
        <v>390</v>
      </c>
      <c r="CZ75" s="2" t="s">
        <v>1642</v>
      </c>
      <c r="DA75" s="2" t="s">
        <v>373</v>
      </c>
      <c r="DB75" s="2" t="s">
        <v>373</v>
      </c>
      <c r="DC75" s="2" t="s">
        <v>373</v>
      </c>
      <c r="DD75" s="2" t="s">
        <v>1643</v>
      </c>
      <c r="DE75" s="2" t="s">
        <v>373</v>
      </c>
      <c r="DF75" s="2" t="s">
        <v>373</v>
      </c>
      <c r="DG75" s="2" t="s">
        <v>373</v>
      </c>
      <c r="DH75" s="2" t="s">
        <v>373</v>
      </c>
      <c r="DI75" s="2" t="s">
        <v>373</v>
      </c>
      <c r="DJ75" s="2" t="s">
        <v>1644</v>
      </c>
      <c r="DK75" s="2" t="s">
        <v>1645</v>
      </c>
      <c r="DL75" s="2" t="s">
        <v>373</v>
      </c>
      <c r="DM75" s="2" t="s">
        <v>565</v>
      </c>
      <c r="DN75" s="2" t="s">
        <v>373</v>
      </c>
      <c r="DO75" s="2" t="s">
        <v>373</v>
      </c>
      <c r="DP75" s="2" t="s">
        <v>373</v>
      </c>
      <c r="DQ75" s="2" t="s">
        <v>373</v>
      </c>
      <c r="DR75" s="2" t="s">
        <v>373</v>
      </c>
      <c r="DS75" s="2" t="s">
        <v>373</v>
      </c>
      <c r="DT75" s="2" t="s">
        <v>373</v>
      </c>
      <c r="DU75" s="2" t="s">
        <v>373</v>
      </c>
      <c r="DV75" s="2" t="s">
        <v>373</v>
      </c>
      <c r="DW75" s="2" t="s">
        <v>373</v>
      </c>
      <c r="DX75" s="2" t="s">
        <v>373</v>
      </c>
      <c r="DY75" s="2" t="s">
        <v>373</v>
      </c>
      <c r="DZ75" s="2" t="s">
        <v>373</v>
      </c>
      <c r="EA75" s="2" t="s">
        <v>373</v>
      </c>
      <c r="EB75" s="2" t="s">
        <v>373</v>
      </c>
      <c r="EC75" s="2" t="s">
        <v>373</v>
      </c>
      <c r="ED75" s="2" t="s">
        <v>373</v>
      </c>
      <c r="EE75" s="2" t="s">
        <v>373</v>
      </c>
      <c r="EF75" s="2" t="s">
        <v>390</v>
      </c>
      <c r="EG75" s="2" t="s">
        <v>390</v>
      </c>
      <c r="EH75" s="2" t="s">
        <v>449</v>
      </c>
      <c r="EI75" s="2" t="s">
        <v>373</v>
      </c>
      <c r="EJ75" s="2" t="s">
        <v>373</v>
      </c>
      <c r="EK75" s="2" t="s">
        <v>373</v>
      </c>
      <c r="EL75" s="2" t="s">
        <v>373</v>
      </c>
      <c r="EM75" s="2" t="s">
        <v>373</v>
      </c>
      <c r="EN75" s="2" t="s">
        <v>390</v>
      </c>
      <c r="EO75" s="2" t="s">
        <v>373</v>
      </c>
      <c r="EP75" s="2" t="s">
        <v>373</v>
      </c>
      <c r="EQ75" s="2" t="s">
        <v>373</v>
      </c>
      <c r="ER75" s="2" t="s">
        <v>373</v>
      </c>
      <c r="ES75" s="2" t="s">
        <v>373</v>
      </c>
      <c r="ET75" s="2" t="s">
        <v>373</v>
      </c>
      <c r="EU75" s="2" t="s">
        <v>373</v>
      </c>
      <c r="EV75" s="2" t="s">
        <v>373</v>
      </c>
      <c r="EW75" s="2" t="s">
        <v>373</v>
      </c>
      <c r="EX75" s="2" t="s">
        <v>373</v>
      </c>
      <c r="EY75" s="2" t="s">
        <v>373</v>
      </c>
      <c r="EZ75" s="2" t="s">
        <v>373</v>
      </c>
      <c r="FA75" s="2" t="s">
        <v>373</v>
      </c>
      <c r="FB75" s="2" t="s">
        <v>373</v>
      </c>
      <c r="FC75" s="2" t="s">
        <v>373</v>
      </c>
      <c r="FD75" s="2" t="s">
        <v>373</v>
      </c>
      <c r="FE75" s="2" t="s">
        <v>373</v>
      </c>
      <c r="FF75" s="2" t="s">
        <v>373</v>
      </c>
      <c r="FG75" s="2" t="s">
        <v>373</v>
      </c>
      <c r="FH75" s="2" t="s">
        <v>373</v>
      </c>
      <c r="FI75" s="2" t="s">
        <v>373</v>
      </c>
      <c r="FJ75" s="2" t="s">
        <v>373</v>
      </c>
      <c r="FK75" s="2" t="s">
        <v>373</v>
      </c>
      <c r="FL75" s="2" t="s">
        <v>373</v>
      </c>
      <c r="FM75" s="2" t="s">
        <v>373</v>
      </c>
      <c r="FN75" s="2" t="s">
        <v>373</v>
      </c>
      <c r="FO75" s="2" t="s">
        <v>373</v>
      </c>
      <c r="FP75" s="2" t="s">
        <v>373</v>
      </c>
      <c r="FQ75" s="2" t="s">
        <v>373</v>
      </c>
      <c r="FR75" s="2" t="s">
        <v>373</v>
      </c>
      <c r="FS75" s="2" t="s">
        <v>373</v>
      </c>
      <c r="FT75" s="2" t="s">
        <v>373</v>
      </c>
      <c r="FU75" s="2" t="s">
        <v>373</v>
      </c>
      <c r="FV75" s="2" t="s">
        <v>373</v>
      </c>
      <c r="FW75" s="2" t="s">
        <v>373</v>
      </c>
      <c r="FX75" s="2" t="s">
        <v>373</v>
      </c>
      <c r="FY75" s="2" t="s">
        <v>373</v>
      </c>
      <c r="FZ75" s="2" t="s">
        <v>373</v>
      </c>
      <c r="GA75" s="2" t="s">
        <v>373</v>
      </c>
      <c r="GB75" s="2" t="s">
        <v>373</v>
      </c>
      <c r="GC75" s="2" t="s">
        <v>373</v>
      </c>
      <c r="GD75" s="2" t="s">
        <v>373</v>
      </c>
      <c r="GE75" s="2" t="s">
        <v>373</v>
      </c>
      <c r="GF75" s="2" t="s">
        <v>373</v>
      </c>
      <c r="GG75" s="2" t="s">
        <v>373</v>
      </c>
      <c r="GH75" s="2" t="s">
        <v>373</v>
      </c>
      <c r="GI75" s="2" t="s">
        <v>373</v>
      </c>
      <c r="GJ75" s="2" t="s">
        <v>373</v>
      </c>
    </row>
    <row r="76" spans="1:192" x14ac:dyDescent="0.25">
      <c r="A76" s="1">
        <v>43752.689212962963</v>
      </c>
      <c r="B76" s="1">
        <v>43752.70821759259</v>
      </c>
      <c r="C76" s="2" t="s">
        <v>195</v>
      </c>
      <c r="D76" s="2" t="s">
        <v>1646</v>
      </c>
      <c r="E76">
        <v>100</v>
      </c>
      <c r="F76">
        <v>1642</v>
      </c>
      <c r="G76" s="2" t="s">
        <v>371</v>
      </c>
      <c r="H76" s="1">
        <v>43752.70822252315</v>
      </c>
      <c r="I76" s="2" t="s">
        <v>1647</v>
      </c>
      <c r="J76" s="2" t="s">
        <v>373</v>
      </c>
      <c r="K76" s="2" t="s">
        <v>373</v>
      </c>
      <c r="L76" s="2" t="s">
        <v>373</v>
      </c>
      <c r="M76" s="2" t="s">
        <v>373</v>
      </c>
      <c r="N76" s="2" t="s">
        <v>373</v>
      </c>
      <c r="O76" s="2" t="s">
        <v>373</v>
      </c>
      <c r="P76" s="2" t="s">
        <v>374</v>
      </c>
      <c r="Q76" s="2" t="s">
        <v>375</v>
      </c>
      <c r="R76" s="2" t="s">
        <v>1648</v>
      </c>
      <c r="S76" s="2" t="s">
        <v>1649</v>
      </c>
      <c r="T76" s="2" t="s">
        <v>1650</v>
      </c>
      <c r="U76" s="2" t="s">
        <v>1651</v>
      </c>
      <c r="V76" s="2" t="s">
        <v>1652</v>
      </c>
      <c r="W76" s="2" t="s">
        <v>381</v>
      </c>
      <c r="X76" s="2" t="s">
        <v>373</v>
      </c>
      <c r="Y76" s="2" t="s">
        <v>400</v>
      </c>
      <c r="Z76" s="2" t="s">
        <v>383</v>
      </c>
      <c r="AA76" s="2" t="s">
        <v>577</v>
      </c>
      <c r="AB76" s="2" t="s">
        <v>373</v>
      </c>
      <c r="AC76" s="2" t="s">
        <v>373</v>
      </c>
      <c r="AD76" s="2" t="s">
        <v>1653</v>
      </c>
      <c r="AE76" s="2" t="s">
        <v>1654</v>
      </c>
      <c r="AF76" s="2" t="s">
        <v>373</v>
      </c>
      <c r="AG76" s="2" t="s">
        <v>1655</v>
      </c>
      <c r="AH76" s="2" t="s">
        <v>849</v>
      </c>
      <c r="AI76" s="2" t="s">
        <v>373</v>
      </c>
      <c r="AJ76" s="2" t="s">
        <v>490</v>
      </c>
      <c r="AK76" s="2" t="s">
        <v>383</v>
      </c>
      <c r="AL76" s="2" t="s">
        <v>373</v>
      </c>
      <c r="AM76" s="2" t="s">
        <v>383</v>
      </c>
      <c r="AN76" s="2" t="s">
        <v>373</v>
      </c>
      <c r="AO76" s="2" t="s">
        <v>936</v>
      </c>
      <c r="AP76" s="2" t="s">
        <v>373</v>
      </c>
      <c r="AQ76" s="2" t="s">
        <v>373</v>
      </c>
      <c r="AR76" s="2" t="s">
        <v>437</v>
      </c>
      <c r="AS76" s="2" t="s">
        <v>437</v>
      </c>
      <c r="AT76" s="2" t="s">
        <v>373</v>
      </c>
      <c r="AU76" s="2" t="s">
        <v>373</v>
      </c>
      <c r="AV76" s="2" t="s">
        <v>373</v>
      </c>
      <c r="AW76" s="2" t="s">
        <v>373</v>
      </c>
      <c r="AX76" s="2" t="s">
        <v>390</v>
      </c>
      <c r="AY76" s="2" t="s">
        <v>390</v>
      </c>
      <c r="AZ76" s="2" t="s">
        <v>373</v>
      </c>
      <c r="BA76" s="2" t="s">
        <v>492</v>
      </c>
      <c r="BB76" s="2" t="s">
        <v>430</v>
      </c>
      <c r="BC76" s="2" t="s">
        <v>373</v>
      </c>
      <c r="BD76" s="2" t="s">
        <v>373</v>
      </c>
      <c r="BE76" s="2" t="s">
        <v>373</v>
      </c>
      <c r="BF76" s="2" t="s">
        <v>373</v>
      </c>
      <c r="BG76" s="2" t="s">
        <v>383</v>
      </c>
      <c r="BH76" s="2" t="s">
        <v>494</v>
      </c>
      <c r="BI76" s="2" t="s">
        <v>373</v>
      </c>
      <c r="BJ76" s="2" t="s">
        <v>1656</v>
      </c>
      <c r="BK76" s="2" t="s">
        <v>494</v>
      </c>
      <c r="BL76" s="2" t="s">
        <v>1657</v>
      </c>
      <c r="BM76" s="2" t="s">
        <v>383</v>
      </c>
      <c r="BN76" s="2" t="s">
        <v>373</v>
      </c>
      <c r="BO76" s="2" t="s">
        <v>390</v>
      </c>
      <c r="BP76" s="2" t="s">
        <v>390</v>
      </c>
      <c r="BQ76" s="2" t="s">
        <v>373</v>
      </c>
      <c r="BR76" s="2" t="s">
        <v>390</v>
      </c>
      <c r="BS76" s="2" t="s">
        <v>497</v>
      </c>
      <c r="BT76" s="2" t="s">
        <v>411</v>
      </c>
      <c r="BU76" s="2" t="s">
        <v>579</v>
      </c>
      <c r="BV76" s="2" t="s">
        <v>373</v>
      </c>
      <c r="BW76" s="2" t="s">
        <v>602</v>
      </c>
      <c r="BX76" s="2" t="s">
        <v>373</v>
      </c>
      <c r="BY76" s="2" t="s">
        <v>415</v>
      </c>
      <c r="BZ76" s="2" t="s">
        <v>373</v>
      </c>
      <c r="CA76" s="2" t="s">
        <v>1658</v>
      </c>
      <c r="CB76" s="2" t="s">
        <v>390</v>
      </c>
      <c r="CC76" s="2" t="s">
        <v>430</v>
      </c>
      <c r="CD76" s="2" t="s">
        <v>411</v>
      </c>
      <c r="CE76" s="2" t="s">
        <v>373</v>
      </c>
      <c r="CF76" s="2" t="s">
        <v>373</v>
      </c>
      <c r="CG76" s="2" t="s">
        <v>559</v>
      </c>
      <c r="CH76" s="2" t="s">
        <v>373</v>
      </c>
      <c r="CI76" s="2" t="s">
        <v>435</v>
      </c>
      <c r="CJ76" s="2" t="s">
        <v>373</v>
      </c>
      <c r="CK76" s="2" t="s">
        <v>1659</v>
      </c>
      <c r="CL76" s="2" t="s">
        <v>383</v>
      </c>
      <c r="CM76" s="2" t="s">
        <v>373</v>
      </c>
      <c r="CN76" s="2" t="s">
        <v>373</v>
      </c>
      <c r="CO76" s="2" t="s">
        <v>373</v>
      </c>
      <c r="CP76" s="2" t="s">
        <v>373</v>
      </c>
      <c r="CQ76" s="2" t="s">
        <v>373</v>
      </c>
      <c r="CR76" s="2" t="s">
        <v>373</v>
      </c>
      <c r="CS76" s="2" t="s">
        <v>373</v>
      </c>
      <c r="CT76" s="2" t="s">
        <v>373</v>
      </c>
      <c r="CU76" s="2" t="s">
        <v>373</v>
      </c>
      <c r="CV76" s="2" t="s">
        <v>373</v>
      </c>
      <c r="CW76" s="2" t="s">
        <v>373</v>
      </c>
      <c r="CX76" s="2" t="s">
        <v>373</v>
      </c>
      <c r="CY76" s="2" t="s">
        <v>390</v>
      </c>
      <c r="CZ76" s="2" t="s">
        <v>1660</v>
      </c>
      <c r="DA76" s="2" t="s">
        <v>450</v>
      </c>
      <c r="DB76" s="2" t="s">
        <v>780</v>
      </c>
      <c r="DC76" s="2" t="s">
        <v>450</v>
      </c>
      <c r="DD76" s="2" t="s">
        <v>1660</v>
      </c>
      <c r="DE76" s="2" t="s">
        <v>373</v>
      </c>
      <c r="DF76" s="2" t="s">
        <v>458</v>
      </c>
      <c r="DG76" s="2" t="s">
        <v>373</v>
      </c>
      <c r="DH76" s="2" t="s">
        <v>373</v>
      </c>
      <c r="DI76" s="2" t="s">
        <v>373</v>
      </c>
      <c r="DJ76" s="2" t="s">
        <v>1661</v>
      </c>
      <c r="DK76" s="2" t="s">
        <v>373</v>
      </c>
      <c r="DL76" s="2" t="s">
        <v>373</v>
      </c>
      <c r="DM76" s="2" t="s">
        <v>373</v>
      </c>
      <c r="DN76" s="2" t="s">
        <v>373</v>
      </c>
      <c r="DO76" s="2" t="s">
        <v>373</v>
      </c>
      <c r="DP76" s="2" t="s">
        <v>373</v>
      </c>
      <c r="DQ76" s="2" t="s">
        <v>373</v>
      </c>
      <c r="DR76" s="2" t="s">
        <v>373</v>
      </c>
      <c r="DS76" s="2" t="s">
        <v>373</v>
      </c>
      <c r="DT76" s="2" t="s">
        <v>373</v>
      </c>
      <c r="DU76" s="2" t="s">
        <v>373</v>
      </c>
      <c r="DV76" s="2" t="s">
        <v>373</v>
      </c>
      <c r="DW76" s="2" t="s">
        <v>373</v>
      </c>
      <c r="DX76" s="2" t="s">
        <v>373</v>
      </c>
      <c r="DY76" s="2" t="s">
        <v>373</v>
      </c>
      <c r="DZ76" s="2" t="s">
        <v>373</v>
      </c>
      <c r="EA76" s="2" t="s">
        <v>373</v>
      </c>
      <c r="EB76" s="2" t="s">
        <v>373</v>
      </c>
      <c r="EC76" s="2" t="s">
        <v>373</v>
      </c>
      <c r="ED76" s="2" t="s">
        <v>373</v>
      </c>
      <c r="EE76" s="2" t="s">
        <v>373</v>
      </c>
      <c r="EF76" s="2" t="s">
        <v>390</v>
      </c>
      <c r="EG76" s="2" t="s">
        <v>390</v>
      </c>
      <c r="EH76" s="2" t="s">
        <v>449</v>
      </c>
      <c r="EI76" s="2" t="s">
        <v>373</v>
      </c>
      <c r="EJ76" s="2" t="s">
        <v>373</v>
      </c>
      <c r="EK76" s="2" t="s">
        <v>437</v>
      </c>
      <c r="EL76" s="2" t="s">
        <v>373</v>
      </c>
      <c r="EM76" s="2" t="s">
        <v>373</v>
      </c>
      <c r="EN76" s="2" t="s">
        <v>390</v>
      </c>
      <c r="EO76" s="2" t="s">
        <v>1660</v>
      </c>
      <c r="EP76" s="2" t="s">
        <v>565</v>
      </c>
      <c r="EQ76" s="2" t="s">
        <v>780</v>
      </c>
      <c r="ER76" s="2" t="s">
        <v>373</v>
      </c>
      <c r="ES76" s="2" t="s">
        <v>1660</v>
      </c>
      <c r="ET76" s="2" t="s">
        <v>373</v>
      </c>
      <c r="EU76" s="2" t="s">
        <v>458</v>
      </c>
      <c r="EV76" s="2" t="s">
        <v>373</v>
      </c>
      <c r="EW76" s="2" t="s">
        <v>373</v>
      </c>
      <c r="EX76" s="2" t="s">
        <v>373</v>
      </c>
      <c r="EY76" s="2" t="s">
        <v>373</v>
      </c>
      <c r="EZ76" s="2" t="s">
        <v>373</v>
      </c>
      <c r="FA76" s="2" t="s">
        <v>373</v>
      </c>
      <c r="FB76" s="2" t="s">
        <v>373</v>
      </c>
      <c r="FC76" s="2" t="s">
        <v>373</v>
      </c>
      <c r="FD76" s="2" t="s">
        <v>373</v>
      </c>
      <c r="FE76" s="2" t="s">
        <v>373</v>
      </c>
      <c r="FF76" s="2" t="s">
        <v>1662</v>
      </c>
      <c r="FG76" s="2" t="s">
        <v>430</v>
      </c>
      <c r="FH76" s="2" t="s">
        <v>373</v>
      </c>
      <c r="FI76" s="2" t="s">
        <v>373</v>
      </c>
      <c r="FJ76" s="2" t="s">
        <v>373</v>
      </c>
      <c r="FK76" s="2" t="s">
        <v>373</v>
      </c>
      <c r="FL76" s="2" t="s">
        <v>373</v>
      </c>
      <c r="FM76" s="2" t="s">
        <v>437</v>
      </c>
      <c r="FN76" s="2" t="s">
        <v>373</v>
      </c>
      <c r="FO76" s="2" t="s">
        <v>373</v>
      </c>
      <c r="FP76" s="2" t="s">
        <v>383</v>
      </c>
      <c r="FQ76" s="2" t="s">
        <v>383</v>
      </c>
      <c r="FR76" s="2" t="s">
        <v>373</v>
      </c>
      <c r="FS76" s="2" t="s">
        <v>373</v>
      </c>
      <c r="FT76" s="2" t="s">
        <v>383</v>
      </c>
      <c r="FU76" s="2" t="s">
        <v>373</v>
      </c>
      <c r="FV76" s="2" t="s">
        <v>383</v>
      </c>
      <c r="FW76" s="2" t="s">
        <v>373</v>
      </c>
      <c r="FX76" s="2" t="s">
        <v>373</v>
      </c>
      <c r="FY76" s="2" t="s">
        <v>383</v>
      </c>
      <c r="FZ76" s="2" t="s">
        <v>373</v>
      </c>
      <c r="GA76" s="2" t="s">
        <v>373</v>
      </c>
      <c r="GB76" s="2" t="s">
        <v>373</v>
      </c>
      <c r="GC76" s="2" t="s">
        <v>373</v>
      </c>
      <c r="GD76" s="2" t="s">
        <v>373</v>
      </c>
      <c r="GE76" s="2" t="s">
        <v>373</v>
      </c>
      <c r="GF76" s="2" t="s">
        <v>373</v>
      </c>
      <c r="GG76" s="2" t="s">
        <v>373</v>
      </c>
      <c r="GH76" s="2" t="s">
        <v>373</v>
      </c>
      <c r="GI76" s="2" t="s">
        <v>373</v>
      </c>
      <c r="GJ76" s="2" t="s">
        <v>373</v>
      </c>
    </row>
    <row r="77" spans="1:192" x14ac:dyDescent="0.25">
      <c r="A77" s="1">
        <v>43746.312152777777</v>
      </c>
      <c r="B77" s="1">
        <v>43746.32403935185</v>
      </c>
      <c r="C77" s="2" t="s">
        <v>195</v>
      </c>
      <c r="D77" s="2" t="s">
        <v>1663</v>
      </c>
      <c r="E77">
        <v>41</v>
      </c>
      <c r="F77">
        <v>1026</v>
      </c>
      <c r="G77" s="2" t="s">
        <v>963</v>
      </c>
      <c r="H77" s="1">
        <v>43753.324079791666</v>
      </c>
      <c r="I77" s="2" t="s">
        <v>1664</v>
      </c>
      <c r="J77" s="2" t="s">
        <v>373</v>
      </c>
      <c r="K77" s="2" t="s">
        <v>373</v>
      </c>
      <c r="L77" s="2" t="s">
        <v>373</v>
      </c>
      <c r="M77" s="2" t="s">
        <v>373</v>
      </c>
      <c r="N77" s="2" t="s">
        <v>373</v>
      </c>
      <c r="O77" s="2" t="s">
        <v>373</v>
      </c>
      <c r="P77" s="2" t="s">
        <v>374</v>
      </c>
      <c r="Q77" s="2" t="s">
        <v>375</v>
      </c>
      <c r="R77" s="2" t="s">
        <v>1665</v>
      </c>
      <c r="S77" s="2" t="s">
        <v>1666</v>
      </c>
      <c r="T77" s="2" t="s">
        <v>1667</v>
      </c>
      <c r="U77" s="2" t="s">
        <v>1668</v>
      </c>
      <c r="V77" s="2" t="s">
        <v>1669</v>
      </c>
      <c r="W77" s="2" t="s">
        <v>381</v>
      </c>
      <c r="X77" s="2" t="s">
        <v>373</v>
      </c>
      <c r="Y77" s="2" t="s">
        <v>633</v>
      </c>
      <c r="Z77" s="2" t="s">
        <v>383</v>
      </c>
      <c r="AA77" s="2" t="s">
        <v>1670</v>
      </c>
      <c r="AB77" s="2" t="s">
        <v>1671</v>
      </c>
      <c r="AC77" s="2" t="s">
        <v>1672</v>
      </c>
      <c r="AD77" s="2" t="s">
        <v>373</v>
      </c>
      <c r="AE77" s="2" t="s">
        <v>386</v>
      </c>
      <c r="AF77" s="2" t="s">
        <v>373</v>
      </c>
      <c r="AG77" s="2" t="s">
        <v>373</v>
      </c>
      <c r="AH77" s="2" t="s">
        <v>373</v>
      </c>
      <c r="AI77" s="2" t="s">
        <v>373</v>
      </c>
      <c r="AJ77" s="2" t="s">
        <v>373</v>
      </c>
      <c r="AK77" s="2" t="s">
        <v>383</v>
      </c>
      <c r="AL77" s="2" t="s">
        <v>373</v>
      </c>
      <c r="AM77" s="2" t="s">
        <v>405</v>
      </c>
      <c r="AN77" s="2" t="s">
        <v>406</v>
      </c>
      <c r="AO77" s="2" t="s">
        <v>1673</v>
      </c>
      <c r="AP77" s="2" t="s">
        <v>1674</v>
      </c>
      <c r="AQ77" s="2" t="s">
        <v>373</v>
      </c>
      <c r="AR77" s="2" t="s">
        <v>614</v>
      </c>
      <c r="AS77" s="2" t="s">
        <v>488</v>
      </c>
      <c r="AT77" s="2" t="s">
        <v>373</v>
      </c>
      <c r="AU77" s="2" t="s">
        <v>373</v>
      </c>
      <c r="AV77" s="2" t="s">
        <v>373</v>
      </c>
      <c r="AW77" s="2" t="s">
        <v>429</v>
      </c>
      <c r="AX77" s="2" t="s">
        <v>383</v>
      </c>
      <c r="AY77" s="2" t="s">
        <v>383</v>
      </c>
      <c r="AZ77" s="2" t="s">
        <v>383</v>
      </c>
      <c r="BA77" s="2" t="s">
        <v>625</v>
      </c>
      <c r="BB77" s="2" t="s">
        <v>545</v>
      </c>
      <c r="BC77" s="2" t="s">
        <v>545</v>
      </c>
      <c r="BD77" s="2" t="s">
        <v>443</v>
      </c>
      <c r="BE77" s="2" t="s">
        <v>443</v>
      </c>
      <c r="BF77" s="2" t="s">
        <v>489</v>
      </c>
      <c r="BG77" s="2" t="s">
        <v>383</v>
      </c>
      <c r="BH77" s="2" t="s">
        <v>494</v>
      </c>
      <c r="BI77" s="2" t="s">
        <v>373</v>
      </c>
      <c r="BJ77" s="2" t="s">
        <v>1675</v>
      </c>
      <c r="BK77" s="2" t="s">
        <v>409</v>
      </c>
      <c r="BL77" s="2" t="s">
        <v>373</v>
      </c>
      <c r="BM77" s="2" t="s">
        <v>383</v>
      </c>
      <c r="BN77" s="2" t="s">
        <v>373</v>
      </c>
      <c r="BO77" s="2" t="s">
        <v>390</v>
      </c>
      <c r="BP77" s="2" t="s">
        <v>390</v>
      </c>
      <c r="BQ77" s="2" t="s">
        <v>373</v>
      </c>
      <c r="BR77" s="2" t="s">
        <v>383</v>
      </c>
      <c r="BS77" s="2" t="s">
        <v>373</v>
      </c>
      <c r="BT77" s="2" t="s">
        <v>373</v>
      </c>
      <c r="BU77" s="2" t="s">
        <v>373</v>
      </c>
      <c r="BV77" s="2" t="s">
        <v>373</v>
      </c>
      <c r="BW77" s="2" t="s">
        <v>373</v>
      </c>
      <c r="BX77" s="2" t="s">
        <v>373</v>
      </c>
      <c r="BY77" s="2" t="s">
        <v>373</v>
      </c>
      <c r="BZ77" s="2" t="s">
        <v>373</v>
      </c>
      <c r="CA77" s="2" t="s">
        <v>373</v>
      </c>
      <c r="CB77" s="2" t="s">
        <v>390</v>
      </c>
      <c r="CC77" s="2" t="s">
        <v>373</v>
      </c>
      <c r="CD77" s="2" t="s">
        <v>373</v>
      </c>
      <c r="CE77" s="2" t="s">
        <v>373</v>
      </c>
      <c r="CF77" s="2" t="s">
        <v>373</v>
      </c>
      <c r="CG77" s="2" t="s">
        <v>373</v>
      </c>
      <c r="CH77" s="2" t="s">
        <v>373</v>
      </c>
      <c r="CI77" s="2" t="s">
        <v>373</v>
      </c>
      <c r="CJ77" s="2" t="s">
        <v>373</v>
      </c>
      <c r="CK77" s="2" t="s">
        <v>373</v>
      </c>
      <c r="CL77" s="2" t="s">
        <v>373</v>
      </c>
      <c r="CM77" s="2" t="s">
        <v>373</v>
      </c>
      <c r="CN77" s="2" t="s">
        <v>373</v>
      </c>
      <c r="CO77" s="2" t="s">
        <v>373</v>
      </c>
      <c r="CP77" s="2" t="s">
        <v>373</v>
      </c>
      <c r="CQ77" s="2" t="s">
        <v>373</v>
      </c>
      <c r="CR77" s="2" t="s">
        <v>373</v>
      </c>
      <c r="CS77" s="2" t="s">
        <v>373</v>
      </c>
      <c r="CT77" s="2" t="s">
        <v>373</v>
      </c>
      <c r="CU77" s="2" t="s">
        <v>373</v>
      </c>
      <c r="CV77" s="2" t="s">
        <v>373</v>
      </c>
      <c r="CW77" s="2" t="s">
        <v>373</v>
      </c>
      <c r="CX77" s="2" t="s">
        <v>373</v>
      </c>
      <c r="CY77" s="2" t="s">
        <v>373</v>
      </c>
      <c r="CZ77" s="2" t="s">
        <v>373</v>
      </c>
      <c r="DA77" s="2" t="s">
        <v>373</v>
      </c>
      <c r="DB77" s="2" t="s">
        <v>373</v>
      </c>
      <c r="DC77" s="2" t="s">
        <v>373</v>
      </c>
      <c r="DD77" s="2" t="s">
        <v>373</v>
      </c>
      <c r="DE77" s="2" t="s">
        <v>373</v>
      </c>
      <c r="DF77" s="2" t="s">
        <v>373</v>
      </c>
      <c r="DG77" s="2" t="s">
        <v>373</v>
      </c>
      <c r="DH77" s="2" t="s">
        <v>373</v>
      </c>
      <c r="DI77" s="2" t="s">
        <v>373</v>
      </c>
      <c r="DJ77" s="2" t="s">
        <v>373</v>
      </c>
      <c r="DK77" s="2" t="s">
        <v>373</v>
      </c>
      <c r="DL77" s="2" t="s">
        <v>373</v>
      </c>
      <c r="DM77" s="2" t="s">
        <v>373</v>
      </c>
      <c r="DN77" s="2" t="s">
        <v>373</v>
      </c>
      <c r="DO77" s="2" t="s">
        <v>373</v>
      </c>
      <c r="DP77" s="2" t="s">
        <v>373</v>
      </c>
      <c r="DQ77" s="2" t="s">
        <v>373</v>
      </c>
      <c r="DR77" s="2" t="s">
        <v>373</v>
      </c>
      <c r="DS77" s="2" t="s">
        <v>373</v>
      </c>
      <c r="DT77" s="2" t="s">
        <v>373</v>
      </c>
      <c r="DU77" s="2" t="s">
        <v>373</v>
      </c>
      <c r="DV77" s="2" t="s">
        <v>373</v>
      </c>
      <c r="DW77" s="2" t="s">
        <v>373</v>
      </c>
      <c r="DX77" s="2" t="s">
        <v>373</v>
      </c>
      <c r="DY77" s="2" t="s">
        <v>373</v>
      </c>
      <c r="DZ77" s="2" t="s">
        <v>373</v>
      </c>
      <c r="EA77" s="2" t="s">
        <v>373</v>
      </c>
      <c r="EB77" s="2" t="s">
        <v>373</v>
      </c>
      <c r="EC77" s="2" t="s">
        <v>373</v>
      </c>
      <c r="ED77" s="2" t="s">
        <v>373</v>
      </c>
      <c r="EE77" s="2" t="s">
        <v>373</v>
      </c>
      <c r="EF77" s="2" t="s">
        <v>373</v>
      </c>
      <c r="EG77" s="2" t="s">
        <v>373</v>
      </c>
      <c r="EH77" s="2" t="s">
        <v>373</v>
      </c>
      <c r="EI77" s="2" t="s">
        <v>373</v>
      </c>
      <c r="EJ77" s="2" t="s">
        <v>373</v>
      </c>
      <c r="EK77" s="2" t="s">
        <v>373</v>
      </c>
      <c r="EL77" s="2" t="s">
        <v>373</v>
      </c>
      <c r="EM77" s="2" t="s">
        <v>373</v>
      </c>
      <c r="EN77" s="2" t="s">
        <v>373</v>
      </c>
      <c r="EO77" s="2" t="s">
        <v>373</v>
      </c>
      <c r="EP77" s="2" t="s">
        <v>373</v>
      </c>
      <c r="EQ77" s="2" t="s">
        <v>373</v>
      </c>
      <c r="ER77" s="2" t="s">
        <v>373</v>
      </c>
      <c r="ES77" s="2" t="s">
        <v>373</v>
      </c>
      <c r="ET77" s="2" t="s">
        <v>373</v>
      </c>
      <c r="EU77" s="2" t="s">
        <v>373</v>
      </c>
      <c r="EV77" s="2" t="s">
        <v>373</v>
      </c>
      <c r="EW77" s="2" t="s">
        <v>373</v>
      </c>
      <c r="EX77" s="2" t="s">
        <v>373</v>
      </c>
      <c r="EY77" s="2" t="s">
        <v>373</v>
      </c>
      <c r="EZ77" s="2" t="s">
        <v>373</v>
      </c>
      <c r="FA77" s="2" t="s">
        <v>373</v>
      </c>
      <c r="FB77" s="2" t="s">
        <v>373</v>
      </c>
      <c r="FC77" s="2" t="s">
        <v>373</v>
      </c>
      <c r="FD77" s="2" t="s">
        <v>373</v>
      </c>
      <c r="FE77" s="2" t="s">
        <v>373</v>
      </c>
      <c r="FF77" s="2" t="s">
        <v>373</v>
      </c>
      <c r="FG77" s="2" t="s">
        <v>373</v>
      </c>
      <c r="FH77" s="2" t="s">
        <v>373</v>
      </c>
      <c r="FI77" s="2" t="s">
        <v>373</v>
      </c>
      <c r="FJ77" s="2" t="s">
        <v>373</v>
      </c>
      <c r="FK77" s="2" t="s">
        <v>373</v>
      </c>
      <c r="FL77" s="2" t="s">
        <v>373</v>
      </c>
      <c r="FM77" s="2" t="s">
        <v>373</v>
      </c>
      <c r="FN77" s="2" t="s">
        <v>373</v>
      </c>
      <c r="FO77" s="2" t="s">
        <v>373</v>
      </c>
      <c r="FP77" s="2" t="s">
        <v>373</v>
      </c>
      <c r="FQ77" s="2" t="s">
        <v>373</v>
      </c>
      <c r="FR77" s="2" t="s">
        <v>373</v>
      </c>
      <c r="FS77" s="2" t="s">
        <v>373</v>
      </c>
      <c r="FT77" s="2" t="s">
        <v>373</v>
      </c>
      <c r="FU77" s="2" t="s">
        <v>373</v>
      </c>
      <c r="FV77" s="2" t="s">
        <v>373</v>
      </c>
      <c r="FW77" s="2" t="s">
        <v>373</v>
      </c>
      <c r="FX77" s="2" t="s">
        <v>373</v>
      </c>
      <c r="FY77" s="2" t="s">
        <v>373</v>
      </c>
      <c r="FZ77" s="2" t="s">
        <v>373</v>
      </c>
      <c r="GA77" s="2" t="s">
        <v>373</v>
      </c>
      <c r="GB77" s="2" t="s">
        <v>373</v>
      </c>
      <c r="GC77" s="2" t="s">
        <v>373</v>
      </c>
      <c r="GD77" s="2" t="s">
        <v>373</v>
      </c>
      <c r="GE77" s="2" t="s">
        <v>373</v>
      </c>
      <c r="GF77" s="2" t="s">
        <v>373</v>
      </c>
      <c r="GG77" s="2" t="s">
        <v>373</v>
      </c>
      <c r="GH77" s="2" t="s">
        <v>373</v>
      </c>
      <c r="GI77" s="2" t="s">
        <v>373</v>
      </c>
      <c r="GJ77" s="2" t="s">
        <v>373</v>
      </c>
    </row>
    <row r="78" spans="1:192" x14ac:dyDescent="0.25">
      <c r="A78" s="1">
        <v>43753.488935185182</v>
      </c>
      <c r="B78" s="1">
        <v>43753.496724537035</v>
      </c>
      <c r="C78" s="2" t="s">
        <v>195</v>
      </c>
      <c r="D78" s="2" t="s">
        <v>1676</v>
      </c>
      <c r="E78">
        <v>100</v>
      </c>
      <c r="F78">
        <v>672</v>
      </c>
      <c r="G78" s="2" t="s">
        <v>371</v>
      </c>
      <c r="H78" s="1">
        <v>43753.496733645836</v>
      </c>
      <c r="I78" s="2" t="s">
        <v>1677</v>
      </c>
      <c r="J78" s="2" t="s">
        <v>373</v>
      </c>
      <c r="K78" s="2" t="s">
        <v>373</v>
      </c>
      <c r="L78" s="2" t="s">
        <v>373</v>
      </c>
      <c r="M78" s="2" t="s">
        <v>373</v>
      </c>
      <c r="N78" s="2" t="s">
        <v>373</v>
      </c>
      <c r="O78" s="2" t="s">
        <v>373</v>
      </c>
      <c r="P78" s="2" t="s">
        <v>374</v>
      </c>
      <c r="Q78" s="2" t="s">
        <v>375</v>
      </c>
      <c r="R78" s="2" t="s">
        <v>1678</v>
      </c>
      <c r="S78" s="2" t="s">
        <v>1679</v>
      </c>
      <c r="T78" s="2" t="s">
        <v>1680</v>
      </c>
      <c r="U78" s="2" t="s">
        <v>1681</v>
      </c>
      <c r="V78" s="2" t="s">
        <v>1682</v>
      </c>
      <c r="W78" s="2" t="s">
        <v>381</v>
      </c>
      <c r="X78" s="2" t="s">
        <v>373</v>
      </c>
      <c r="Y78" s="2" t="s">
        <v>1370</v>
      </c>
      <c r="Z78" s="2" t="s">
        <v>390</v>
      </c>
      <c r="AA78" s="2" t="s">
        <v>597</v>
      </c>
      <c r="AB78" s="2" t="s">
        <v>373</v>
      </c>
      <c r="AC78" s="2" t="s">
        <v>425</v>
      </c>
      <c r="AD78" s="2" t="s">
        <v>373</v>
      </c>
      <c r="AE78" s="2" t="s">
        <v>623</v>
      </c>
      <c r="AF78" s="2" t="s">
        <v>373</v>
      </c>
      <c r="AG78" s="2" t="s">
        <v>373</v>
      </c>
      <c r="AH78" s="2" t="s">
        <v>403</v>
      </c>
      <c r="AI78" s="2" t="s">
        <v>373</v>
      </c>
      <c r="AJ78" s="2" t="s">
        <v>373</v>
      </c>
      <c r="AK78" s="2" t="s">
        <v>383</v>
      </c>
      <c r="AL78" s="2" t="s">
        <v>373</v>
      </c>
      <c r="AM78" s="2" t="s">
        <v>405</v>
      </c>
      <c r="AN78" s="2" t="s">
        <v>406</v>
      </c>
      <c r="AO78" s="2" t="s">
        <v>403</v>
      </c>
      <c r="AP78" s="2" t="s">
        <v>373</v>
      </c>
      <c r="AQ78" s="2" t="s">
        <v>373</v>
      </c>
      <c r="AR78" s="2" t="s">
        <v>386</v>
      </c>
      <c r="AS78" s="2" t="s">
        <v>1004</v>
      </c>
      <c r="AT78" s="2" t="s">
        <v>440</v>
      </c>
      <c r="AU78" s="2" t="s">
        <v>373</v>
      </c>
      <c r="AV78" s="2" t="s">
        <v>373</v>
      </c>
      <c r="AW78" s="2" t="s">
        <v>373</v>
      </c>
      <c r="AX78" s="2" t="s">
        <v>383</v>
      </c>
      <c r="AY78" s="2" t="s">
        <v>383</v>
      </c>
      <c r="AZ78" s="2" t="s">
        <v>383</v>
      </c>
      <c r="BA78" s="2" t="s">
        <v>582</v>
      </c>
      <c r="BB78" s="2" t="s">
        <v>492</v>
      </c>
      <c r="BC78" s="2" t="s">
        <v>1683</v>
      </c>
      <c r="BD78" s="2" t="s">
        <v>497</v>
      </c>
      <c r="BE78" s="2" t="s">
        <v>429</v>
      </c>
      <c r="BF78" s="2" t="s">
        <v>429</v>
      </c>
      <c r="BG78" s="2" t="s">
        <v>383</v>
      </c>
      <c r="BH78" s="2" t="s">
        <v>494</v>
      </c>
      <c r="BI78" s="2" t="s">
        <v>373</v>
      </c>
      <c r="BJ78" s="2" t="s">
        <v>1684</v>
      </c>
      <c r="BK78" s="2" t="s">
        <v>373</v>
      </c>
      <c r="BL78" s="2" t="s">
        <v>373</v>
      </c>
      <c r="BM78" s="2" t="s">
        <v>390</v>
      </c>
      <c r="BN78" s="2" t="s">
        <v>1092</v>
      </c>
      <c r="BO78" s="2" t="s">
        <v>383</v>
      </c>
      <c r="BP78" s="2" t="s">
        <v>383</v>
      </c>
      <c r="BQ78" s="2" t="s">
        <v>383</v>
      </c>
      <c r="BR78" s="2" t="s">
        <v>390</v>
      </c>
      <c r="BS78" s="2" t="s">
        <v>443</v>
      </c>
      <c r="BT78" s="2" t="s">
        <v>411</v>
      </c>
      <c r="BU78" s="2" t="s">
        <v>487</v>
      </c>
      <c r="BV78" s="2" t="s">
        <v>373</v>
      </c>
      <c r="BW78" s="2" t="s">
        <v>1685</v>
      </c>
      <c r="BX78" s="2" t="s">
        <v>373</v>
      </c>
      <c r="BY78" s="2" t="s">
        <v>560</v>
      </c>
      <c r="BZ78" s="2" t="s">
        <v>373</v>
      </c>
      <c r="CA78" s="2" t="s">
        <v>1686</v>
      </c>
      <c r="CB78" s="2" t="s">
        <v>390</v>
      </c>
      <c r="CC78" s="2" t="s">
        <v>850</v>
      </c>
      <c r="CD78" s="2" t="s">
        <v>411</v>
      </c>
      <c r="CE78" s="2" t="s">
        <v>386</v>
      </c>
      <c r="CF78" s="2" t="s">
        <v>373</v>
      </c>
      <c r="CG78" s="2" t="s">
        <v>1687</v>
      </c>
      <c r="CH78" s="2" t="s">
        <v>1688</v>
      </c>
      <c r="CI78" s="2" t="s">
        <v>828</v>
      </c>
      <c r="CJ78" s="2" t="s">
        <v>373</v>
      </c>
      <c r="CK78" s="2" t="s">
        <v>1689</v>
      </c>
      <c r="CL78" s="2" t="s">
        <v>390</v>
      </c>
      <c r="CM78" s="2" t="s">
        <v>617</v>
      </c>
      <c r="CN78" s="2" t="s">
        <v>411</v>
      </c>
      <c r="CO78" s="2" t="s">
        <v>437</v>
      </c>
      <c r="CP78" s="2" t="s">
        <v>373</v>
      </c>
      <c r="CQ78" s="2" t="s">
        <v>390</v>
      </c>
      <c r="CR78" s="2" t="s">
        <v>1295</v>
      </c>
      <c r="CS78" s="2" t="s">
        <v>373</v>
      </c>
      <c r="CT78" s="2" t="s">
        <v>752</v>
      </c>
      <c r="CU78" s="2" t="s">
        <v>373</v>
      </c>
      <c r="CV78" s="2" t="s">
        <v>383</v>
      </c>
      <c r="CW78" s="2" t="s">
        <v>373</v>
      </c>
      <c r="CX78" s="2" t="s">
        <v>1690</v>
      </c>
      <c r="CY78" s="2" t="s">
        <v>390</v>
      </c>
      <c r="CZ78" s="2" t="s">
        <v>432</v>
      </c>
      <c r="DA78" s="2" t="s">
        <v>519</v>
      </c>
      <c r="DB78" s="2" t="s">
        <v>373</v>
      </c>
      <c r="DC78" s="2" t="s">
        <v>373</v>
      </c>
      <c r="DD78" s="2" t="s">
        <v>832</v>
      </c>
      <c r="DE78" s="2" t="s">
        <v>519</v>
      </c>
      <c r="DF78" s="2" t="s">
        <v>407</v>
      </c>
      <c r="DG78" s="2" t="s">
        <v>373</v>
      </c>
      <c r="DH78" s="2" t="s">
        <v>373</v>
      </c>
      <c r="DI78" s="2" t="s">
        <v>373</v>
      </c>
      <c r="DJ78" s="2" t="s">
        <v>373</v>
      </c>
      <c r="DK78" s="2" t="s">
        <v>373</v>
      </c>
      <c r="DL78" s="2" t="s">
        <v>373</v>
      </c>
      <c r="DM78" s="2" t="s">
        <v>373</v>
      </c>
      <c r="DN78" s="2" t="s">
        <v>373</v>
      </c>
      <c r="DO78" s="2" t="s">
        <v>373</v>
      </c>
      <c r="DP78" s="2" t="s">
        <v>373</v>
      </c>
      <c r="DQ78" s="2" t="s">
        <v>373</v>
      </c>
      <c r="DR78" s="2" t="s">
        <v>373</v>
      </c>
      <c r="DS78" s="2" t="s">
        <v>373</v>
      </c>
      <c r="DT78" s="2" t="s">
        <v>373</v>
      </c>
      <c r="DU78" s="2" t="s">
        <v>373</v>
      </c>
      <c r="DV78" s="2" t="s">
        <v>373</v>
      </c>
      <c r="DW78" s="2" t="s">
        <v>373</v>
      </c>
      <c r="DX78" s="2" t="s">
        <v>373</v>
      </c>
      <c r="DY78" s="2" t="s">
        <v>373</v>
      </c>
      <c r="DZ78" s="2" t="s">
        <v>373</v>
      </c>
      <c r="EA78" s="2" t="s">
        <v>373</v>
      </c>
      <c r="EB78" s="2" t="s">
        <v>373</v>
      </c>
      <c r="EC78" s="2" t="s">
        <v>373</v>
      </c>
      <c r="ED78" s="2" t="s">
        <v>373</v>
      </c>
      <c r="EE78" s="2" t="s">
        <v>429</v>
      </c>
      <c r="EF78" s="2" t="s">
        <v>383</v>
      </c>
      <c r="EG78" s="2" t="s">
        <v>390</v>
      </c>
      <c r="EH78" s="2" t="s">
        <v>449</v>
      </c>
      <c r="EI78" s="2" t="s">
        <v>373</v>
      </c>
      <c r="EJ78" s="2" t="s">
        <v>529</v>
      </c>
      <c r="EK78" s="2" t="s">
        <v>373</v>
      </c>
      <c r="EL78" s="2" t="s">
        <v>373</v>
      </c>
      <c r="EM78" s="2" t="s">
        <v>373</v>
      </c>
      <c r="EN78" s="2" t="s">
        <v>383</v>
      </c>
      <c r="EO78" s="2" t="s">
        <v>373</v>
      </c>
      <c r="EP78" s="2" t="s">
        <v>373</v>
      </c>
      <c r="EQ78" s="2" t="s">
        <v>373</v>
      </c>
      <c r="ER78" s="2" t="s">
        <v>373</v>
      </c>
      <c r="ES78" s="2" t="s">
        <v>373</v>
      </c>
      <c r="ET78" s="2" t="s">
        <v>373</v>
      </c>
      <c r="EU78" s="2" t="s">
        <v>373</v>
      </c>
      <c r="EV78" s="2" t="s">
        <v>373</v>
      </c>
      <c r="EW78" s="2" t="s">
        <v>373</v>
      </c>
      <c r="EX78" s="2" t="s">
        <v>373</v>
      </c>
      <c r="EY78" s="2" t="s">
        <v>373</v>
      </c>
      <c r="EZ78" s="2" t="s">
        <v>373</v>
      </c>
      <c r="FA78" s="2" t="s">
        <v>373</v>
      </c>
      <c r="FB78" s="2" t="s">
        <v>373</v>
      </c>
      <c r="FC78" s="2" t="s">
        <v>373</v>
      </c>
      <c r="FD78" s="2" t="s">
        <v>373</v>
      </c>
      <c r="FE78" s="2" t="s">
        <v>373</v>
      </c>
      <c r="FF78" s="2" t="s">
        <v>373</v>
      </c>
      <c r="FG78" s="2" t="s">
        <v>373</v>
      </c>
      <c r="FH78" s="2" t="s">
        <v>373</v>
      </c>
      <c r="FI78" s="2" t="s">
        <v>373</v>
      </c>
      <c r="FJ78" s="2" t="s">
        <v>373</v>
      </c>
      <c r="FK78" s="2" t="s">
        <v>373</v>
      </c>
      <c r="FL78" s="2" t="s">
        <v>373</v>
      </c>
      <c r="FM78" s="2" t="s">
        <v>373</v>
      </c>
      <c r="FN78" s="2" t="s">
        <v>373</v>
      </c>
      <c r="FO78" s="2" t="s">
        <v>373</v>
      </c>
      <c r="FP78" s="2" t="s">
        <v>373</v>
      </c>
      <c r="FQ78" s="2" t="s">
        <v>373</v>
      </c>
      <c r="FR78" s="2" t="s">
        <v>373</v>
      </c>
      <c r="FS78" s="2" t="s">
        <v>373</v>
      </c>
      <c r="FT78" s="2" t="s">
        <v>373</v>
      </c>
      <c r="FU78" s="2" t="s">
        <v>373</v>
      </c>
      <c r="FV78" s="2" t="s">
        <v>373</v>
      </c>
      <c r="FW78" s="2" t="s">
        <v>373</v>
      </c>
      <c r="FX78" s="2" t="s">
        <v>373</v>
      </c>
      <c r="FY78" s="2" t="s">
        <v>390</v>
      </c>
      <c r="FZ78" s="2" t="s">
        <v>832</v>
      </c>
      <c r="GA78" s="2" t="s">
        <v>519</v>
      </c>
      <c r="GB78" s="2" t="s">
        <v>407</v>
      </c>
      <c r="GC78" s="2" t="s">
        <v>373</v>
      </c>
      <c r="GD78" s="2" t="s">
        <v>373</v>
      </c>
      <c r="GE78" s="2" t="s">
        <v>373</v>
      </c>
      <c r="GF78" s="2" t="s">
        <v>373</v>
      </c>
      <c r="GG78" s="2" t="s">
        <v>373</v>
      </c>
      <c r="GH78" s="2" t="s">
        <v>373</v>
      </c>
      <c r="GI78" s="2" t="s">
        <v>373</v>
      </c>
      <c r="GJ78" s="2" t="s">
        <v>373</v>
      </c>
    </row>
    <row r="79" spans="1:192" x14ac:dyDescent="0.25">
      <c r="A79" s="1">
        <v>43746.404513888891</v>
      </c>
      <c r="B79" s="1">
        <v>43746.60560185185</v>
      </c>
      <c r="C79" s="2" t="s">
        <v>195</v>
      </c>
      <c r="D79" s="2" t="s">
        <v>1691</v>
      </c>
      <c r="E79">
        <v>58</v>
      </c>
      <c r="F79">
        <v>17373</v>
      </c>
      <c r="G79" s="2" t="s">
        <v>963</v>
      </c>
      <c r="H79" s="1">
        <v>43753.60564559028</v>
      </c>
      <c r="I79" s="2" t="s">
        <v>1692</v>
      </c>
      <c r="J79" s="2" t="s">
        <v>373</v>
      </c>
      <c r="K79" s="2" t="s">
        <v>373</v>
      </c>
      <c r="L79" s="2" t="s">
        <v>373</v>
      </c>
      <c r="M79" s="2" t="s">
        <v>373</v>
      </c>
      <c r="N79" s="2" t="s">
        <v>373</v>
      </c>
      <c r="O79" s="2" t="s">
        <v>373</v>
      </c>
      <c r="P79" s="2" t="s">
        <v>374</v>
      </c>
      <c r="Q79" s="2" t="s">
        <v>375</v>
      </c>
      <c r="R79" s="2" t="s">
        <v>1693</v>
      </c>
      <c r="S79" s="2" t="s">
        <v>1694</v>
      </c>
      <c r="T79" s="2" t="s">
        <v>1695</v>
      </c>
      <c r="U79" s="2" t="s">
        <v>1696</v>
      </c>
      <c r="V79" s="2" t="s">
        <v>1697</v>
      </c>
      <c r="W79" s="2" t="s">
        <v>381</v>
      </c>
      <c r="X79" s="2" t="s">
        <v>373</v>
      </c>
      <c r="Y79" s="2" t="s">
        <v>423</v>
      </c>
      <c r="Z79" s="2" t="s">
        <v>390</v>
      </c>
      <c r="AA79" s="2" t="s">
        <v>424</v>
      </c>
      <c r="AB79" s="2" t="s">
        <v>373</v>
      </c>
      <c r="AC79" s="2" t="s">
        <v>987</v>
      </c>
      <c r="AD79" s="2" t="s">
        <v>373</v>
      </c>
      <c r="AE79" s="2" t="s">
        <v>1698</v>
      </c>
      <c r="AF79" s="2" t="s">
        <v>373</v>
      </c>
      <c r="AG79" s="2" t="s">
        <v>373</v>
      </c>
      <c r="AH79" s="2" t="s">
        <v>1699</v>
      </c>
      <c r="AI79" s="2" t="s">
        <v>1700</v>
      </c>
      <c r="AJ79" s="2" t="s">
        <v>1499</v>
      </c>
      <c r="AK79" s="2" t="s">
        <v>383</v>
      </c>
      <c r="AL79" s="2" t="s">
        <v>373</v>
      </c>
      <c r="AM79" s="2" t="s">
        <v>405</v>
      </c>
      <c r="AN79" s="2" t="s">
        <v>636</v>
      </c>
      <c r="AO79" s="2" t="s">
        <v>488</v>
      </c>
      <c r="AP79" s="2" t="s">
        <v>1701</v>
      </c>
      <c r="AQ79" s="2" t="s">
        <v>1702</v>
      </c>
      <c r="AR79" s="2" t="s">
        <v>1703</v>
      </c>
      <c r="AS79" s="2" t="s">
        <v>1704</v>
      </c>
      <c r="AT79" s="2" t="s">
        <v>373</v>
      </c>
      <c r="AU79" s="2" t="s">
        <v>373</v>
      </c>
      <c r="AV79" s="2" t="s">
        <v>373</v>
      </c>
      <c r="AW79" s="2" t="s">
        <v>429</v>
      </c>
      <c r="AX79" s="2" t="s">
        <v>390</v>
      </c>
      <c r="AY79" s="2" t="s">
        <v>390</v>
      </c>
      <c r="AZ79" s="2" t="s">
        <v>373</v>
      </c>
      <c r="BA79" s="2" t="s">
        <v>1053</v>
      </c>
      <c r="BB79" s="2" t="s">
        <v>1053</v>
      </c>
      <c r="BC79" s="2" t="s">
        <v>373</v>
      </c>
      <c r="BD79" s="2" t="s">
        <v>1053</v>
      </c>
      <c r="BE79" s="2" t="s">
        <v>1053</v>
      </c>
      <c r="BF79" s="2" t="s">
        <v>373</v>
      </c>
      <c r="BG79" s="2" t="s">
        <v>383</v>
      </c>
      <c r="BH79" s="2" t="s">
        <v>408</v>
      </c>
      <c r="BI79" s="2" t="s">
        <v>373</v>
      </c>
      <c r="BJ79" s="2" t="s">
        <v>373</v>
      </c>
      <c r="BK79" s="2" t="s">
        <v>494</v>
      </c>
      <c r="BL79" s="2" t="s">
        <v>1705</v>
      </c>
      <c r="BM79" s="2" t="s">
        <v>383</v>
      </c>
      <c r="BN79" s="2" t="s">
        <v>494</v>
      </c>
      <c r="BO79" s="2" t="s">
        <v>383</v>
      </c>
      <c r="BP79" s="2" t="s">
        <v>383</v>
      </c>
      <c r="BQ79" s="2" t="s">
        <v>373</v>
      </c>
      <c r="BR79" s="2" t="s">
        <v>383</v>
      </c>
      <c r="BS79" s="2" t="s">
        <v>373</v>
      </c>
      <c r="BT79" s="2" t="s">
        <v>373</v>
      </c>
      <c r="BU79" s="2" t="s">
        <v>373</v>
      </c>
      <c r="BV79" s="2" t="s">
        <v>373</v>
      </c>
      <c r="BW79" s="2" t="s">
        <v>373</v>
      </c>
      <c r="BX79" s="2" t="s">
        <v>373</v>
      </c>
      <c r="BY79" s="2" t="s">
        <v>373</v>
      </c>
      <c r="BZ79" s="2" t="s">
        <v>373</v>
      </c>
      <c r="CA79" s="2" t="s">
        <v>373</v>
      </c>
      <c r="CB79" s="2" t="s">
        <v>390</v>
      </c>
      <c r="CC79" s="2" t="s">
        <v>497</v>
      </c>
      <c r="CD79" s="2" t="s">
        <v>411</v>
      </c>
      <c r="CE79" s="2" t="s">
        <v>1706</v>
      </c>
      <c r="CF79" s="2" t="s">
        <v>373</v>
      </c>
      <c r="CG79" s="2" t="s">
        <v>494</v>
      </c>
      <c r="CH79" s="2" t="s">
        <v>1707</v>
      </c>
      <c r="CI79" s="2" t="s">
        <v>494</v>
      </c>
      <c r="CJ79" s="2" t="s">
        <v>1708</v>
      </c>
      <c r="CK79" s="2" t="s">
        <v>1709</v>
      </c>
      <c r="CL79" s="2" t="s">
        <v>383</v>
      </c>
      <c r="CM79" s="2" t="s">
        <v>373</v>
      </c>
      <c r="CN79" s="2" t="s">
        <v>373</v>
      </c>
      <c r="CO79" s="2" t="s">
        <v>373</v>
      </c>
      <c r="CP79" s="2" t="s">
        <v>373</v>
      </c>
      <c r="CQ79" s="2" t="s">
        <v>373</v>
      </c>
      <c r="CR79" s="2" t="s">
        <v>373</v>
      </c>
      <c r="CS79" s="2" t="s">
        <v>373</v>
      </c>
      <c r="CT79" s="2" t="s">
        <v>373</v>
      </c>
      <c r="CU79" s="2" t="s">
        <v>373</v>
      </c>
      <c r="CV79" s="2" t="s">
        <v>373</v>
      </c>
      <c r="CW79" s="2" t="s">
        <v>373</v>
      </c>
      <c r="CX79" s="2" t="s">
        <v>373</v>
      </c>
      <c r="CY79" s="2" t="s">
        <v>390</v>
      </c>
      <c r="CZ79" s="2" t="s">
        <v>373</v>
      </c>
      <c r="DA79" s="2" t="s">
        <v>373</v>
      </c>
      <c r="DB79" s="2" t="s">
        <v>373</v>
      </c>
      <c r="DC79" s="2" t="s">
        <v>373</v>
      </c>
      <c r="DD79" s="2" t="s">
        <v>373</v>
      </c>
      <c r="DE79" s="2" t="s">
        <v>373</v>
      </c>
      <c r="DF79" s="2" t="s">
        <v>373</v>
      </c>
      <c r="DG79" s="2" t="s">
        <v>373</v>
      </c>
      <c r="DH79" s="2" t="s">
        <v>373</v>
      </c>
      <c r="DI79" s="2" t="s">
        <v>373</v>
      </c>
      <c r="DJ79" s="2" t="s">
        <v>373</v>
      </c>
      <c r="DK79" s="2" t="s">
        <v>373</v>
      </c>
      <c r="DL79" s="2" t="s">
        <v>373</v>
      </c>
      <c r="DM79" s="2" t="s">
        <v>373</v>
      </c>
      <c r="DN79" s="2" t="s">
        <v>373</v>
      </c>
      <c r="DO79" s="2" t="s">
        <v>373</v>
      </c>
      <c r="DP79" s="2" t="s">
        <v>373</v>
      </c>
      <c r="DQ79" s="2" t="s">
        <v>373</v>
      </c>
      <c r="DR79" s="2" t="s">
        <v>373</v>
      </c>
      <c r="DS79" s="2" t="s">
        <v>373</v>
      </c>
      <c r="DT79" s="2" t="s">
        <v>373</v>
      </c>
      <c r="DU79" s="2" t="s">
        <v>373</v>
      </c>
      <c r="DV79" s="2" t="s">
        <v>373</v>
      </c>
      <c r="DW79" s="2" t="s">
        <v>373</v>
      </c>
      <c r="DX79" s="2" t="s">
        <v>373</v>
      </c>
      <c r="DY79" s="2" t="s">
        <v>373</v>
      </c>
      <c r="DZ79" s="2" t="s">
        <v>373</v>
      </c>
      <c r="EA79" s="2" t="s">
        <v>373</v>
      </c>
      <c r="EB79" s="2" t="s">
        <v>373</v>
      </c>
      <c r="EC79" s="2" t="s">
        <v>373</v>
      </c>
      <c r="ED79" s="2" t="s">
        <v>373</v>
      </c>
      <c r="EE79" s="2" t="s">
        <v>373</v>
      </c>
      <c r="EF79" s="2" t="s">
        <v>373</v>
      </c>
      <c r="EG79" s="2" t="s">
        <v>373</v>
      </c>
      <c r="EH79" s="2" t="s">
        <v>373</v>
      </c>
      <c r="EI79" s="2" t="s">
        <v>373</v>
      </c>
      <c r="EJ79" s="2" t="s">
        <v>373</v>
      </c>
      <c r="EK79" s="2" t="s">
        <v>373</v>
      </c>
      <c r="EL79" s="2" t="s">
        <v>373</v>
      </c>
      <c r="EM79" s="2" t="s">
        <v>373</v>
      </c>
      <c r="EN79" s="2" t="s">
        <v>373</v>
      </c>
      <c r="EO79" s="2" t="s">
        <v>373</v>
      </c>
      <c r="EP79" s="2" t="s">
        <v>373</v>
      </c>
      <c r="EQ79" s="2" t="s">
        <v>373</v>
      </c>
      <c r="ER79" s="2" t="s">
        <v>373</v>
      </c>
      <c r="ES79" s="2" t="s">
        <v>373</v>
      </c>
      <c r="ET79" s="2" t="s">
        <v>373</v>
      </c>
      <c r="EU79" s="2" t="s">
        <v>373</v>
      </c>
      <c r="EV79" s="2" t="s">
        <v>373</v>
      </c>
      <c r="EW79" s="2" t="s">
        <v>373</v>
      </c>
      <c r="EX79" s="2" t="s">
        <v>373</v>
      </c>
      <c r="EY79" s="2" t="s">
        <v>373</v>
      </c>
      <c r="EZ79" s="2" t="s">
        <v>373</v>
      </c>
      <c r="FA79" s="2" t="s">
        <v>373</v>
      </c>
      <c r="FB79" s="2" t="s">
        <v>373</v>
      </c>
      <c r="FC79" s="2" t="s">
        <v>373</v>
      </c>
      <c r="FD79" s="2" t="s">
        <v>373</v>
      </c>
      <c r="FE79" s="2" t="s">
        <v>373</v>
      </c>
      <c r="FF79" s="2" t="s">
        <v>373</v>
      </c>
      <c r="FG79" s="2" t="s">
        <v>373</v>
      </c>
      <c r="FH79" s="2" t="s">
        <v>373</v>
      </c>
      <c r="FI79" s="2" t="s">
        <v>373</v>
      </c>
      <c r="FJ79" s="2" t="s">
        <v>373</v>
      </c>
      <c r="FK79" s="2" t="s">
        <v>373</v>
      </c>
      <c r="FL79" s="2" t="s">
        <v>373</v>
      </c>
      <c r="FM79" s="2" t="s">
        <v>373</v>
      </c>
      <c r="FN79" s="2" t="s">
        <v>373</v>
      </c>
      <c r="FO79" s="2" t="s">
        <v>373</v>
      </c>
      <c r="FP79" s="2" t="s">
        <v>373</v>
      </c>
      <c r="FQ79" s="2" t="s">
        <v>373</v>
      </c>
      <c r="FR79" s="2" t="s">
        <v>373</v>
      </c>
      <c r="FS79" s="2" t="s">
        <v>373</v>
      </c>
      <c r="FT79" s="2" t="s">
        <v>373</v>
      </c>
      <c r="FU79" s="2" t="s">
        <v>373</v>
      </c>
      <c r="FV79" s="2" t="s">
        <v>373</v>
      </c>
      <c r="FW79" s="2" t="s">
        <v>373</v>
      </c>
      <c r="FX79" s="2" t="s">
        <v>373</v>
      </c>
      <c r="FY79" s="2" t="s">
        <v>373</v>
      </c>
      <c r="FZ79" s="2" t="s">
        <v>373</v>
      </c>
      <c r="GA79" s="2" t="s">
        <v>373</v>
      </c>
      <c r="GB79" s="2" t="s">
        <v>373</v>
      </c>
      <c r="GC79" s="2" t="s">
        <v>373</v>
      </c>
      <c r="GD79" s="2" t="s">
        <v>373</v>
      </c>
      <c r="GE79" s="2" t="s">
        <v>373</v>
      </c>
      <c r="GF79" s="2" t="s">
        <v>373</v>
      </c>
      <c r="GG79" s="2" t="s">
        <v>373</v>
      </c>
      <c r="GH79" s="2" t="s">
        <v>373</v>
      </c>
      <c r="GI79" s="2" t="s">
        <v>373</v>
      </c>
      <c r="GJ79" s="2" t="s">
        <v>373</v>
      </c>
    </row>
    <row r="80" spans="1:192" x14ac:dyDescent="0.25">
      <c r="A80" s="1">
        <v>43752.486620370371</v>
      </c>
      <c r="B80" s="1">
        <v>43753.629143518519</v>
      </c>
      <c r="C80" s="2" t="s">
        <v>195</v>
      </c>
      <c r="D80" s="2" t="s">
        <v>1710</v>
      </c>
      <c r="E80">
        <v>100</v>
      </c>
      <c r="F80">
        <v>98713</v>
      </c>
      <c r="G80" s="2" t="s">
        <v>371</v>
      </c>
      <c r="H80" s="1">
        <v>43753.629152939815</v>
      </c>
      <c r="I80" s="2" t="s">
        <v>1711</v>
      </c>
      <c r="J80" s="2" t="s">
        <v>373</v>
      </c>
      <c r="K80" s="2" t="s">
        <v>373</v>
      </c>
      <c r="L80" s="2" t="s">
        <v>373</v>
      </c>
      <c r="M80" s="2" t="s">
        <v>373</v>
      </c>
      <c r="N80" s="2" t="s">
        <v>373</v>
      </c>
      <c r="O80" s="2" t="s">
        <v>373</v>
      </c>
      <c r="P80" s="2" t="s">
        <v>374</v>
      </c>
      <c r="Q80" s="2" t="s">
        <v>375</v>
      </c>
      <c r="R80" s="2" t="s">
        <v>1712</v>
      </c>
      <c r="S80" s="2" t="s">
        <v>1713</v>
      </c>
      <c r="T80" s="2" t="s">
        <v>1714</v>
      </c>
      <c r="U80" s="2" t="s">
        <v>1715</v>
      </c>
      <c r="V80" s="2" t="s">
        <v>1716</v>
      </c>
      <c r="W80" s="2" t="s">
        <v>381</v>
      </c>
      <c r="X80" s="2" t="s">
        <v>373</v>
      </c>
      <c r="Y80" s="2" t="s">
        <v>539</v>
      </c>
      <c r="Z80" s="2" t="s">
        <v>390</v>
      </c>
      <c r="AA80" s="2" t="s">
        <v>597</v>
      </c>
      <c r="AB80" s="2" t="s">
        <v>373</v>
      </c>
      <c r="AC80" s="2" t="s">
        <v>774</v>
      </c>
      <c r="AD80" s="2" t="s">
        <v>373</v>
      </c>
      <c r="AE80" s="2" t="s">
        <v>488</v>
      </c>
      <c r="AF80" s="2" t="s">
        <v>373</v>
      </c>
      <c r="AG80" s="2" t="s">
        <v>373</v>
      </c>
      <c r="AH80" s="2" t="s">
        <v>488</v>
      </c>
      <c r="AI80" s="2" t="s">
        <v>373</v>
      </c>
      <c r="AJ80" s="2" t="s">
        <v>373</v>
      </c>
      <c r="AK80" s="2" t="s">
        <v>383</v>
      </c>
      <c r="AL80" s="2" t="s">
        <v>373</v>
      </c>
      <c r="AM80" s="2" t="s">
        <v>405</v>
      </c>
      <c r="AN80" s="2" t="s">
        <v>636</v>
      </c>
      <c r="AO80" s="2" t="s">
        <v>373</v>
      </c>
      <c r="AP80" s="2" t="s">
        <v>1717</v>
      </c>
      <c r="AQ80" s="2" t="s">
        <v>1718</v>
      </c>
      <c r="AR80" s="2" t="s">
        <v>373</v>
      </c>
      <c r="AS80" s="2" t="s">
        <v>373</v>
      </c>
      <c r="AT80" s="2" t="s">
        <v>373</v>
      </c>
      <c r="AU80" s="2" t="s">
        <v>429</v>
      </c>
      <c r="AV80" s="2" t="s">
        <v>429</v>
      </c>
      <c r="AW80" s="2" t="s">
        <v>429</v>
      </c>
      <c r="AX80" s="2" t="s">
        <v>390</v>
      </c>
      <c r="AY80" s="2" t="s">
        <v>390</v>
      </c>
      <c r="AZ80" s="2" t="s">
        <v>390</v>
      </c>
      <c r="BA80" s="2" t="s">
        <v>497</v>
      </c>
      <c r="BB80" s="2" t="s">
        <v>497</v>
      </c>
      <c r="BC80" s="2" t="s">
        <v>373</v>
      </c>
      <c r="BD80" s="2" t="s">
        <v>373</v>
      </c>
      <c r="BE80" s="2" t="s">
        <v>373</v>
      </c>
      <c r="BF80" s="2" t="s">
        <v>373</v>
      </c>
      <c r="BG80" s="2" t="s">
        <v>383</v>
      </c>
      <c r="BH80" s="2" t="s">
        <v>494</v>
      </c>
      <c r="BI80" s="2" t="s">
        <v>373</v>
      </c>
      <c r="BJ80" s="2" t="s">
        <v>1719</v>
      </c>
      <c r="BK80" s="2" t="s">
        <v>496</v>
      </c>
      <c r="BL80" s="2" t="s">
        <v>373</v>
      </c>
      <c r="BM80" s="2" t="s">
        <v>390</v>
      </c>
      <c r="BN80" s="2" t="s">
        <v>1092</v>
      </c>
      <c r="BO80" s="2" t="s">
        <v>373</v>
      </c>
      <c r="BP80" s="2" t="s">
        <v>373</v>
      </c>
      <c r="BQ80" s="2" t="s">
        <v>373</v>
      </c>
      <c r="BR80" s="2" t="s">
        <v>390</v>
      </c>
      <c r="BS80" s="2" t="s">
        <v>1720</v>
      </c>
      <c r="BT80" s="2" t="s">
        <v>411</v>
      </c>
      <c r="BU80" s="2" t="s">
        <v>634</v>
      </c>
      <c r="BV80" s="2" t="s">
        <v>373</v>
      </c>
      <c r="BW80" s="2" t="s">
        <v>706</v>
      </c>
      <c r="BX80" s="2" t="s">
        <v>373</v>
      </c>
      <c r="BY80" s="2" t="s">
        <v>494</v>
      </c>
      <c r="BZ80" s="2" t="s">
        <v>1721</v>
      </c>
      <c r="CA80" s="2" t="s">
        <v>1722</v>
      </c>
      <c r="CB80" s="2" t="s">
        <v>390</v>
      </c>
      <c r="CC80" s="2" t="s">
        <v>1723</v>
      </c>
      <c r="CD80" s="2" t="s">
        <v>411</v>
      </c>
      <c r="CE80" s="2" t="s">
        <v>1724</v>
      </c>
      <c r="CF80" s="2" t="s">
        <v>373</v>
      </c>
      <c r="CG80" s="2" t="s">
        <v>1725</v>
      </c>
      <c r="CH80" s="2" t="s">
        <v>373</v>
      </c>
      <c r="CI80" s="2" t="s">
        <v>828</v>
      </c>
      <c r="CJ80" s="2" t="s">
        <v>373</v>
      </c>
      <c r="CK80" s="2" t="s">
        <v>1726</v>
      </c>
      <c r="CL80" s="2" t="s">
        <v>390</v>
      </c>
      <c r="CM80" s="2" t="s">
        <v>373</v>
      </c>
      <c r="CN80" s="2" t="s">
        <v>373</v>
      </c>
      <c r="CO80" s="2" t="s">
        <v>373</v>
      </c>
      <c r="CP80" s="2" t="s">
        <v>373</v>
      </c>
      <c r="CQ80" s="2" t="s">
        <v>383</v>
      </c>
      <c r="CR80" s="2" t="s">
        <v>494</v>
      </c>
      <c r="CS80" s="2" t="s">
        <v>1727</v>
      </c>
      <c r="CT80" s="2" t="s">
        <v>752</v>
      </c>
      <c r="CU80" s="2" t="s">
        <v>373</v>
      </c>
      <c r="CV80" s="2" t="s">
        <v>383</v>
      </c>
      <c r="CW80" s="2" t="s">
        <v>373</v>
      </c>
      <c r="CX80" s="2" t="s">
        <v>1728</v>
      </c>
      <c r="CY80" s="2" t="s">
        <v>390</v>
      </c>
      <c r="CZ80" s="2" t="s">
        <v>373</v>
      </c>
      <c r="DA80" s="2" t="s">
        <v>373</v>
      </c>
      <c r="DB80" s="2" t="s">
        <v>373</v>
      </c>
      <c r="DC80" s="2" t="s">
        <v>373</v>
      </c>
      <c r="DD80" s="2" t="s">
        <v>373</v>
      </c>
      <c r="DE80" s="2" t="s">
        <v>373</v>
      </c>
      <c r="DF80" s="2" t="s">
        <v>373</v>
      </c>
      <c r="DG80" s="2" t="s">
        <v>373</v>
      </c>
      <c r="DH80" s="2" t="s">
        <v>373</v>
      </c>
      <c r="DI80" s="2" t="s">
        <v>373</v>
      </c>
      <c r="DJ80" s="2" t="s">
        <v>373</v>
      </c>
      <c r="DK80" s="2" t="s">
        <v>373</v>
      </c>
      <c r="DL80" s="2" t="s">
        <v>373</v>
      </c>
      <c r="DM80" s="2" t="s">
        <v>373</v>
      </c>
      <c r="DN80" s="2" t="s">
        <v>373</v>
      </c>
      <c r="DO80" s="2" t="s">
        <v>373</v>
      </c>
      <c r="DP80" s="2" t="s">
        <v>373</v>
      </c>
      <c r="DQ80" s="2" t="s">
        <v>373</v>
      </c>
      <c r="DR80" s="2" t="s">
        <v>373</v>
      </c>
      <c r="DS80" s="2" t="s">
        <v>373</v>
      </c>
      <c r="DT80" s="2" t="s">
        <v>373</v>
      </c>
      <c r="DU80" s="2" t="s">
        <v>373</v>
      </c>
      <c r="DV80" s="2" t="s">
        <v>373</v>
      </c>
      <c r="DW80" s="2" t="s">
        <v>373</v>
      </c>
      <c r="DX80" s="2" t="s">
        <v>373</v>
      </c>
      <c r="DY80" s="2" t="s">
        <v>373</v>
      </c>
      <c r="DZ80" s="2" t="s">
        <v>373</v>
      </c>
      <c r="EA80" s="2" t="s">
        <v>373</v>
      </c>
      <c r="EB80" s="2" t="s">
        <v>373</v>
      </c>
      <c r="EC80" s="2" t="s">
        <v>373</v>
      </c>
      <c r="ED80" s="2" t="s">
        <v>373</v>
      </c>
      <c r="EE80" s="2" t="s">
        <v>373</v>
      </c>
      <c r="EF80" s="2" t="s">
        <v>383</v>
      </c>
      <c r="EG80" s="2" t="s">
        <v>383</v>
      </c>
      <c r="EH80" s="2" t="s">
        <v>373</v>
      </c>
      <c r="EI80" s="2" t="s">
        <v>373</v>
      </c>
      <c r="EJ80" s="2" t="s">
        <v>373</v>
      </c>
      <c r="EK80" s="2" t="s">
        <v>373</v>
      </c>
      <c r="EL80" s="2" t="s">
        <v>373</v>
      </c>
      <c r="EM80" s="2" t="s">
        <v>373</v>
      </c>
      <c r="EN80" s="2" t="s">
        <v>390</v>
      </c>
      <c r="EO80" s="2" t="s">
        <v>373</v>
      </c>
      <c r="EP80" s="2" t="s">
        <v>373</v>
      </c>
      <c r="EQ80" s="2" t="s">
        <v>373</v>
      </c>
      <c r="ER80" s="2" t="s">
        <v>373</v>
      </c>
      <c r="ES80" s="2" t="s">
        <v>373</v>
      </c>
      <c r="ET80" s="2" t="s">
        <v>373</v>
      </c>
      <c r="EU80" s="2" t="s">
        <v>373</v>
      </c>
      <c r="EV80" s="2" t="s">
        <v>373</v>
      </c>
      <c r="EW80" s="2" t="s">
        <v>373</v>
      </c>
      <c r="EX80" s="2" t="s">
        <v>373</v>
      </c>
      <c r="EY80" s="2" t="s">
        <v>373</v>
      </c>
      <c r="EZ80" s="2" t="s">
        <v>373</v>
      </c>
      <c r="FA80" s="2" t="s">
        <v>373</v>
      </c>
      <c r="FB80" s="2" t="s">
        <v>373</v>
      </c>
      <c r="FC80" s="2" t="s">
        <v>373</v>
      </c>
      <c r="FD80" s="2" t="s">
        <v>373</v>
      </c>
      <c r="FE80" s="2" t="s">
        <v>373</v>
      </c>
      <c r="FF80" s="2" t="s">
        <v>373</v>
      </c>
      <c r="FG80" s="2" t="s">
        <v>373</v>
      </c>
      <c r="FH80" s="2" t="s">
        <v>373</v>
      </c>
      <c r="FI80" s="2" t="s">
        <v>373</v>
      </c>
      <c r="FJ80" s="2" t="s">
        <v>373</v>
      </c>
      <c r="FK80" s="2" t="s">
        <v>373</v>
      </c>
      <c r="FL80" s="2" t="s">
        <v>373</v>
      </c>
      <c r="FM80" s="2" t="s">
        <v>373</v>
      </c>
      <c r="FN80" s="2" t="s">
        <v>373</v>
      </c>
      <c r="FO80" s="2" t="s">
        <v>373</v>
      </c>
      <c r="FP80" s="2" t="s">
        <v>373</v>
      </c>
      <c r="FQ80" s="2" t="s">
        <v>390</v>
      </c>
      <c r="FR80" s="2" t="s">
        <v>373</v>
      </c>
      <c r="FS80" s="2" t="s">
        <v>373</v>
      </c>
      <c r="FT80" s="2" t="s">
        <v>373</v>
      </c>
      <c r="FU80" s="2" t="s">
        <v>373</v>
      </c>
      <c r="FV80" s="2" t="s">
        <v>390</v>
      </c>
      <c r="FW80" s="2" t="s">
        <v>373</v>
      </c>
      <c r="FX80" s="2" t="s">
        <v>373</v>
      </c>
      <c r="FY80" s="2" t="s">
        <v>390</v>
      </c>
      <c r="FZ80" s="2" t="s">
        <v>373</v>
      </c>
      <c r="GA80" s="2" t="s">
        <v>373</v>
      </c>
      <c r="GB80" s="2" t="s">
        <v>373</v>
      </c>
      <c r="GC80" s="2" t="s">
        <v>373</v>
      </c>
      <c r="GD80" s="2" t="s">
        <v>373</v>
      </c>
      <c r="GE80" s="2" t="s">
        <v>373</v>
      </c>
      <c r="GF80" s="2" t="s">
        <v>373</v>
      </c>
      <c r="GG80" s="2" t="s">
        <v>373</v>
      </c>
      <c r="GH80" s="2" t="s">
        <v>373</v>
      </c>
      <c r="GI80" s="2" t="s">
        <v>373</v>
      </c>
      <c r="GJ80" s="2" t="s">
        <v>373</v>
      </c>
    </row>
    <row r="81" spans="1:192" x14ac:dyDescent="0.25">
      <c r="A81" s="1">
        <v>43753.621805555558</v>
      </c>
      <c r="B81" s="1">
        <v>43753.653831018521</v>
      </c>
      <c r="C81" s="2" t="s">
        <v>195</v>
      </c>
      <c r="D81" s="2" t="s">
        <v>1729</v>
      </c>
      <c r="E81">
        <v>100</v>
      </c>
      <c r="F81">
        <v>2766</v>
      </c>
      <c r="G81" s="2" t="s">
        <v>371</v>
      </c>
      <c r="H81" s="1">
        <v>43753.653842222222</v>
      </c>
      <c r="I81" s="2" t="s">
        <v>1730</v>
      </c>
      <c r="J81" s="2" t="s">
        <v>373</v>
      </c>
      <c r="K81" s="2" t="s">
        <v>373</v>
      </c>
      <c r="L81" s="2" t="s">
        <v>373</v>
      </c>
      <c r="M81" s="2" t="s">
        <v>373</v>
      </c>
      <c r="N81" s="2" t="s">
        <v>373</v>
      </c>
      <c r="O81" s="2" t="s">
        <v>373</v>
      </c>
      <c r="P81" s="2" t="s">
        <v>374</v>
      </c>
      <c r="Q81" s="2" t="s">
        <v>375</v>
      </c>
      <c r="R81" s="2" t="s">
        <v>1731</v>
      </c>
      <c r="S81" s="2" t="s">
        <v>1732</v>
      </c>
      <c r="T81" s="2" t="s">
        <v>1733</v>
      </c>
      <c r="U81" s="2" t="s">
        <v>1734</v>
      </c>
      <c r="V81" s="2" t="s">
        <v>1735</v>
      </c>
      <c r="W81" s="2" t="s">
        <v>381</v>
      </c>
      <c r="X81" s="2" t="s">
        <v>373</v>
      </c>
      <c r="Y81" s="2" t="s">
        <v>1377</v>
      </c>
      <c r="Z81" s="2" t="s">
        <v>383</v>
      </c>
      <c r="AA81" s="2" t="s">
        <v>1736</v>
      </c>
      <c r="AB81" s="2" t="s">
        <v>1737</v>
      </c>
      <c r="AC81" s="2" t="s">
        <v>1738</v>
      </c>
      <c r="AD81" s="2" t="s">
        <v>373</v>
      </c>
      <c r="AE81" s="2" t="s">
        <v>1739</v>
      </c>
      <c r="AF81" s="2" t="s">
        <v>373</v>
      </c>
      <c r="AG81" s="2" t="s">
        <v>373</v>
      </c>
      <c r="AH81" s="2" t="s">
        <v>1739</v>
      </c>
      <c r="AI81" s="2" t="s">
        <v>373</v>
      </c>
      <c r="AJ81" s="2" t="s">
        <v>373</v>
      </c>
      <c r="AK81" s="2" t="s">
        <v>390</v>
      </c>
      <c r="AL81" s="2" t="s">
        <v>1740</v>
      </c>
      <c r="AM81" s="2" t="s">
        <v>405</v>
      </c>
      <c r="AN81" s="2" t="s">
        <v>406</v>
      </c>
      <c r="AO81" s="2" t="s">
        <v>403</v>
      </c>
      <c r="AP81" s="2" t="s">
        <v>373</v>
      </c>
      <c r="AQ81" s="2" t="s">
        <v>373</v>
      </c>
      <c r="AR81" s="2" t="s">
        <v>440</v>
      </c>
      <c r="AS81" s="2" t="s">
        <v>1741</v>
      </c>
      <c r="AT81" s="2" t="s">
        <v>373</v>
      </c>
      <c r="AU81" s="2" t="s">
        <v>373</v>
      </c>
      <c r="AV81" s="2" t="s">
        <v>373</v>
      </c>
      <c r="AW81" s="2" t="s">
        <v>429</v>
      </c>
      <c r="AX81" s="2" t="s">
        <v>383</v>
      </c>
      <c r="AY81" s="2" t="s">
        <v>383</v>
      </c>
      <c r="AZ81" s="2" t="s">
        <v>383</v>
      </c>
      <c r="BA81" s="2" t="s">
        <v>1742</v>
      </c>
      <c r="BB81" s="2" t="s">
        <v>1743</v>
      </c>
      <c r="BC81" s="2" t="s">
        <v>1077</v>
      </c>
      <c r="BD81" s="2" t="s">
        <v>1742</v>
      </c>
      <c r="BE81" s="2" t="s">
        <v>1743</v>
      </c>
      <c r="BF81" s="2" t="s">
        <v>1077</v>
      </c>
      <c r="BG81" s="2" t="s">
        <v>383</v>
      </c>
      <c r="BH81" s="2" t="s">
        <v>408</v>
      </c>
      <c r="BI81" s="2" t="s">
        <v>373</v>
      </c>
      <c r="BJ81" s="2" t="s">
        <v>373</v>
      </c>
      <c r="BK81" s="2" t="s">
        <v>1744</v>
      </c>
      <c r="BL81" s="2" t="s">
        <v>1745</v>
      </c>
      <c r="BM81" s="2" t="s">
        <v>383</v>
      </c>
      <c r="BN81" s="2" t="s">
        <v>433</v>
      </c>
      <c r="BO81" s="2" t="s">
        <v>390</v>
      </c>
      <c r="BP81" s="2" t="s">
        <v>390</v>
      </c>
      <c r="BQ81" s="2" t="s">
        <v>373</v>
      </c>
      <c r="BR81" s="2" t="s">
        <v>390</v>
      </c>
      <c r="BS81" s="2" t="s">
        <v>1746</v>
      </c>
      <c r="BT81" s="2" t="s">
        <v>411</v>
      </c>
      <c r="BU81" s="2" t="s">
        <v>1747</v>
      </c>
      <c r="BV81" s="2" t="s">
        <v>373</v>
      </c>
      <c r="BW81" s="2" t="s">
        <v>618</v>
      </c>
      <c r="BX81" s="2" t="s">
        <v>373</v>
      </c>
      <c r="BY81" s="2" t="s">
        <v>560</v>
      </c>
      <c r="BZ81" s="2" t="s">
        <v>373</v>
      </c>
      <c r="CA81" s="2" t="s">
        <v>1748</v>
      </c>
      <c r="CB81" s="2" t="s">
        <v>390</v>
      </c>
      <c r="CC81" s="2" t="s">
        <v>1746</v>
      </c>
      <c r="CD81" s="2" t="s">
        <v>411</v>
      </c>
      <c r="CE81" s="2" t="s">
        <v>1747</v>
      </c>
      <c r="CF81" s="2" t="s">
        <v>373</v>
      </c>
      <c r="CG81" s="2" t="s">
        <v>618</v>
      </c>
      <c r="CH81" s="2" t="s">
        <v>373</v>
      </c>
      <c r="CI81" s="2" t="s">
        <v>435</v>
      </c>
      <c r="CJ81" s="2" t="s">
        <v>373</v>
      </c>
      <c r="CK81" s="2" t="s">
        <v>1749</v>
      </c>
      <c r="CL81" s="2" t="s">
        <v>383</v>
      </c>
      <c r="CM81" s="2" t="s">
        <v>373</v>
      </c>
      <c r="CN81" s="2" t="s">
        <v>373</v>
      </c>
      <c r="CO81" s="2" t="s">
        <v>373</v>
      </c>
      <c r="CP81" s="2" t="s">
        <v>373</v>
      </c>
      <c r="CQ81" s="2" t="s">
        <v>373</v>
      </c>
      <c r="CR81" s="2" t="s">
        <v>373</v>
      </c>
      <c r="CS81" s="2" t="s">
        <v>373</v>
      </c>
      <c r="CT81" s="2" t="s">
        <v>373</v>
      </c>
      <c r="CU81" s="2" t="s">
        <v>373</v>
      </c>
      <c r="CV81" s="2" t="s">
        <v>373</v>
      </c>
      <c r="CW81" s="2" t="s">
        <v>373</v>
      </c>
      <c r="CX81" s="2" t="s">
        <v>373</v>
      </c>
      <c r="CY81" s="2" t="s">
        <v>390</v>
      </c>
      <c r="CZ81" s="2" t="s">
        <v>1750</v>
      </c>
      <c r="DA81" s="2" t="s">
        <v>373</v>
      </c>
      <c r="DB81" s="2" t="s">
        <v>456</v>
      </c>
      <c r="DC81" s="2" t="s">
        <v>373</v>
      </c>
      <c r="DD81" s="2" t="s">
        <v>1751</v>
      </c>
      <c r="DE81" s="2" t="s">
        <v>1752</v>
      </c>
      <c r="DF81" s="2" t="s">
        <v>784</v>
      </c>
      <c r="DG81" s="2" t="s">
        <v>441</v>
      </c>
      <c r="DH81" s="2" t="s">
        <v>373</v>
      </c>
      <c r="DI81" s="2" t="s">
        <v>373</v>
      </c>
      <c r="DJ81" s="2" t="s">
        <v>1753</v>
      </c>
      <c r="DK81" s="2" t="s">
        <v>403</v>
      </c>
      <c r="DL81" s="2" t="s">
        <v>441</v>
      </c>
      <c r="DM81" s="2" t="s">
        <v>452</v>
      </c>
      <c r="DN81" s="2" t="s">
        <v>386</v>
      </c>
      <c r="DO81" s="2" t="s">
        <v>1754</v>
      </c>
      <c r="DP81" s="2" t="s">
        <v>373</v>
      </c>
      <c r="DQ81" s="2" t="s">
        <v>1755</v>
      </c>
      <c r="DR81" s="2" t="s">
        <v>373</v>
      </c>
      <c r="DS81" s="2" t="s">
        <v>719</v>
      </c>
      <c r="DT81" s="2" t="s">
        <v>1756</v>
      </c>
      <c r="DU81" s="2" t="s">
        <v>1757</v>
      </c>
      <c r="DV81" s="2" t="s">
        <v>373</v>
      </c>
      <c r="DW81" s="2" t="s">
        <v>373</v>
      </c>
      <c r="DX81" s="2" t="s">
        <v>373</v>
      </c>
      <c r="DY81" s="2" t="s">
        <v>373</v>
      </c>
      <c r="DZ81" s="2" t="s">
        <v>373</v>
      </c>
      <c r="EA81" s="2" t="s">
        <v>373</v>
      </c>
      <c r="EB81" s="2" t="s">
        <v>373</v>
      </c>
      <c r="EC81" s="2" t="s">
        <v>373</v>
      </c>
      <c r="ED81" s="2" t="s">
        <v>373</v>
      </c>
      <c r="EE81" s="2" t="s">
        <v>373</v>
      </c>
      <c r="EF81" s="2" t="s">
        <v>383</v>
      </c>
      <c r="EG81" s="2" t="s">
        <v>383</v>
      </c>
      <c r="EH81" s="2" t="s">
        <v>449</v>
      </c>
      <c r="EI81" s="2" t="s">
        <v>373</v>
      </c>
      <c r="EJ81" s="2" t="s">
        <v>519</v>
      </c>
      <c r="EK81" s="2" t="s">
        <v>373</v>
      </c>
      <c r="EL81" s="2" t="s">
        <v>507</v>
      </c>
      <c r="EM81" s="2" t="s">
        <v>373</v>
      </c>
      <c r="EN81" s="2" t="s">
        <v>390</v>
      </c>
      <c r="EO81" s="2" t="s">
        <v>373</v>
      </c>
      <c r="EP81" s="2" t="s">
        <v>373</v>
      </c>
      <c r="EQ81" s="2" t="s">
        <v>373</v>
      </c>
      <c r="ER81" s="2" t="s">
        <v>373</v>
      </c>
      <c r="ES81" s="2" t="s">
        <v>373</v>
      </c>
      <c r="ET81" s="2" t="s">
        <v>373</v>
      </c>
      <c r="EU81" s="2" t="s">
        <v>373</v>
      </c>
      <c r="EV81" s="2" t="s">
        <v>373</v>
      </c>
      <c r="EW81" s="2" t="s">
        <v>373</v>
      </c>
      <c r="EX81" s="2" t="s">
        <v>373</v>
      </c>
      <c r="EY81" s="2" t="s">
        <v>373</v>
      </c>
      <c r="EZ81" s="2" t="s">
        <v>373</v>
      </c>
      <c r="FA81" s="2" t="s">
        <v>373</v>
      </c>
      <c r="FB81" s="2" t="s">
        <v>373</v>
      </c>
      <c r="FC81" s="2" t="s">
        <v>373</v>
      </c>
      <c r="FD81" s="2" t="s">
        <v>1758</v>
      </c>
      <c r="FE81" s="2" t="s">
        <v>373</v>
      </c>
      <c r="FF81" s="2" t="s">
        <v>1759</v>
      </c>
      <c r="FG81" s="2" t="s">
        <v>373</v>
      </c>
      <c r="FH81" s="2" t="s">
        <v>1760</v>
      </c>
      <c r="FI81" s="2" t="s">
        <v>373</v>
      </c>
      <c r="FJ81" s="2" t="s">
        <v>373</v>
      </c>
      <c r="FK81" s="2" t="s">
        <v>373</v>
      </c>
      <c r="FL81" s="2" t="s">
        <v>373</v>
      </c>
      <c r="FM81" s="2" t="s">
        <v>719</v>
      </c>
      <c r="FN81" s="2" t="s">
        <v>373</v>
      </c>
      <c r="FO81" s="2" t="s">
        <v>373</v>
      </c>
      <c r="FP81" s="2" t="s">
        <v>390</v>
      </c>
      <c r="FQ81" s="2" t="s">
        <v>383</v>
      </c>
      <c r="FR81" s="2" t="s">
        <v>1077</v>
      </c>
      <c r="FS81" s="2" t="s">
        <v>373</v>
      </c>
      <c r="FT81" s="2" t="s">
        <v>383</v>
      </c>
      <c r="FU81" s="2" t="s">
        <v>373</v>
      </c>
      <c r="FV81" s="2" t="s">
        <v>383</v>
      </c>
      <c r="FW81" s="2" t="s">
        <v>373</v>
      </c>
      <c r="FX81" s="2" t="s">
        <v>373</v>
      </c>
      <c r="FY81" s="2" t="s">
        <v>383</v>
      </c>
      <c r="FZ81" s="2" t="s">
        <v>373</v>
      </c>
      <c r="GA81" s="2" t="s">
        <v>373</v>
      </c>
      <c r="GB81" s="2" t="s">
        <v>373</v>
      </c>
      <c r="GC81" s="2" t="s">
        <v>373</v>
      </c>
      <c r="GD81" s="2" t="s">
        <v>373</v>
      </c>
      <c r="GE81" s="2" t="s">
        <v>373</v>
      </c>
      <c r="GF81" s="2" t="s">
        <v>373</v>
      </c>
      <c r="GG81" s="2" t="s">
        <v>373</v>
      </c>
      <c r="GH81" s="2" t="s">
        <v>373</v>
      </c>
      <c r="GI81" s="2" t="s">
        <v>373</v>
      </c>
      <c r="GJ81" s="2" t="s">
        <v>373</v>
      </c>
    </row>
    <row r="82" spans="1:192" ht="45" x14ac:dyDescent="0.25">
      <c r="A82" s="1">
        <v>43753.561620370368</v>
      </c>
      <c r="B82" s="1">
        <v>43754.496759259258</v>
      </c>
      <c r="C82" s="2" t="s">
        <v>195</v>
      </c>
      <c r="D82" s="2" t="s">
        <v>1761</v>
      </c>
      <c r="E82">
        <v>100</v>
      </c>
      <c r="F82">
        <v>80795</v>
      </c>
      <c r="G82" s="2" t="s">
        <v>371</v>
      </c>
      <c r="H82" s="1">
        <v>43754.49676587963</v>
      </c>
      <c r="I82" s="2" t="s">
        <v>1762</v>
      </c>
      <c r="J82" s="2" t="s">
        <v>373</v>
      </c>
      <c r="K82" s="2" t="s">
        <v>373</v>
      </c>
      <c r="L82" s="2" t="s">
        <v>373</v>
      </c>
      <c r="M82" s="2" t="s">
        <v>373</v>
      </c>
      <c r="N82" s="2" t="s">
        <v>373</v>
      </c>
      <c r="O82" s="2" t="s">
        <v>373</v>
      </c>
      <c r="P82" s="2" t="s">
        <v>374</v>
      </c>
      <c r="Q82" s="2" t="s">
        <v>375</v>
      </c>
      <c r="R82" s="2" t="s">
        <v>1763</v>
      </c>
      <c r="S82" s="2" t="s">
        <v>1764</v>
      </c>
      <c r="T82" s="2" t="s">
        <v>796</v>
      </c>
      <c r="U82" s="2" t="s">
        <v>1765</v>
      </c>
      <c r="V82" s="2" t="s">
        <v>1766</v>
      </c>
      <c r="W82" s="2" t="s">
        <v>381</v>
      </c>
      <c r="X82" s="2" t="s">
        <v>373</v>
      </c>
      <c r="Y82" s="2" t="s">
        <v>739</v>
      </c>
      <c r="Z82" s="2" t="s">
        <v>390</v>
      </c>
      <c r="AA82" s="2" t="s">
        <v>1767</v>
      </c>
      <c r="AB82" s="2" t="s">
        <v>1768</v>
      </c>
      <c r="AC82" s="2" t="s">
        <v>373</v>
      </c>
      <c r="AD82" s="2" t="s">
        <v>373</v>
      </c>
      <c r="AE82" s="2" t="s">
        <v>373</v>
      </c>
      <c r="AF82" s="2" t="s">
        <v>373</v>
      </c>
      <c r="AG82" s="2" t="s">
        <v>373</v>
      </c>
      <c r="AH82" s="2" t="s">
        <v>1769</v>
      </c>
      <c r="AI82" s="2" t="s">
        <v>1738</v>
      </c>
      <c r="AJ82" s="2" t="s">
        <v>490</v>
      </c>
      <c r="AK82" s="2" t="s">
        <v>390</v>
      </c>
      <c r="AL82" s="2" t="s">
        <v>1770</v>
      </c>
      <c r="AM82" s="2" t="s">
        <v>405</v>
      </c>
      <c r="AN82" s="2" t="s">
        <v>636</v>
      </c>
      <c r="AO82" s="2" t="s">
        <v>1771</v>
      </c>
      <c r="AP82" s="2" t="s">
        <v>1772</v>
      </c>
      <c r="AQ82" s="2" t="s">
        <v>1773</v>
      </c>
      <c r="AR82" s="2" t="s">
        <v>403</v>
      </c>
      <c r="AS82" s="2" t="s">
        <v>615</v>
      </c>
      <c r="AT82" s="2" t="s">
        <v>745</v>
      </c>
      <c r="AU82" s="2" t="s">
        <v>373</v>
      </c>
      <c r="AV82" s="2" t="s">
        <v>373</v>
      </c>
      <c r="AW82" s="2" t="s">
        <v>373</v>
      </c>
      <c r="AX82" s="2" t="s">
        <v>390</v>
      </c>
      <c r="AY82" s="2" t="s">
        <v>390</v>
      </c>
      <c r="AZ82" s="2" t="s">
        <v>390</v>
      </c>
      <c r="BA82" s="2" t="s">
        <v>1774</v>
      </c>
      <c r="BB82" s="2" t="s">
        <v>1775</v>
      </c>
      <c r="BC82" s="2" t="s">
        <v>1775</v>
      </c>
      <c r="BD82" s="2" t="s">
        <v>1776</v>
      </c>
      <c r="BE82" s="2" t="s">
        <v>1776</v>
      </c>
      <c r="BF82" s="2" t="s">
        <v>1777</v>
      </c>
      <c r="BG82" s="2" t="s">
        <v>383</v>
      </c>
      <c r="BH82" s="2" t="s">
        <v>408</v>
      </c>
      <c r="BI82" s="2" t="s">
        <v>373</v>
      </c>
      <c r="BJ82" s="2" t="s">
        <v>373</v>
      </c>
      <c r="BK82" s="2" t="s">
        <v>1114</v>
      </c>
      <c r="BL82" s="2" t="s">
        <v>1778</v>
      </c>
      <c r="BM82" s="2" t="s">
        <v>390</v>
      </c>
      <c r="BN82" s="2" t="s">
        <v>373</v>
      </c>
      <c r="BO82" s="2" t="s">
        <v>383</v>
      </c>
      <c r="BP82" s="2" t="s">
        <v>383</v>
      </c>
      <c r="BQ82" s="2" t="s">
        <v>383</v>
      </c>
      <c r="BR82" s="2" t="s">
        <v>390</v>
      </c>
      <c r="BS82" s="2" t="s">
        <v>497</v>
      </c>
      <c r="BT82" s="2" t="s">
        <v>411</v>
      </c>
      <c r="BU82" s="2" t="s">
        <v>1779</v>
      </c>
      <c r="BV82" s="2" t="s">
        <v>373</v>
      </c>
      <c r="BW82" s="2" t="s">
        <v>1056</v>
      </c>
      <c r="BX82" s="2" t="s">
        <v>373</v>
      </c>
      <c r="BY82" s="2" t="s">
        <v>560</v>
      </c>
      <c r="BZ82" s="2" t="s">
        <v>373</v>
      </c>
      <c r="CA82" s="2" t="s">
        <v>1780</v>
      </c>
      <c r="CB82" s="2" t="s">
        <v>390</v>
      </c>
      <c r="CC82" s="2" t="s">
        <v>497</v>
      </c>
      <c r="CD82" s="2" t="s">
        <v>411</v>
      </c>
      <c r="CE82" s="2" t="s">
        <v>1781</v>
      </c>
      <c r="CF82" s="2" t="s">
        <v>373</v>
      </c>
      <c r="CG82" s="2" t="s">
        <v>1056</v>
      </c>
      <c r="CH82" s="2" t="s">
        <v>373</v>
      </c>
      <c r="CI82" s="2" t="s">
        <v>828</v>
      </c>
      <c r="CJ82" s="2" t="s">
        <v>373</v>
      </c>
      <c r="CK82" s="2" t="s">
        <v>1782</v>
      </c>
      <c r="CL82" s="2" t="s">
        <v>390</v>
      </c>
      <c r="CM82" s="2" t="s">
        <v>497</v>
      </c>
      <c r="CN82" s="2" t="s">
        <v>411</v>
      </c>
      <c r="CO82" s="2" t="s">
        <v>1783</v>
      </c>
      <c r="CP82" s="2" t="s">
        <v>373</v>
      </c>
      <c r="CQ82" s="2" t="s">
        <v>383</v>
      </c>
      <c r="CR82" s="2" t="s">
        <v>1056</v>
      </c>
      <c r="CS82" s="2" t="s">
        <v>373</v>
      </c>
      <c r="CT82" s="2" t="s">
        <v>752</v>
      </c>
      <c r="CU82" s="2" t="s">
        <v>373</v>
      </c>
      <c r="CV82" s="2" t="s">
        <v>383</v>
      </c>
      <c r="CW82" s="2" t="s">
        <v>373</v>
      </c>
      <c r="CX82" s="2" t="s">
        <v>1784</v>
      </c>
      <c r="CY82" s="2" t="s">
        <v>390</v>
      </c>
      <c r="CZ82" s="2" t="s">
        <v>1785</v>
      </c>
      <c r="DA82" s="2" t="s">
        <v>1786</v>
      </c>
      <c r="DB82" s="2" t="s">
        <v>1785</v>
      </c>
      <c r="DC82" s="2" t="s">
        <v>1786</v>
      </c>
      <c r="DD82" s="2" t="s">
        <v>1787</v>
      </c>
      <c r="DE82" s="2" t="s">
        <v>1788</v>
      </c>
      <c r="DF82" s="2" t="s">
        <v>1789</v>
      </c>
      <c r="DG82" s="2" t="s">
        <v>745</v>
      </c>
      <c r="DH82" s="2" t="s">
        <v>1786</v>
      </c>
      <c r="DI82" s="2" t="s">
        <v>508</v>
      </c>
      <c r="DJ82" s="2" t="s">
        <v>1790</v>
      </c>
      <c r="DK82" s="2" t="s">
        <v>407</v>
      </c>
      <c r="DL82" s="2" t="s">
        <v>452</v>
      </c>
      <c r="DM82" s="2" t="s">
        <v>441</v>
      </c>
      <c r="DN82" s="2" t="s">
        <v>440</v>
      </c>
      <c r="DO82" s="2" t="s">
        <v>1791</v>
      </c>
      <c r="DP82" s="2" t="s">
        <v>990</v>
      </c>
      <c r="DQ82" s="2" t="s">
        <v>1792</v>
      </c>
      <c r="DR82" s="2" t="s">
        <v>1793</v>
      </c>
      <c r="DS82" s="2" t="s">
        <v>1794</v>
      </c>
      <c r="DT82" s="2" t="s">
        <v>373</v>
      </c>
      <c r="DU82" s="2" t="s">
        <v>1795</v>
      </c>
      <c r="DV82" s="2" t="s">
        <v>1796</v>
      </c>
      <c r="DW82" s="2" t="s">
        <v>1797</v>
      </c>
      <c r="DX82" s="2" t="s">
        <v>373</v>
      </c>
      <c r="DY82" s="2" t="s">
        <v>373</v>
      </c>
      <c r="DZ82" s="2" t="s">
        <v>373</v>
      </c>
      <c r="EA82" s="2" t="s">
        <v>373</v>
      </c>
      <c r="EB82" s="2" t="s">
        <v>373</v>
      </c>
      <c r="EC82" s="2" t="s">
        <v>373</v>
      </c>
      <c r="ED82" s="2" t="s">
        <v>373</v>
      </c>
      <c r="EE82" s="2" t="s">
        <v>1798</v>
      </c>
      <c r="EF82" s="2" t="s">
        <v>383</v>
      </c>
      <c r="EG82" s="2" t="s">
        <v>390</v>
      </c>
      <c r="EH82" s="2" t="s">
        <v>449</v>
      </c>
      <c r="EI82" s="2" t="s">
        <v>373</v>
      </c>
      <c r="EJ82" s="2" t="s">
        <v>373</v>
      </c>
      <c r="EK82" s="2" t="s">
        <v>373</v>
      </c>
      <c r="EL82" s="2" t="s">
        <v>437</v>
      </c>
      <c r="EM82" s="2" t="s">
        <v>373</v>
      </c>
      <c r="EN82" s="2" t="s">
        <v>390</v>
      </c>
      <c r="EO82" s="2" t="s">
        <v>1785</v>
      </c>
      <c r="EP82" s="2" t="s">
        <v>1799</v>
      </c>
      <c r="EQ82" s="2" t="s">
        <v>1785</v>
      </c>
      <c r="ER82" s="2" t="s">
        <v>491</v>
      </c>
      <c r="ES82" s="2" t="s">
        <v>1800</v>
      </c>
      <c r="ET82" s="2" t="s">
        <v>491</v>
      </c>
      <c r="EU82" s="2" t="s">
        <v>1801</v>
      </c>
      <c r="EV82" s="2" t="s">
        <v>441</v>
      </c>
      <c r="EW82" s="2" t="s">
        <v>1802</v>
      </c>
      <c r="EX82" s="2" t="s">
        <v>441</v>
      </c>
      <c r="EY82" s="2" t="s">
        <v>1803</v>
      </c>
      <c r="EZ82" s="2" t="s">
        <v>1398</v>
      </c>
      <c r="FA82" s="2" t="s">
        <v>508</v>
      </c>
      <c r="FB82" s="2" t="s">
        <v>441</v>
      </c>
      <c r="FC82" s="2" t="s">
        <v>373</v>
      </c>
      <c r="FD82" s="2" t="s">
        <v>1804</v>
      </c>
      <c r="FE82" s="2" t="s">
        <v>373</v>
      </c>
      <c r="FF82" s="2" t="s">
        <v>1805</v>
      </c>
      <c r="FG82" s="2" t="s">
        <v>625</v>
      </c>
      <c r="FH82" s="2" t="s">
        <v>1806</v>
      </c>
      <c r="FI82" s="2" t="s">
        <v>1807</v>
      </c>
      <c r="FJ82" s="2" t="s">
        <v>1808</v>
      </c>
      <c r="FK82" s="2" t="s">
        <v>1809</v>
      </c>
      <c r="FL82" s="2" t="s">
        <v>1810</v>
      </c>
      <c r="FM82" s="2" t="s">
        <v>1811</v>
      </c>
      <c r="FN82" s="2" t="s">
        <v>1812</v>
      </c>
      <c r="FO82" s="2" t="s">
        <v>649</v>
      </c>
      <c r="FP82" s="2" t="s">
        <v>390</v>
      </c>
      <c r="FQ82" s="2" t="s">
        <v>390</v>
      </c>
      <c r="FR82" s="2" t="s">
        <v>1813</v>
      </c>
      <c r="FS82" s="2" t="s">
        <v>1814</v>
      </c>
      <c r="FT82" s="2" t="s">
        <v>383</v>
      </c>
      <c r="FU82" s="2" t="s">
        <v>373</v>
      </c>
      <c r="FV82" s="2" t="s">
        <v>383</v>
      </c>
      <c r="FW82" s="2" t="s">
        <v>373</v>
      </c>
      <c r="FX82" s="2" t="s">
        <v>1815</v>
      </c>
      <c r="FY82" s="2" t="s">
        <v>390</v>
      </c>
      <c r="FZ82" s="2" t="s">
        <v>1816</v>
      </c>
      <c r="GA82" s="2" t="s">
        <v>373</v>
      </c>
      <c r="GB82" s="2" t="s">
        <v>1817</v>
      </c>
      <c r="GC82" s="2" t="s">
        <v>373</v>
      </c>
      <c r="GD82" s="2" t="s">
        <v>373</v>
      </c>
      <c r="GE82" s="2" t="s">
        <v>373</v>
      </c>
      <c r="GF82" s="2" t="s">
        <v>615</v>
      </c>
      <c r="GG82" s="2" t="s">
        <v>1818</v>
      </c>
      <c r="GH82" s="2" t="s">
        <v>1819</v>
      </c>
      <c r="GI82" s="2" t="s">
        <v>373</v>
      </c>
      <c r="GJ82" s="2" t="s">
        <v>373</v>
      </c>
    </row>
    <row r="83" spans="1:192" ht="30" x14ac:dyDescent="0.25">
      <c r="A83" s="1">
        <v>43754.711469907408</v>
      </c>
      <c r="B83" s="1">
        <v>43754.736990740741</v>
      </c>
      <c r="C83" s="2" t="s">
        <v>195</v>
      </c>
      <c r="D83" s="2" t="s">
        <v>1820</v>
      </c>
      <c r="E83">
        <v>100</v>
      </c>
      <c r="F83">
        <v>2205</v>
      </c>
      <c r="G83" s="2" t="s">
        <v>371</v>
      </c>
      <c r="H83" s="1">
        <v>43754.736999131943</v>
      </c>
      <c r="I83" s="2" t="s">
        <v>1821</v>
      </c>
      <c r="J83" s="2" t="s">
        <v>373</v>
      </c>
      <c r="K83" s="2" t="s">
        <v>373</v>
      </c>
      <c r="L83" s="2" t="s">
        <v>373</v>
      </c>
      <c r="M83" s="2" t="s">
        <v>373</v>
      </c>
      <c r="N83" s="2" t="s">
        <v>373</v>
      </c>
      <c r="O83" s="2" t="s">
        <v>373</v>
      </c>
      <c r="P83" s="2" t="s">
        <v>374</v>
      </c>
      <c r="Q83" s="2" t="s">
        <v>375</v>
      </c>
      <c r="R83" s="2" t="s">
        <v>1822</v>
      </c>
      <c r="S83" s="2" t="s">
        <v>1823</v>
      </c>
      <c r="T83" s="2" t="s">
        <v>1824</v>
      </c>
      <c r="U83" s="2" t="s">
        <v>1825</v>
      </c>
      <c r="V83" s="2" t="s">
        <v>1826</v>
      </c>
      <c r="W83" s="2" t="s">
        <v>381</v>
      </c>
      <c r="X83" s="2" t="s">
        <v>373</v>
      </c>
      <c r="Y83" s="2" t="s">
        <v>423</v>
      </c>
      <c r="Z83" s="2" t="s">
        <v>390</v>
      </c>
      <c r="AA83" s="2" t="s">
        <v>1222</v>
      </c>
      <c r="AB83" s="2" t="s">
        <v>373</v>
      </c>
      <c r="AC83" s="2" t="s">
        <v>373</v>
      </c>
      <c r="AD83" s="2" t="s">
        <v>373</v>
      </c>
      <c r="AE83" s="2" t="s">
        <v>373</v>
      </c>
      <c r="AF83" s="2" t="s">
        <v>373</v>
      </c>
      <c r="AG83" s="2" t="s">
        <v>373</v>
      </c>
      <c r="AH83" s="2" t="s">
        <v>1827</v>
      </c>
      <c r="AI83" s="2" t="s">
        <v>1828</v>
      </c>
      <c r="AJ83" s="2" t="s">
        <v>1829</v>
      </c>
      <c r="AK83" s="2" t="s">
        <v>390</v>
      </c>
      <c r="AL83" s="2" t="s">
        <v>1830</v>
      </c>
      <c r="AM83" s="2" t="s">
        <v>405</v>
      </c>
      <c r="AN83" s="2" t="s">
        <v>636</v>
      </c>
      <c r="AO83" s="2" t="s">
        <v>490</v>
      </c>
      <c r="AP83" s="2" t="s">
        <v>1831</v>
      </c>
      <c r="AQ83" s="2" t="s">
        <v>1832</v>
      </c>
      <c r="AR83" s="2" t="s">
        <v>1833</v>
      </c>
      <c r="AS83" s="2" t="s">
        <v>1834</v>
      </c>
      <c r="AT83" s="2" t="s">
        <v>1835</v>
      </c>
      <c r="AU83" s="2" t="s">
        <v>373</v>
      </c>
      <c r="AV83" s="2" t="s">
        <v>373</v>
      </c>
      <c r="AW83" s="2" t="s">
        <v>373</v>
      </c>
      <c r="AX83" s="2" t="s">
        <v>390</v>
      </c>
      <c r="AY83" s="2" t="s">
        <v>390</v>
      </c>
      <c r="AZ83" s="2" t="s">
        <v>390</v>
      </c>
      <c r="BA83" s="2" t="s">
        <v>492</v>
      </c>
      <c r="BB83" s="2" t="s">
        <v>492</v>
      </c>
      <c r="BC83" s="2" t="s">
        <v>492</v>
      </c>
      <c r="BD83" s="2" t="s">
        <v>492</v>
      </c>
      <c r="BE83" s="2" t="s">
        <v>492</v>
      </c>
      <c r="BF83" s="2" t="s">
        <v>492</v>
      </c>
      <c r="BG83" s="2" t="s">
        <v>383</v>
      </c>
      <c r="BH83" s="2" t="s">
        <v>703</v>
      </c>
      <c r="BI83" s="2" t="s">
        <v>1836</v>
      </c>
      <c r="BJ83" s="2" t="s">
        <v>373</v>
      </c>
      <c r="BK83" s="2" t="s">
        <v>1837</v>
      </c>
      <c r="BL83" s="2" t="s">
        <v>1838</v>
      </c>
      <c r="BM83" s="2" t="s">
        <v>390</v>
      </c>
      <c r="BN83" s="2" t="s">
        <v>494</v>
      </c>
      <c r="BO83" s="2" t="s">
        <v>383</v>
      </c>
      <c r="BP83" s="2" t="s">
        <v>383</v>
      </c>
      <c r="BQ83" s="2" t="s">
        <v>383</v>
      </c>
      <c r="BR83" s="2" t="s">
        <v>390</v>
      </c>
      <c r="BS83" s="2" t="s">
        <v>497</v>
      </c>
      <c r="BT83" s="2" t="s">
        <v>411</v>
      </c>
      <c r="BU83" s="2" t="s">
        <v>565</v>
      </c>
      <c r="BV83" s="2" t="s">
        <v>373</v>
      </c>
      <c r="BW83" s="2" t="s">
        <v>559</v>
      </c>
      <c r="BX83" s="2" t="s">
        <v>373</v>
      </c>
      <c r="BY83" s="2" t="s">
        <v>415</v>
      </c>
      <c r="BZ83" s="2" t="s">
        <v>373</v>
      </c>
      <c r="CA83" s="2" t="s">
        <v>1839</v>
      </c>
      <c r="CB83" s="2" t="s">
        <v>390</v>
      </c>
      <c r="CC83" s="2" t="s">
        <v>497</v>
      </c>
      <c r="CD83" s="2" t="s">
        <v>411</v>
      </c>
      <c r="CE83" s="2" t="s">
        <v>1637</v>
      </c>
      <c r="CF83" s="2" t="s">
        <v>373</v>
      </c>
      <c r="CG83" s="2" t="s">
        <v>1685</v>
      </c>
      <c r="CH83" s="2" t="s">
        <v>373</v>
      </c>
      <c r="CI83" s="2" t="s">
        <v>494</v>
      </c>
      <c r="CJ83" s="2" t="s">
        <v>1840</v>
      </c>
      <c r="CK83" s="2" t="s">
        <v>1841</v>
      </c>
      <c r="CL83" s="2" t="s">
        <v>390</v>
      </c>
      <c r="CM83" s="2" t="s">
        <v>497</v>
      </c>
      <c r="CN83" s="2" t="s">
        <v>411</v>
      </c>
      <c r="CO83" s="2" t="s">
        <v>450</v>
      </c>
      <c r="CP83" s="2" t="s">
        <v>373</v>
      </c>
      <c r="CQ83" s="2" t="s">
        <v>390</v>
      </c>
      <c r="CR83" s="2" t="s">
        <v>499</v>
      </c>
      <c r="CS83" s="2" t="s">
        <v>373</v>
      </c>
      <c r="CT83" s="2" t="s">
        <v>752</v>
      </c>
      <c r="CU83" s="2" t="s">
        <v>373</v>
      </c>
      <c r="CV83" s="2" t="s">
        <v>390</v>
      </c>
      <c r="CW83" s="2" t="s">
        <v>1842</v>
      </c>
      <c r="CX83" s="2" t="s">
        <v>1843</v>
      </c>
      <c r="CY83" s="2" t="s">
        <v>390</v>
      </c>
      <c r="CZ83" s="2" t="s">
        <v>1844</v>
      </c>
      <c r="DA83" s="2" t="s">
        <v>1845</v>
      </c>
      <c r="DB83" s="2" t="s">
        <v>1844</v>
      </c>
      <c r="DC83" s="2" t="s">
        <v>1845</v>
      </c>
      <c r="DD83" s="2" t="s">
        <v>1846</v>
      </c>
      <c r="DE83" s="2" t="s">
        <v>1847</v>
      </c>
      <c r="DF83" s="2" t="s">
        <v>1848</v>
      </c>
      <c r="DG83" s="2" t="s">
        <v>1849</v>
      </c>
      <c r="DH83" s="2" t="s">
        <v>1850</v>
      </c>
      <c r="DI83" s="2" t="s">
        <v>1851</v>
      </c>
      <c r="DJ83" s="2" t="s">
        <v>1852</v>
      </c>
      <c r="DK83" s="2" t="s">
        <v>1853</v>
      </c>
      <c r="DL83" s="2" t="s">
        <v>1854</v>
      </c>
      <c r="DM83" s="2" t="s">
        <v>1855</v>
      </c>
      <c r="DN83" s="2" t="s">
        <v>1856</v>
      </c>
      <c r="DO83" s="2" t="s">
        <v>1857</v>
      </c>
      <c r="DP83" s="2" t="s">
        <v>1858</v>
      </c>
      <c r="DQ83" s="2" t="s">
        <v>1859</v>
      </c>
      <c r="DR83" s="2" t="s">
        <v>1860</v>
      </c>
      <c r="DS83" s="2" t="s">
        <v>1861</v>
      </c>
      <c r="DT83" s="2" t="s">
        <v>1862</v>
      </c>
      <c r="DU83" s="2" t="s">
        <v>1863</v>
      </c>
      <c r="DV83" s="2" t="s">
        <v>542</v>
      </c>
      <c r="DW83" s="2" t="s">
        <v>1864</v>
      </c>
      <c r="DX83" s="2" t="s">
        <v>373</v>
      </c>
      <c r="DY83" s="2" t="s">
        <v>373</v>
      </c>
      <c r="DZ83" s="2" t="s">
        <v>373</v>
      </c>
      <c r="EA83" s="2" t="s">
        <v>1865</v>
      </c>
      <c r="EB83" s="2" t="s">
        <v>373</v>
      </c>
      <c r="EC83" s="2" t="s">
        <v>373</v>
      </c>
      <c r="ED83" s="2" t="s">
        <v>373</v>
      </c>
      <c r="EE83" s="2" t="s">
        <v>649</v>
      </c>
      <c r="EF83" s="2" t="s">
        <v>390</v>
      </c>
      <c r="EG83" s="2" t="s">
        <v>390</v>
      </c>
      <c r="EH83" s="2" t="s">
        <v>765</v>
      </c>
      <c r="EI83" s="2" t="s">
        <v>373</v>
      </c>
      <c r="EJ83" s="2" t="s">
        <v>515</v>
      </c>
      <c r="EK83" s="2" t="s">
        <v>451</v>
      </c>
      <c r="EL83" s="2" t="s">
        <v>373</v>
      </c>
      <c r="EM83" s="2" t="s">
        <v>1866</v>
      </c>
      <c r="EN83" s="2" t="s">
        <v>390</v>
      </c>
      <c r="EO83" s="2" t="s">
        <v>1844</v>
      </c>
      <c r="EP83" s="2" t="s">
        <v>1867</v>
      </c>
      <c r="EQ83" s="2" t="s">
        <v>1844</v>
      </c>
      <c r="ER83" s="2" t="s">
        <v>1867</v>
      </c>
      <c r="ES83" s="2" t="s">
        <v>1868</v>
      </c>
      <c r="ET83" s="2" t="s">
        <v>1869</v>
      </c>
      <c r="EU83" s="2" t="s">
        <v>1870</v>
      </c>
      <c r="EV83" s="2" t="s">
        <v>1871</v>
      </c>
      <c r="EW83" s="2" t="s">
        <v>1872</v>
      </c>
      <c r="EX83" s="2" t="s">
        <v>1873</v>
      </c>
      <c r="EY83" s="2" t="s">
        <v>1874</v>
      </c>
      <c r="EZ83" s="2" t="s">
        <v>1875</v>
      </c>
      <c r="FA83" s="2" t="s">
        <v>731</v>
      </c>
      <c r="FB83" s="2" t="s">
        <v>452</v>
      </c>
      <c r="FC83" s="2" t="s">
        <v>542</v>
      </c>
      <c r="FD83" s="2" t="s">
        <v>651</v>
      </c>
      <c r="FE83" s="2" t="s">
        <v>373</v>
      </c>
      <c r="FF83" s="2" t="s">
        <v>460</v>
      </c>
      <c r="FG83" s="2" t="s">
        <v>1390</v>
      </c>
      <c r="FH83" s="2" t="s">
        <v>1876</v>
      </c>
      <c r="FI83" s="2" t="s">
        <v>1877</v>
      </c>
      <c r="FJ83" s="2" t="s">
        <v>1878</v>
      </c>
      <c r="FK83" s="2" t="s">
        <v>1879</v>
      </c>
      <c r="FL83" s="2" t="s">
        <v>1880</v>
      </c>
      <c r="FM83" s="2" t="s">
        <v>1881</v>
      </c>
      <c r="FN83" s="2" t="s">
        <v>1882</v>
      </c>
      <c r="FO83" s="2" t="s">
        <v>1883</v>
      </c>
      <c r="FP83" s="2" t="s">
        <v>390</v>
      </c>
      <c r="FQ83" s="2" t="s">
        <v>390</v>
      </c>
      <c r="FR83" s="2" t="s">
        <v>1884</v>
      </c>
      <c r="FS83" s="2" t="s">
        <v>1885</v>
      </c>
      <c r="FT83" s="2" t="s">
        <v>390</v>
      </c>
      <c r="FU83" s="2" t="s">
        <v>1886</v>
      </c>
      <c r="FV83" s="2" t="s">
        <v>383</v>
      </c>
      <c r="FW83" s="2" t="s">
        <v>373</v>
      </c>
      <c r="FX83" s="2" t="s">
        <v>373</v>
      </c>
      <c r="FY83" s="2" t="s">
        <v>390</v>
      </c>
      <c r="FZ83" s="2" t="s">
        <v>1887</v>
      </c>
      <c r="GA83" s="2" t="s">
        <v>373</v>
      </c>
      <c r="GB83" s="2" t="s">
        <v>1888</v>
      </c>
      <c r="GC83" s="2" t="s">
        <v>373</v>
      </c>
      <c r="GD83" s="2" t="s">
        <v>1889</v>
      </c>
      <c r="GE83" s="2" t="s">
        <v>373</v>
      </c>
      <c r="GF83" s="2" t="s">
        <v>1890</v>
      </c>
      <c r="GG83" s="2" t="s">
        <v>1891</v>
      </c>
      <c r="GH83" s="2" t="s">
        <v>1892</v>
      </c>
      <c r="GI83" s="2" t="s">
        <v>373</v>
      </c>
      <c r="GJ83" s="2" t="s">
        <v>373</v>
      </c>
    </row>
    <row r="84" spans="1:192" x14ac:dyDescent="0.25">
      <c r="A84" s="1">
        <v>43755.56590277778</v>
      </c>
      <c r="B84" s="1">
        <v>43755.581331018519</v>
      </c>
      <c r="C84" s="2" t="s">
        <v>195</v>
      </c>
      <c r="D84" s="2" t="s">
        <v>1893</v>
      </c>
      <c r="E84">
        <v>100</v>
      </c>
      <c r="F84">
        <v>1332</v>
      </c>
      <c r="G84" s="2" t="s">
        <v>371</v>
      </c>
      <c r="H84" s="1">
        <v>43755.581354641203</v>
      </c>
      <c r="I84" s="2" t="s">
        <v>1894</v>
      </c>
      <c r="J84" s="2" t="s">
        <v>373</v>
      </c>
      <c r="K84" s="2" t="s">
        <v>373</v>
      </c>
      <c r="L84" s="2" t="s">
        <v>373</v>
      </c>
      <c r="M84" s="2" t="s">
        <v>373</v>
      </c>
      <c r="N84" s="2" t="s">
        <v>373</v>
      </c>
      <c r="O84" s="2" t="s">
        <v>373</v>
      </c>
      <c r="P84" s="2" t="s">
        <v>374</v>
      </c>
      <c r="Q84" s="2" t="s">
        <v>375</v>
      </c>
      <c r="R84" s="2" t="s">
        <v>1895</v>
      </c>
      <c r="S84" s="2" t="s">
        <v>1896</v>
      </c>
      <c r="T84" s="2" t="s">
        <v>796</v>
      </c>
      <c r="U84" s="2" t="s">
        <v>1897</v>
      </c>
      <c r="V84" s="2" t="s">
        <v>1898</v>
      </c>
      <c r="W84" s="2" t="s">
        <v>1159</v>
      </c>
      <c r="X84" s="2" t="s">
        <v>373</v>
      </c>
      <c r="Y84" s="2" t="s">
        <v>739</v>
      </c>
      <c r="Z84" s="2" t="s">
        <v>383</v>
      </c>
      <c r="AA84" s="2" t="s">
        <v>384</v>
      </c>
      <c r="AB84" s="2" t="s">
        <v>373</v>
      </c>
      <c r="AC84" s="2" t="s">
        <v>1899</v>
      </c>
      <c r="AD84" s="2" t="s">
        <v>373</v>
      </c>
      <c r="AE84" s="2" t="s">
        <v>623</v>
      </c>
      <c r="AF84" s="2" t="s">
        <v>373</v>
      </c>
      <c r="AG84" s="2" t="s">
        <v>373</v>
      </c>
      <c r="AH84" s="2" t="s">
        <v>623</v>
      </c>
      <c r="AI84" s="2" t="s">
        <v>373</v>
      </c>
      <c r="AJ84" s="2" t="s">
        <v>488</v>
      </c>
      <c r="AK84" s="2" t="s">
        <v>383</v>
      </c>
      <c r="AL84" s="2" t="s">
        <v>373</v>
      </c>
      <c r="AM84" s="2" t="s">
        <v>405</v>
      </c>
      <c r="AN84" s="2" t="s">
        <v>406</v>
      </c>
      <c r="AO84" s="2" t="s">
        <v>373</v>
      </c>
      <c r="AP84" s="2" t="s">
        <v>1900</v>
      </c>
      <c r="AQ84" s="2" t="s">
        <v>373</v>
      </c>
      <c r="AR84" s="2" t="s">
        <v>373</v>
      </c>
      <c r="AS84" s="2" t="s">
        <v>373</v>
      </c>
      <c r="AT84" s="2" t="s">
        <v>373</v>
      </c>
      <c r="AU84" s="2" t="s">
        <v>429</v>
      </c>
      <c r="AV84" s="2" t="s">
        <v>429</v>
      </c>
      <c r="AW84" s="2" t="s">
        <v>429</v>
      </c>
      <c r="AX84" s="2" t="s">
        <v>390</v>
      </c>
      <c r="AY84" s="2" t="s">
        <v>373</v>
      </c>
      <c r="AZ84" s="2" t="s">
        <v>390</v>
      </c>
      <c r="BA84" s="2" t="s">
        <v>582</v>
      </c>
      <c r="BB84" s="2" t="s">
        <v>489</v>
      </c>
      <c r="BC84" s="2" t="s">
        <v>850</v>
      </c>
      <c r="BD84" s="2" t="s">
        <v>582</v>
      </c>
      <c r="BE84" s="2" t="s">
        <v>489</v>
      </c>
      <c r="BF84" s="2" t="s">
        <v>850</v>
      </c>
      <c r="BG84" s="2" t="s">
        <v>383</v>
      </c>
      <c r="BH84" s="2" t="s">
        <v>494</v>
      </c>
      <c r="BI84" s="2" t="s">
        <v>373</v>
      </c>
      <c r="BJ84" s="2" t="s">
        <v>1901</v>
      </c>
      <c r="BK84" s="2" t="s">
        <v>496</v>
      </c>
      <c r="BL84" s="2" t="s">
        <v>373</v>
      </c>
      <c r="BM84" s="2" t="s">
        <v>390</v>
      </c>
      <c r="BN84" s="2" t="s">
        <v>373</v>
      </c>
      <c r="BO84" s="2" t="s">
        <v>383</v>
      </c>
      <c r="BP84" s="2" t="s">
        <v>373</v>
      </c>
      <c r="BQ84" s="2" t="s">
        <v>390</v>
      </c>
      <c r="BR84" s="2" t="s">
        <v>390</v>
      </c>
      <c r="BS84" s="2" t="s">
        <v>497</v>
      </c>
      <c r="BT84" s="2" t="s">
        <v>411</v>
      </c>
      <c r="BU84" s="2" t="s">
        <v>1902</v>
      </c>
      <c r="BV84" s="2" t="s">
        <v>373</v>
      </c>
      <c r="BW84" s="2" t="s">
        <v>1903</v>
      </c>
      <c r="BX84" s="2" t="s">
        <v>1904</v>
      </c>
      <c r="BY84" s="2" t="s">
        <v>494</v>
      </c>
      <c r="BZ84" s="2" t="s">
        <v>1905</v>
      </c>
      <c r="CA84" s="2" t="s">
        <v>1906</v>
      </c>
      <c r="CB84" s="2" t="s">
        <v>383</v>
      </c>
      <c r="CC84" s="2" t="s">
        <v>373</v>
      </c>
      <c r="CD84" s="2" t="s">
        <v>373</v>
      </c>
      <c r="CE84" s="2" t="s">
        <v>373</v>
      </c>
      <c r="CF84" s="2" t="s">
        <v>373</v>
      </c>
      <c r="CG84" s="2" t="s">
        <v>373</v>
      </c>
      <c r="CH84" s="2" t="s">
        <v>373</v>
      </c>
      <c r="CI84" s="2" t="s">
        <v>373</v>
      </c>
      <c r="CJ84" s="2" t="s">
        <v>373</v>
      </c>
      <c r="CK84" s="2" t="s">
        <v>373</v>
      </c>
      <c r="CL84" s="2" t="s">
        <v>390</v>
      </c>
      <c r="CM84" s="2" t="s">
        <v>497</v>
      </c>
      <c r="CN84" s="2" t="s">
        <v>411</v>
      </c>
      <c r="CO84" s="2" t="s">
        <v>1907</v>
      </c>
      <c r="CP84" s="2" t="s">
        <v>373</v>
      </c>
      <c r="CQ84" s="2" t="s">
        <v>569</v>
      </c>
      <c r="CR84" s="2" t="s">
        <v>618</v>
      </c>
      <c r="CS84" s="2" t="s">
        <v>373</v>
      </c>
      <c r="CT84" s="2" t="s">
        <v>752</v>
      </c>
      <c r="CU84" s="2" t="s">
        <v>373</v>
      </c>
      <c r="CV84" s="2" t="s">
        <v>390</v>
      </c>
      <c r="CW84" s="2" t="s">
        <v>1908</v>
      </c>
      <c r="CX84" s="2" t="s">
        <v>1909</v>
      </c>
      <c r="CY84" s="2" t="s">
        <v>390</v>
      </c>
      <c r="CZ84" s="2" t="s">
        <v>1910</v>
      </c>
      <c r="DA84" s="2" t="s">
        <v>1911</v>
      </c>
      <c r="DB84" s="2" t="s">
        <v>373</v>
      </c>
      <c r="DC84" s="2" t="s">
        <v>373</v>
      </c>
      <c r="DD84" s="2" t="s">
        <v>1912</v>
      </c>
      <c r="DE84" s="2" t="s">
        <v>1913</v>
      </c>
      <c r="DF84" s="2" t="s">
        <v>1914</v>
      </c>
      <c r="DG84" s="2" t="s">
        <v>1915</v>
      </c>
      <c r="DH84" s="2" t="s">
        <v>1916</v>
      </c>
      <c r="DI84" s="2" t="s">
        <v>760</v>
      </c>
      <c r="DJ84" s="2" t="s">
        <v>1917</v>
      </c>
      <c r="DK84" s="2" t="s">
        <v>1918</v>
      </c>
      <c r="DL84" s="2" t="s">
        <v>1919</v>
      </c>
      <c r="DM84" s="2" t="s">
        <v>508</v>
      </c>
      <c r="DN84" s="2" t="s">
        <v>1920</v>
      </c>
      <c r="DO84" s="2" t="s">
        <v>1150</v>
      </c>
      <c r="DP84" s="2" t="s">
        <v>1150</v>
      </c>
      <c r="DQ84" s="2" t="s">
        <v>1921</v>
      </c>
      <c r="DR84" s="2" t="s">
        <v>1922</v>
      </c>
      <c r="DS84" s="2" t="s">
        <v>1923</v>
      </c>
      <c r="DT84" s="2" t="s">
        <v>1433</v>
      </c>
      <c r="DU84" s="2" t="s">
        <v>1924</v>
      </c>
      <c r="DV84" s="2" t="s">
        <v>373</v>
      </c>
      <c r="DW84" s="2" t="s">
        <v>1925</v>
      </c>
      <c r="DX84" s="2" t="s">
        <v>373</v>
      </c>
      <c r="DY84" s="2" t="s">
        <v>373</v>
      </c>
      <c r="DZ84" s="2" t="s">
        <v>373</v>
      </c>
      <c r="EA84" s="2" t="s">
        <v>373</v>
      </c>
      <c r="EB84" s="2" t="s">
        <v>373</v>
      </c>
      <c r="EC84" s="2" t="s">
        <v>373</v>
      </c>
      <c r="ED84" s="2" t="s">
        <v>373</v>
      </c>
      <c r="EE84" s="2" t="s">
        <v>1926</v>
      </c>
      <c r="EF84" s="2" t="s">
        <v>383</v>
      </c>
      <c r="EG84" s="2" t="s">
        <v>390</v>
      </c>
      <c r="EH84" s="2" t="s">
        <v>449</v>
      </c>
      <c r="EI84" s="2" t="s">
        <v>373</v>
      </c>
      <c r="EJ84" s="2" t="s">
        <v>373</v>
      </c>
      <c r="EK84" s="2" t="s">
        <v>373</v>
      </c>
      <c r="EL84" s="2" t="s">
        <v>529</v>
      </c>
      <c r="EM84" s="2" t="s">
        <v>373</v>
      </c>
      <c r="EN84" s="2" t="s">
        <v>383</v>
      </c>
      <c r="EO84" s="2" t="s">
        <v>373</v>
      </c>
      <c r="EP84" s="2" t="s">
        <v>373</v>
      </c>
      <c r="EQ84" s="2" t="s">
        <v>373</v>
      </c>
      <c r="ER84" s="2" t="s">
        <v>373</v>
      </c>
      <c r="ES84" s="2" t="s">
        <v>373</v>
      </c>
      <c r="ET84" s="2" t="s">
        <v>373</v>
      </c>
      <c r="EU84" s="2" t="s">
        <v>373</v>
      </c>
      <c r="EV84" s="2" t="s">
        <v>373</v>
      </c>
      <c r="EW84" s="2" t="s">
        <v>373</v>
      </c>
      <c r="EX84" s="2" t="s">
        <v>373</v>
      </c>
      <c r="EY84" s="2" t="s">
        <v>373</v>
      </c>
      <c r="EZ84" s="2" t="s">
        <v>373</v>
      </c>
      <c r="FA84" s="2" t="s">
        <v>373</v>
      </c>
      <c r="FB84" s="2" t="s">
        <v>373</v>
      </c>
      <c r="FC84" s="2" t="s">
        <v>373</v>
      </c>
      <c r="FD84" s="2" t="s">
        <v>373</v>
      </c>
      <c r="FE84" s="2" t="s">
        <v>373</v>
      </c>
      <c r="FF84" s="2" t="s">
        <v>373</v>
      </c>
      <c r="FG84" s="2" t="s">
        <v>373</v>
      </c>
      <c r="FH84" s="2" t="s">
        <v>373</v>
      </c>
      <c r="FI84" s="2" t="s">
        <v>373</v>
      </c>
      <c r="FJ84" s="2" t="s">
        <v>373</v>
      </c>
      <c r="FK84" s="2" t="s">
        <v>373</v>
      </c>
      <c r="FL84" s="2" t="s">
        <v>373</v>
      </c>
      <c r="FM84" s="2" t="s">
        <v>373</v>
      </c>
      <c r="FN84" s="2" t="s">
        <v>373</v>
      </c>
      <c r="FO84" s="2" t="s">
        <v>373</v>
      </c>
      <c r="FP84" s="2" t="s">
        <v>373</v>
      </c>
      <c r="FQ84" s="2" t="s">
        <v>373</v>
      </c>
      <c r="FR84" s="2" t="s">
        <v>373</v>
      </c>
      <c r="FS84" s="2" t="s">
        <v>373</v>
      </c>
      <c r="FT84" s="2" t="s">
        <v>373</v>
      </c>
      <c r="FU84" s="2" t="s">
        <v>373</v>
      </c>
      <c r="FV84" s="2" t="s">
        <v>373</v>
      </c>
      <c r="FW84" s="2" t="s">
        <v>373</v>
      </c>
      <c r="FX84" s="2" t="s">
        <v>373</v>
      </c>
      <c r="FY84" s="2" t="s">
        <v>390</v>
      </c>
      <c r="FZ84" s="2" t="s">
        <v>1912</v>
      </c>
      <c r="GA84" s="2" t="s">
        <v>440</v>
      </c>
      <c r="GB84" s="2" t="s">
        <v>1914</v>
      </c>
      <c r="GC84" s="2" t="s">
        <v>440</v>
      </c>
      <c r="GD84" s="2" t="s">
        <v>1050</v>
      </c>
      <c r="GE84" s="2" t="s">
        <v>440</v>
      </c>
      <c r="GF84" s="2" t="s">
        <v>1927</v>
      </c>
      <c r="GG84" s="2" t="s">
        <v>429</v>
      </c>
      <c r="GH84" s="2" t="s">
        <v>1928</v>
      </c>
      <c r="GI84" s="2" t="s">
        <v>373</v>
      </c>
      <c r="GJ84" s="2" t="s">
        <v>373</v>
      </c>
    </row>
    <row r="85" spans="1:192" x14ac:dyDescent="0.25">
      <c r="A85" s="1">
        <v>43755.643333333333</v>
      </c>
      <c r="B85" s="1">
        <v>43755.667037037034</v>
      </c>
      <c r="C85" s="2" t="s">
        <v>195</v>
      </c>
      <c r="D85" s="2" t="s">
        <v>1929</v>
      </c>
      <c r="E85">
        <v>100</v>
      </c>
      <c r="F85">
        <v>2047</v>
      </c>
      <c r="G85" s="2" t="s">
        <v>371</v>
      </c>
      <c r="H85" s="1">
        <v>43755.667048344905</v>
      </c>
      <c r="I85" s="2" t="s">
        <v>1930</v>
      </c>
      <c r="J85" s="2" t="s">
        <v>373</v>
      </c>
      <c r="K85" s="2" t="s">
        <v>373</v>
      </c>
      <c r="L85" s="2" t="s">
        <v>373</v>
      </c>
      <c r="M85" s="2" t="s">
        <v>373</v>
      </c>
      <c r="N85" s="2" t="s">
        <v>373</v>
      </c>
      <c r="O85" s="2" t="s">
        <v>373</v>
      </c>
      <c r="P85" s="2" t="s">
        <v>374</v>
      </c>
      <c r="Q85" s="2" t="s">
        <v>375</v>
      </c>
      <c r="R85" s="2" t="s">
        <v>1931</v>
      </c>
      <c r="S85" s="2" t="s">
        <v>1932</v>
      </c>
      <c r="T85" s="2" t="s">
        <v>796</v>
      </c>
      <c r="U85" s="2" t="s">
        <v>1933</v>
      </c>
      <c r="V85" s="2" t="s">
        <v>1934</v>
      </c>
      <c r="W85" s="2" t="s">
        <v>381</v>
      </c>
      <c r="X85" s="2" t="s">
        <v>373</v>
      </c>
      <c r="Y85" s="2" t="s">
        <v>423</v>
      </c>
      <c r="Z85" s="2" t="s">
        <v>390</v>
      </c>
      <c r="AA85" s="2" t="s">
        <v>424</v>
      </c>
      <c r="AB85" s="2" t="s">
        <v>373</v>
      </c>
      <c r="AC85" s="2" t="s">
        <v>987</v>
      </c>
      <c r="AD85" s="2" t="s">
        <v>373</v>
      </c>
      <c r="AE85" s="2" t="s">
        <v>1654</v>
      </c>
      <c r="AF85" s="2" t="s">
        <v>373</v>
      </c>
      <c r="AG85" s="2" t="s">
        <v>373</v>
      </c>
      <c r="AH85" s="2" t="s">
        <v>668</v>
      </c>
      <c r="AI85" s="2" t="s">
        <v>578</v>
      </c>
      <c r="AJ85" s="2" t="s">
        <v>849</v>
      </c>
      <c r="AK85" s="2" t="s">
        <v>383</v>
      </c>
      <c r="AL85" s="2" t="s">
        <v>373</v>
      </c>
      <c r="AM85" s="2" t="s">
        <v>405</v>
      </c>
      <c r="AN85" s="2" t="s">
        <v>636</v>
      </c>
      <c r="AO85" s="2" t="s">
        <v>403</v>
      </c>
      <c r="AP85" s="2" t="s">
        <v>373</v>
      </c>
      <c r="AQ85" s="2" t="s">
        <v>1935</v>
      </c>
      <c r="AR85" s="2" t="s">
        <v>525</v>
      </c>
      <c r="AS85" s="2" t="s">
        <v>525</v>
      </c>
      <c r="AT85" s="2" t="s">
        <v>373</v>
      </c>
      <c r="AU85" s="2" t="s">
        <v>373</v>
      </c>
      <c r="AV85" s="2" t="s">
        <v>373</v>
      </c>
      <c r="AW85" s="2" t="s">
        <v>429</v>
      </c>
      <c r="AX85" s="2" t="s">
        <v>390</v>
      </c>
      <c r="AY85" s="2" t="s">
        <v>390</v>
      </c>
      <c r="AZ85" s="2" t="s">
        <v>373</v>
      </c>
      <c r="BA85" s="2" t="s">
        <v>497</v>
      </c>
      <c r="BB85" s="2" t="s">
        <v>497</v>
      </c>
      <c r="BC85" s="2" t="s">
        <v>429</v>
      </c>
      <c r="BD85" s="2" t="s">
        <v>497</v>
      </c>
      <c r="BE85" s="2" t="s">
        <v>497</v>
      </c>
      <c r="BF85" s="2" t="s">
        <v>429</v>
      </c>
      <c r="BG85" s="2" t="s">
        <v>383</v>
      </c>
      <c r="BH85" s="2" t="s">
        <v>494</v>
      </c>
      <c r="BI85" s="2" t="s">
        <v>373</v>
      </c>
      <c r="BJ85" s="2" t="s">
        <v>1936</v>
      </c>
      <c r="BK85" s="2" t="s">
        <v>691</v>
      </c>
      <c r="BL85" s="2" t="s">
        <v>373</v>
      </c>
      <c r="BM85" s="2" t="s">
        <v>383</v>
      </c>
      <c r="BN85" s="2" t="s">
        <v>1092</v>
      </c>
      <c r="BO85" s="2" t="s">
        <v>383</v>
      </c>
      <c r="BP85" s="2" t="s">
        <v>383</v>
      </c>
      <c r="BQ85" s="2" t="s">
        <v>373</v>
      </c>
      <c r="BR85" s="2" t="s">
        <v>390</v>
      </c>
      <c r="BS85" s="2" t="s">
        <v>1937</v>
      </c>
      <c r="BT85" s="2" t="s">
        <v>411</v>
      </c>
      <c r="BU85" s="2" t="s">
        <v>659</v>
      </c>
      <c r="BV85" s="2" t="s">
        <v>373</v>
      </c>
      <c r="BW85" s="2" t="s">
        <v>618</v>
      </c>
      <c r="BX85" s="2" t="s">
        <v>373</v>
      </c>
      <c r="BY85" s="2" t="s">
        <v>500</v>
      </c>
      <c r="BZ85" s="2" t="s">
        <v>373</v>
      </c>
      <c r="CA85" s="2" t="s">
        <v>1938</v>
      </c>
      <c r="CB85" s="2" t="s">
        <v>390</v>
      </c>
      <c r="CC85" s="2" t="s">
        <v>1937</v>
      </c>
      <c r="CD85" s="2" t="s">
        <v>411</v>
      </c>
      <c r="CE85" s="2" t="s">
        <v>659</v>
      </c>
      <c r="CF85" s="2" t="s">
        <v>373</v>
      </c>
      <c r="CG85" s="2" t="s">
        <v>618</v>
      </c>
      <c r="CH85" s="2" t="s">
        <v>373</v>
      </c>
      <c r="CI85" s="2" t="s">
        <v>828</v>
      </c>
      <c r="CJ85" s="2" t="s">
        <v>373</v>
      </c>
      <c r="CK85" s="2" t="s">
        <v>1939</v>
      </c>
      <c r="CL85" s="2" t="s">
        <v>383</v>
      </c>
      <c r="CM85" s="2" t="s">
        <v>373</v>
      </c>
      <c r="CN85" s="2" t="s">
        <v>373</v>
      </c>
      <c r="CO85" s="2" t="s">
        <v>373</v>
      </c>
      <c r="CP85" s="2" t="s">
        <v>373</v>
      </c>
      <c r="CQ85" s="2" t="s">
        <v>373</v>
      </c>
      <c r="CR85" s="2" t="s">
        <v>373</v>
      </c>
      <c r="CS85" s="2" t="s">
        <v>373</v>
      </c>
      <c r="CT85" s="2" t="s">
        <v>373</v>
      </c>
      <c r="CU85" s="2" t="s">
        <v>373</v>
      </c>
      <c r="CV85" s="2" t="s">
        <v>373</v>
      </c>
      <c r="CW85" s="2" t="s">
        <v>373</v>
      </c>
      <c r="CX85" s="2" t="s">
        <v>373</v>
      </c>
      <c r="CY85" s="2" t="s">
        <v>390</v>
      </c>
      <c r="CZ85" s="2" t="s">
        <v>1940</v>
      </c>
      <c r="DA85" s="2" t="s">
        <v>1941</v>
      </c>
      <c r="DB85" s="2" t="s">
        <v>429</v>
      </c>
      <c r="DC85" s="2" t="s">
        <v>429</v>
      </c>
      <c r="DD85" s="2" t="s">
        <v>1942</v>
      </c>
      <c r="DE85" s="2" t="s">
        <v>1605</v>
      </c>
      <c r="DF85" s="2" t="s">
        <v>1943</v>
      </c>
      <c r="DG85" s="2" t="s">
        <v>711</v>
      </c>
      <c r="DH85" s="2" t="s">
        <v>373</v>
      </c>
      <c r="DI85" s="2" t="s">
        <v>373</v>
      </c>
      <c r="DJ85" s="2" t="s">
        <v>1944</v>
      </c>
      <c r="DK85" s="2" t="s">
        <v>403</v>
      </c>
      <c r="DL85" s="2" t="s">
        <v>760</v>
      </c>
      <c r="DM85" s="2" t="s">
        <v>441</v>
      </c>
      <c r="DN85" s="2" t="s">
        <v>441</v>
      </c>
      <c r="DO85" s="2" t="s">
        <v>1945</v>
      </c>
      <c r="DP85" s="2" t="s">
        <v>625</v>
      </c>
      <c r="DQ85" s="2" t="s">
        <v>1946</v>
      </c>
      <c r="DR85" s="2" t="s">
        <v>1947</v>
      </c>
      <c r="DS85" s="2" t="s">
        <v>1948</v>
      </c>
      <c r="DT85" s="2" t="s">
        <v>1949</v>
      </c>
      <c r="DU85" s="2" t="s">
        <v>1950</v>
      </c>
      <c r="DV85" s="2" t="s">
        <v>440</v>
      </c>
      <c r="DW85" s="2" t="s">
        <v>1951</v>
      </c>
      <c r="DX85" s="2" t="s">
        <v>440</v>
      </c>
      <c r="DY85" s="2" t="s">
        <v>440</v>
      </c>
      <c r="DZ85" s="2" t="s">
        <v>440</v>
      </c>
      <c r="EA85" s="2" t="s">
        <v>440</v>
      </c>
      <c r="EB85" s="2" t="s">
        <v>373</v>
      </c>
      <c r="EC85" s="2" t="s">
        <v>373</v>
      </c>
      <c r="ED85" s="2" t="s">
        <v>373</v>
      </c>
      <c r="EE85" s="2" t="s">
        <v>1952</v>
      </c>
      <c r="EF85" s="2" t="s">
        <v>390</v>
      </c>
      <c r="EG85" s="2" t="s">
        <v>390</v>
      </c>
      <c r="EH85" s="2" t="s">
        <v>449</v>
      </c>
      <c r="EI85" s="2" t="s">
        <v>373</v>
      </c>
      <c r="EJ85" s="2" t="s">
        <v>1953</v>
      </c>
      <c r="EK85" s="2" t="s">
        <v>1463</v>
      </c>
      <c r="EL85" s="2" t="s">
        <v>729</v>
      </c>
      <c r="EM85" s="2" t="s">
        <v>373</v>
      </c>
      <c r="EN85" s="2" t="s">
        <v>390</v>
      </c>
      <c r="EO85" s="2" t="s">
        <v>1954</v>
      </c>
      <c r="EP85" s="2" t="s">
        <v>440</v>
      </c>
      <c r="EQ85" s="2" t="s">
        <v>429</v>
      </c>
      <c r="ER85" s="2" t="s">
        <v>429</v>
      </c>
      <c r="ES85" s="2" t="s">
        <v>1955</v>
      </c>
      <c r="ET85" s="2" t="s">
        <v>440</v>
      </c>
      <c r="EU85" s="2" t="s">
        <v>1915</v>
      </c>
      <c r="EV85" s="2" t="s">
        <v>440</v>
      </c>
      <c r="EW85" s="2" t="s">
        <v>440</v>
      </c>
      <c r="EX85" s="2" t="s">
        <v>440</v>
      </c>
      <c r="EY85" s="2" t="s">
        <v>1956</v>
      </c>
      <c r="EZ85" s="2" t="s">
        <v>1957</v>
      </c>
      <c r="FA85" s="2" t="s">
        <v>784</v>
      </c>
      <c r="FB85" s="2" t="s">
        <v>441</v>
      </c>
      <c r="FC85" s="2" t="s">
        <v>1463</v>
      </c>
      <c r="FD85" s="2" t="s">
        <v>1958</v>
      </c>
      <c r="FE85" s="2" t="s">
        <v>373</v>
      </c>
      <c r="FF85" s="2" t="s">
        <v>1959</v>
      </c>
      <c r="FG85" s="2" t="s">
        <v>1390</v>
      </c>
      <c r="FH85" s="2" t="s">
        <v>1960</v>
      </c>
      <c r="FI85" s="2" t="s">
        <v>1961</v>
      </c>
      <c r="FJ85" s="2" t="s">
        <v>1962</v>
      </c>
      <c r="FK85" s="2" t="s">
        <v>1963</v>
      </c>
      <c r="FL85" s="2" t="s">
        <v>1948</v>
      </c>
      <c r="FM85" s="2" t="s">
        <v>529</v>
      </c>
      <c r="FN85" s="2" t="s">
        <v>1964</v>
      </c>
      <c r="FO85" s="2" t="s">
        <v>1964</v>
      </c>
      <c r="FP85" s="2" t="s">
        <v>383</v>
      </c>
      <c r="FQ85" s="2" t="s">
        <v>390</v>
      </c>
      <c r="FR85" s="2" t="s">
        <v>1965</v>
      </c>
      <c r="FS85" s="2" t="s">
        <v>1966</v>
      </c>
      <c r="FT85" s="2" t="s">
        <v>383</v>
      </c>
      <c r="FU85" s="2" t="s">
        <v>373</v>
      </c>
      <c r="FV85" s="2" t="s">
        <v>383</v>
      </c>
      <c r="FW85" s="2" t="s">
        <v>373</v>
      </c>
      <c r="FX85" s="2" t="s">
        <v>1967</v>
      </c>
      <c r="FY85" s="2" t="s">
        <v>383</v>
      </c>
      <c r="FZ85" s="2" t="s">
        <v>373</v>
      </c>
      <c r="GA85" s="2" t="s">
        <v>373</v>
      </c>
      <c r="GB85" s="2" t="s">
        <v>373</v>
      </c>
      <c r="GC85" s="2" t="s">
        <v>373</v>
      </c>
      <c r="GD85" s="2" t="s">
        <v>373</v>
      </c>
      <c r="GE85" s="2" t="s">
        <v>373</v>
      </c>
      <c r="GF85" s="2" t="s">
        <v>373</v>
      </c>
      <c r="GG85" s="2" t="s">
        <v>373</v>
      </c>
      <c r="GH85" s="2" t="s">
        <v>373</v>
      </c>
      <c r="GI85" s="2" t="s">
        <v>373</v>
      </c>
      <c r="GJ85" s="2" t="s">
        <v>373</v>
      </c>
    </row>
    <row r="86" spans="1:192" ht="30" x14ac:dyDescent="0.25">
      <c r="A86" s="1">
        <v>43749.456805555557</v>
      </c>
      <c r="B86" s="1">
        <v>43749.469942129632</v>
      </c>
      <c r="C86" s="2" t="s">
        <v>195</v>
      </c>
      <c r="D86" s="2" t="s">
        <v>1968</v>
      </c>
      <c r="E86">
        <v>58</v>
      </c>
      <c r="F86">
        <v>1134</v>
      </c>
      <c r="G86" s="2" t="s">
        <v>963</v>
      </c>
      <c r="H86" s="1">
        <v>43756.469968831021</v>
      </c>
      <c r="I86" s="2" t="s">
        <v>1969</v>
      </c>
      <c r="J86" s="2" t="s">
        <v>373</v>
      </c>
      <c r="K86" s="2" t="s">
        <v>373</v>
      </c>
      <c r="L86" s="2" t="s">
        <v>373</v>
      </c>
      <c r="M86" s="2" t="s">
        <v>373</v>
      </c>
      <c r="N86" s="2" t="s">
        <v>373</v>
      </c>
      <c r="O86" s="2" t="s">
        <v>373</v>
      </c>
      <c r="P86" s="2" t="s">
        <v>374</v>
      </c>
      <c r="Q86" s="2" t="s">
        <v>375</v>
      </c>
      <c r="R86" s="2" t="s">
        <v>1970</v>
      </c>
      <c r="S86" s="2" t="s">
        <v>1971</v>
      </c>
      <c r="T86" s="2" t="s">
        <v>1733</v>
      </c>
      <c r="U86" s="2" t="s">
        <v>1972</v>
      </c>
      <c r="V86" s="2" t="s">
        <v>1973</v>
      </c>
      <c r="W86" s="2" t="s">
        <v>381</v>
      </c>
      <c r="X86" s="2" t="s">
        <v>373</v>
      </c>
      <c r="Y86" s="2" t="s">
        <v>739</v>
      </c>
      <c r="Z86" s="2" t="s">
        <v>390</v>
      </c>
      <c r="AA86" s="2" t="s">
        <v>424</v>
      </c>
      <c r="AB86" s="2" t="s">
        <v>373</v>
      </c>
      <c r="AC86" s="2" t="s">
        <v>1974</v>
      </c>
      <c r="AD86" s="2" t="s">
        <v>373</v>
      </c>
      <c r="AE86" s="2" t="s">
        <v>1173</v>
      </c>
      <c r="AF86" s="2" t="s">
        <v>373</v>
      </c>
      <c r="AG86" s="2" t="s">
        <v>373</v>
      </c>
      <c r="AH86" s="2" t="s">
        <v>373</v>
      </c>
      <c r="AI86" s="2" t="s">
        <v>373</v>
      </c>
      <c r="AJ86" s="2" t="s">
        <v>373</v>
      </c>
      <c r="AK86" s="2" t="s">
        <v>383</v>
      </c>
      <c r="AL86" s="2" t="s">
        <v>373</v>
      </c>
      <c r="AM86" s="2" t="s">
        <v>405</v>
      </c>
      <c r="AN86" s="2" t="s">
        <v>406</v>
      </c>
      <c r="AO86" s="2" t="s">
        <v>373</v>
      </c>
      <c r="AP86" s="2" t="s">
        <v>1975</v>
      </c>
      <c r="AQ86" s="2" t="s">
        <v>373</v>
      </c>
      <c r="AR86" s="2" t="s">
        <v>440</v>
      </c>
      <c r="AS86" s="2" t="s">
        <v>1976</v>
      </c>
      <c r="AT86" s="2" t="s">
        <v>440</v>
      </c>
      <c r="AU86" s="2" t="s">
        <v>373</v>
      </c>
      <c r="AV86" s="2" t="s">
        <v>373</v>
      </c>
      <c r="AW86" s="2" t="s">
        <v>373</v>
      </c>
      <c r="AX86" s="2" t="s">
        <v>390</v>
      </c>
      <c r="AY86" s="2" t="s">
        <v>390</v>
      </c>
      <c r="AZ86" s="2" t="s">
        <v>390</v>
      </c>
      <c r="BA86" s="2" t="s">
        <v>492</v>
      </c>
      <c r="BB86" s="2" t="s">
        <v>492</v>
      </c>
      <c r="BC86" s="2" t="s">
        <v>492</v>
      </c>
      <c r="BD86" s="2" t="s">
        <v>556</v>
      </c>
      <c r="BE86" s="2" t="s">
        <v>556</v>
      </c>
      <c r="BF86" s="2" t="s">
        <v>556</v>
      </c>
      <c r="BG86" s="2" t="s">
        <v>383</v>
      </c>
      <c r="BH86" s="2" t="s">
        <v>494</v>
      </c>
      <c r="BI86" s="2" t="s">
        <v>373</v>
      </c>
      <c r="BJ86" s="2" t="s">
        <v>1977</v>
      </c>
      <c r="BK86" s="2" t="s">
        <v>409</v>
      </c>
      <c r="BL86" s="2" t="s">
        <v>373</v>
      </c>
      <c r="BM86" s="2" t="s">
        <v>390</v>
      </c>
      <c r="BN86" s="2" t="s">
        <v>373</v>
      </c>
      <c r="BO86" s="2" t="s">
        <v>390</v>
      </c>
      <c r="BP86" s="2" t="s">
        <v>390</v>
      </c>
      <c r="BQ86" s="2" t="s">
        <v>390</v>
      </c>
      <c r="BR86" s="2" t="s">
        <v>390</v>
      </c>
      <c r="BS86" s="2" t="s">
        <v>492</v>
      </c>
      <c r="BT86" s="2" t="s">
        <v>411</v>
      </c>
      <c r="BU86" s="2" t="s">
        <v>1978</v>
      </c>
      <c r="BV86" s="2" t="s">
        <v>373</v>
      </c>
      <c r="BW86" s="2" t="s">
        <v>559</v>
      </c>
      <c r="BX86" s="2" t="s">
        <v>373</v>
      </c>
      <c r="BY86" s="2" t="s">
        <v>494</v>
      </c>
      <c r="BZ86" s="2" t="s">
        <v>1979</v>
      </c>
      <c r="CA86" s="2" t="s">
        <v>1980</v>
      </c>
      <c r="CB86" s="2" t="s">
        <v>390</v>
      </c>
      <c r="CC86" s="2" t="s">
        <v>492</v>
      </c>
      <c r="CD86" s="2" t="s">
        <v>411</v>
      </c>
      <c r="CE86" s="2" t="s">
        <v>1981</v>
      </c>
      <c r="CF86" s="2" t="s">
        <v>373</v>
      </c>
      <c r="CG86" s="2" t="s">
        <v>559</v>
      </c>
      <c r="CH86" s="2" t="s">
        <v>373</v>
      </c>
      <c r="CI86" s="2" t="s">
        <v>494</v>
      </c>
      <c r="CJ86" s="2" t="s">
        <v>1982</v>
      </c>
      <c r="CK86" s="2" t="s">
        <v>1983</v>
      </c>
      <c r="CL86" s="2" t="s">
        <v>390</v>
      </c>
      <c r="CM86" s="2" t="s">
        <v>492</v>
      </c>
      <c r="CN86" s="2" t="s">
        <v>411</v>
      </c>
      <c r="CO86" s="2" t="s">
        <v>1984</v>
      </c>
      <c r="CP86" s="2" t="s">
        <v>373</v>
      </c>
      <c r="CQ86" s="2" t="s">
        <v>383</v>
      </c>
      <c r="CR86" s="2" t="s">
        <v>559</v>
      </c>
      <c r="CS86" s="2" t="s">
        <v>373</v>
      </c>
      <c r="CT86" s="2" t="s">
        <v>752</v>
      </c>
      <c r="CU86" s="2" t="s">
        <v>373</v>
      </c>
      <c r="CV86" s="2" t="s">
        <v>390</v>
      </c>
      <c r="CW86" s="2" t="s">
        <v>1985</v>
      </c>
      <c r="CX86" s="2" t="s">
        <v>1986</v>
      </c>
      <c r="CY86" s="2" t="s">
        <v>390</v>
      </c>
      <c r="CZ86" s="2" t="s">
        <v>373</v>
      </c>
      <c r="DA86" s="2" t="s">
        <v>373</v>
      </c>
      <c r="DB86" s="2" t="s">
        <v>373</v>
      </c>
      <c r="DC86" s="2" t="s">
        <v>373</v>
      </c>
      <c r="DD86" s="2" t="s">
        <v>373</v>
      </c>
      <c r="DE86" s="2" t="s">
        <v>373</v>
      </c>
      <c r="DF86" s="2" t="s">
        <v>373</v>
      </c>
      <c r="DG86" s="2" t="s">
        <v>373</v>
      </c>
      <c r="DH86" s="2" t="s">
        <v>373</v>
      </c>
      <c r="DI86" s="2" t="s">
        <v>373</v>
      </c>
      <c r="DJ86" s="2" t="s">
        <v>373</v>
      </c>
      <c r="DK86" s="2" t="s">
        <v>373</v>
      </c>
      <c r="DL86" s="2" t="s">
        <v>373</v>
      </c>
      <c r="DM86" s="2" t="s">
        <v>373</v>
      </c>
      <c r="DN86" s="2" t="s">
        <v>373</v>
      </c>
      <c r="DO86" s="2" t="s">
        <v>373</v>
      </c>
      <c r="DP86" s="2" t="s">
        <v>373</v>
      </c>
      <c r="DQ86" s="2" t="s">
        <v>373</v>
      </c>
      <c r="DR86" s="2" t="s">
        <v>373</v>
      </c>
      <c r="DS86" s="2" t="s">
        <v>373</v>
      </c>
      <c r="DT86" s="2" t="s">
        <v>373</v>
      </c>
      <c r="DU86" s="2" t="s">
        <v>373</v>
      </c>
      <c r="DV86" s="2" t="s">
        <v>373</v>
      </c>
      <c r="DW86" s="2" t="s">
        <v>373</v>
      </c>
      <c r="DX86" s="2" t="s">
        <v>373</v>
      </c>
      <c r="DY86" s="2" t="s">
        <v>373</v>
      </c>
      <c r="DZ86" s="2" t="s">
        <v>373</v>
      </c>
      <c r="EA86" s="2" t="s">
        <v>373</v>
      </c>
      <c r="EB86" s="2" t="s">
        <v>373</v>
      </c>
      <c r="EC86" s="2" t="s">
        <v>373</v>
      </c>
      <c r="ED86" s="2" t="s">
        <v>373</v>
      </c>
      <c r="EE86" s="2" t="s">
        <v>373</v>
      </c>
      <c r="EF86" s="2" t="s">
        <v>373</v>
      </c>
      <c r="EG86" s="2" t="s">
        <v>373</v>
      </c>
      <c r="EH86" s="2" t="s">
        <v>373</v>
      </c>
      <c r="EI86" s="2" t="s">
        <v>373</v>
      </c>
      <c r="EJ86" s="2" t="s">
        <v>373</v>
      </c>
      <c r="EK86" s="2" t="s">
        <v>373</v>
      </c>
      <c r="EL86" s="2" t="s">
        <v>373</v>
      </c>
      <c r="EM86" s="2" t="s">
        <v>373</v>
      </c>
      <c r="EN86" s="2" t="s">
        <v>373</v>
      </c>
      <c r="EO86" s="2" t="s">
        <v>373</v>
      </c>
      <c r="EP86" s="2" t="s">
        <v>373</v>
      </c>
      <c r="EQ86" s="2" t="s">
        <v>373</v>
      </c>
      <c r="ER86" s="2" t="s">
        <v>373</v>
      </c>
      <c r="ES86" s="2" t="s">
        <v>373</v>
      </c>
      <c r="ET86" s="2" t="s">
        <v>373</v>
      </c>
      <c r="EU86" s="2" t="s">
        <v>373</v>
      </c>
      <c r="EV86" s="2" t="s">
        <v>373</v>
      </c>
      <c r="EW86" s="2" t="s">
        <v>373</v>
      </c>
      <c r="EX86" s="2" t="s">
        <v>373</v>
      </c>
      <c r="EY86" s="2" t="s">
        <v>373</v>
      </c>
      <c r="EZ86" s="2" t="s">
        <v>373</v>
      </c>
      <c r="FA86" s="2" t="s">
        <v>373</v>
      </c>
      <c r="FB86" s="2" t="s">
        <v>373</v>
      </c>
      <c r="FC86" s="2" t="s">
        <v>373</v>
      </c>
      <c r="FD86" s="2" t="s">
        <v>373</v>
      </c>
      <c r="FE86" s="2" t="s">
        <v>373</v>
      </c>
      <c r="FF86" s="2" t="s">
        <v>373</v>
      </c>
      <c r="FG86" s="2" t="s">
        <v>373</v>
      </c>
      <c r="FH86" s="2" t="s">
        <v>373</v>
      </c>
      <c r="FI86" s="2" t="s">
        <v>373</v>
      </c>
      <c r="FJ86" s="2" t="s">
        <v>373</v>
      </c>
      <c r="FK86" s="2" t="s">
        <v>373</v>
      </c>
      <c r="FL86" s="2" t="s">
        <v>373</v>
      </c>
      <c r="FM86" s="2" t="s">
        <v>373</v>
      </c>
      <c r="FN86" s="2" t="s">
        <v>373</v>
      </c>
      <c r="FO86" s="2" t="s">
        <v>373</v>
      </c>
      <c r="FP86" s="2" t="s">
        <v>373</v>
      </c>
      <c r="FQ86" s="2" t="s">
        <v>373</v>
      </c>
      <c r="FR86" s="2" t="s">
        <v>373</v>
      </c>
      <c r="FS86" s="2" t="s">
        <v>373</v>
      </c>
      <c r="FT86" s="2" t="s">
        <v>373</v>
      </c>
      <c r="FU86" s="2" t="s">
        <v>373</v>
      </c>
      <c r="FV86" s="2" t="s">
        <v>373</v>
      </c>
      <c r="FW86" s="2" t="s">
        <v>373</v>
      </c>
      <c r="FX86" s="2" t="s">
        <v>373</v>
      </c>
      <c r="FY86" s="2" t="s">
        <v>373</v>
      </c>
      <c r="FZ86" s="2" t="s">
        <v>373</v>
      </c>
      <c r="GA86" s="2" t="s">
        <v>373</v>
      </c>
      <c r="GB86" s="2" t="s">
        <v>373</v>
      </c>
      <c r="GC86" s="2" t="s">
        <v>373</v>
      </c>
      <c r="GD86" s="2" t="s">
        <v>373</v>
      </c>
      <c r="GE86" s="2" t="s">
        <v>373</v>
      </c>
      <c r="GF86" s="2" t="s">
        <v>373</v>
      </c>
      <c r="GG86" s="2" t="s">
        <v>373</v>
      </c>
      <c r="GH86" s="2" t="s">
        <v>373</v>
      </c>
      <c r="GI86" s="2" t="s">
        <v>373</v>
      </c>
      <c r="GJ86" s="2" t="s">
        <v>373</v>
      </c>
    </row>
    <row r="87" spans="1:192" ht="30" x14ac:dyDescent="0.25">
      <c r="A87" s="1">
        <v>43749.573587962965</v>
      </c>
      <c r="B87" s="1">
        <v>43749.583182870374</v>
      </c>
      <c r="C87" s="2" t="s">
        <v>195</v>
      </c>
      <c r="D87" s="2" t="s">
        <v>1987</v>
      </c>
      <c r="E87">
        <v>40</v>
      </c>
      <c r="F87">
        <v>828</v>
      </c>
      <c r="G87" s="2" t="s">
        <v>963</v>
      </c>
      <c r="H87" s="1">
        <v>43756.583344155093</v>
      </c>
      <c r="I87" s="2" t="s">
        <v>1988</v>
      </c>
      <c r="J87" s="2" t="s">
        <v>373</v>
      </c>
      <c r="K87" s="2" t="s">
        <v>373</v>
      </c>
      <c r="L87" s="2" t="s">
        <v>373</v>
      </c>
      <c r="M87" s="2" t="s">
        <v>373</v>
      </c>
      <c r="N87" s="2" t="s">
        <v>373</v>
      </c>
      <c r="O87" s="2" t="s">
        <v>373</v>
      </c>
      <c r="P87" s="2" t="s">
        <v>374</v>
      </c>
      <c r="Q87" s="2" t="s">
        <v>375</v>
      </c>
      <c r="R87" s="2" t="s">
        <v>1989</v>
      </c>
      <c r="S87" s="2" t="s">
        <v>1990</v>
      </c>
      <c r="T87" s="2" t="s">
        <v>472</v>
      </c>
      <c r="U87" s="2" t="s">
        <v>1991</v>
      </c>
      <c r="V87" s="2" t="s">
        <v>1992</v>
      </c>
      <c r="W87" s="2" t="s">
        <v>381</v>
      </c>
      <c r="X87" s="2" t="s">
        <v>373</v>
      </c>
      <c r="Y87" s="2" t="s">
        <v>539</v>
      </c>
      <c r="Z87" s="2" t="s">
        <v>383</v>
      </c>
      <c r="AA87" s="2" t="s">
        <v>401</v>
      </c>
      <c r="AB87" s="2" t="s">
        <v>373</v>
      </c>
      <c r="AC87" s="2" t="s">
        <v>1993</v>
      </c>
      <c r="AD87" s="2" t="s">
        <v>373</v>
      </c>
      <c r="AE87" s="2" t="s">
        <v>386</v>
      </c>
      <c r="AF87" s="2" t="s">
        <v>373</v>
      </c>
      <c r="AG87" s="2" t="s">
        <v>373</v>
      </c>
      <c r="AH87" s="2" t="s">
        <v>1919</v>
      </c>
      <c r="AI87" s="2" t="s">
        <v>373</v>
      </c>
      <c r="AJ87" s="2" t="s">
        <v>373</v>
      </c>
      <c r="AK87" s="2" t="s">
        <v>383</v>
      </c>
      <c r="AL87" s="2" t="s">
        <v>373</v>
      </c>
      <c r="AM87" s="2" t="s">
        <v>405</v>
      </c>
      <c r="AN87" s="2" t="s">
        <v>636</v>
      </c>
      <c r="AO87" s="2" t="s">
        <v>373</v>
      </c>
      <c r="AP87" s="2" t="s">
        <v>1994</v>
      </c>
      <c r="AQ87" s="2" t="s">
        <v>1995</v>
      </c>
      <c r="AR87" s="2" t="s">
        <v>373</v>
      </c>
      <c r="AS87" s="2" t="s">
        <v>373</v>
      </c>
      <c r="AT87" s="2" t="s">
        <v>373</v>
      </c>
      <c r="AU87" s="2" t="s">
        <v>429</v>
      </c>
      <c r="AV87" s="2" t="s">
        <v>429</v>
      </c>
      <c r="AW87" s="2" t="s">
        <v>429</v>
      </c>
      <c r="AX87" s="2" t="s">
        <v>383</v>
      </c>
      <c r="AY87" s="2" t="s">
        <v>383</v>
      </c>
      <c r="AZ87" s="2" t="s">
        <v>383</v>
      </c>
      <c r="BA87" s="2" t="s">
        <v>850</v>
      </c>
      <c r="BB87" s="2" t="s">
        <v>671</v>
      </c>
      <c r="BC87" s="2" t="s">
        <v>671</v>
      </c>
      <c r="BD87" s="2" t="s">
        <v>671</v>
      </c>
      <c r="BE87" s="2" t="s">
        <v>671</v>
      </c>
      <c r="BF87" s="2" t="s">
        <v>671</v>
      </c>
      <c r="BG87" s="2" t="s">
        <v>383</v>
      </c>
      <c r="BH87" s="2" t="s">
        <v>408</v>
      </c>
      <c r="BI87" s="2" t="s">
        <v>373</v>
      </c>
      <c r="BJ87" s="2" t="s">
        <v>373</v>
      </c>
      <c r="BK87" s="2" t="s">
        <v>1996</v>
      </c>
      <c r="BL87" s="2" t="s">
        <v>373</v>
      </c>
      <c r="BM87" s="2" t="s">
        <v>390</v>
      </c>
      <c r="BN87" s="2" t="s">
        <v>373</v>
      </c>
      <c r="BO87" s="2" t="s">
        <v>383</v>
      </c>
      <c r="BP87" s="2" t="s">
        <v>383</v>
      </c>
      <c r="BQ87" s="2" t="s">
        <v>383</v>
      </c>
      <c r="BR87" s="2" t="s">
        <v>383</v>
      </c>
      <c r="BS87" s="2" t="s">
        <v>373</v>
      </c>
      <c r="BT87" s="2" t="s">
        <v>373</v>
      </c>
      <c r="BU87" s="2" t="s">
        <v>373</v>
      </c>
      <c r="BV87" s="2" t="s">
        <v>373</v>
      </c>
      <c r="BW87" s="2" t="s">
        <v>373</v>
      </c>
      <c r="BX87" s="2" t="s">
        <v>373</v>
      </c>
      <c r="BY87" s="2" t="s">
        <v>373</v>
      </c>
      <c r="BZ87" s="2" t="s">
        <v>373</v>
      </c>
      <c r="CA87" s="2" t="s">
        <v>373</v>
      </c>
      <c r="CB87" s="2" t="s">
        <v>373</v>
      </c>
      <c r="CC87" s="2" t="s">
        <v>373</v>
      </c>
      <c r="CD87" s="2" t="s">
        <v>373</v>
      </c>
      <c r="CE87" s="2" t="s">
        <v>373</v>
      </c>
      <c r="CF87" s="2" t="s">
        <v>373</v>
      </c>
      <c r="CG87" s="2" t="s">
        <v>373</v>
      </c>
      <c r="CH87" s="2" t="s">
        <v>373</v>
      </c>
      <c r="CI87" s="2" t="s">
        <v>373</v>
      </c>
      <c r="CJ87" s="2" t="s">
        <v>373</v>
      </c>
      <c r="CK87" s="2" t="s">
        <v>373</v>
      </c>
      <c r="CL87" s="2" t="s">
        <v>373</v>
      </c>
      <c r="CM87" s="2" t="s">
        <v>373</v>
      </c>
      <c r="CN87" s="2" t="s">
        <v>373</v>
      </c>
      <c r="CO87" s="2" t="s">
        <v>373</v>
      </c>
      <c r="CP87" s="2" t="s">
        <v>373</v>
      </c>
      <c r="CQ87" s="2" t="s">
        <v>373</v>
      </c>
      <c r="CR87" s="2" t="s">
        <v>373</v>
      </c>
      <c r="CS87" s="2" t="s">
        <v>373</v>
      </c>
      <c r="CT87" s="2" t="s">
        <v>373</v>
      </c>
      <c r="CU87" s="2" t="s">
        <v>373</v>
      </c>
      <c r="CV87" s="2" t="s">
        <v>373</v>
      </c>
      <c r="CW87" s="2" t="s">
        <v>373</v>
      </c>
      <c r="CX87" s="2" t="s">
        <v>373</v>
      </c>
      <c r="CY87" s="2" t="s">
        <v>373</v>
      </c>
      <c r="CZ87" s="2" t="s">
        <v>373</v>
      </c>
      <c r="DA87" s="2" t="s">
        <v>373</v>
      </c>
      <c r="DB87" s="2" t="s">
        <v>373</v>
      </c>
      <c r="DC87" s="2" t="s">
        <v>373</v>
      </c>
      <c r="DD87" s="2" t="s">
        <v>373</v>
      </c>
      <c r="DE87" s="2" t="s">
        <v>373</v>
      </c>
      <c r="DF87" s="2" t="s">
        <v>373</v>
      </c>
      <c r="DG87" s="2" t="s">
        <v>373</v>
      </c>
      <c r="DH87" s="2" t="s">
        <v>373</v>
      </c>
      <c r="DI87" s="2" t="s">
        <v>373</v>
      </c>
      <c r="DJ87" s="2" t="s">
        <v>373</v>
      </c>
      <c r="DK87" s="2" t="s">
        <v>373</v>
      </c>
      <c r="DL87" s="2" t="s">
        <v>373</v>
      </c>
      <c r="DM87" s="2" t="s">
        <v>373</v>
      </c>
      <c r="DN87" s="2" t="s">
        <v>373</v>
      </c>
      <c r="DO87" s="2" t="s">
        <v>373</v>
      </c>
      <c r="DP87" s="2" t="s">
        <v>373</v>
      </c>
      <c r="DQ87" s="2" t="s">
        <v>373</v>
      </c>
      <c r="DR87" s="2" t="s">
        <v>373</v>
      </c>
      <c r="DS87" s="2" t="s">
        <v>373</v>
      </c>
      <c r="DT87" s="2" t="s">
        <v>373</v>
      </c>
      <c r="DU87" s="2" t="s">
        <v>373</v>
      </c>
      <c r="DV87" s="2" t="s">
        <v>373</v>
      </c>
      <c r="DW87" s="2" t="s">
        <v>373</v>
      </c>
      <c r="DX87" s="2" t="s">
        <v>373</v>
      </c>
      <c r="DY87" s="2" t="s">
        <v>373</v>
      </c>
      <c r="DZ87" s="2" t="s">
        <v>373</v>
      </c>
      <c r="EA87" s="2" t="s">
        <v>373</v>
      </c>
      <c r="EB87" s="2" t="s">
        <v>373</v>
      </c>
      <c r="EC87" s="2" t="s">
        <v>373</v>
      </c>
      <c r="ED87" s="2" t="s">
        <v>373</v>
      </c>
      <c r="EE87" s="2" t="s">
        <v>373</v>
      </c>
      <c r="EF87" s="2" t="s">
        <v>373</v>
      </c>
      <c r="EG87" s="2" t="s">
        <v>373</v>
      </c>
      <c r="EH87" s="2" t="s">
        <v>373</v>
      </c>
      <c r="EI87" s="2" t="s">
        <v>373</v>
      </c>
      <c r="EJ87" s="2" t="s">
        <v>373</v>
      </c>
      <c r="EK87" s="2" t="s">
        <v>373</v>
      </c>
      <c r="EL87" s="2" t="s">
        <v>373</v>
      </c>
      <c r="EM87" s="2" t="s">
        <v>373</v>
      </c>
      <c r="EN87" s="2" t="s">
        <v>373</v>
      </c>
      <c r="EO87" s="2" t="s">
        <v>373</v>
      </c>
      <c r="EP87" s="2" t="s">
        <v>373</v>
      </c>
      <c r="EQ87" s="2" t="s">
        <v>373</v>
      </c>
      <c r="ER87" s="2" t="s">
        <v>373</v>
      </c>
      <c r="ES87" s="2" t="s">
        <v>373</v>
      </c>
      <c r="ET87" s="2" t="s">
        <v>373</v>
      </c>
      <c r="EU87" s="2" t="s">
        <v>373</v>
      </c>
      <c r="EV87" s="2" t="s">
        <v>373</v>
      </c>
      <c r="EW87" s="2" t="s">
        <v>373</v>
      </c>
      <c r="EX87" s="2" t="s">
        <v>373</v>
      </c>
      <c r="EY87" s="2" t="s">
        <v>373</v>
      </c>
      <c r="EZ87" s="2" t="s">
        <v>373</v>
      </c>
      <c r="FA87" s="2" t="s">
        <v>373</v>
      </c>
      <c r="FB87" s="2" t="s">
        <v>373</v>
      </c>
      <c r="FC87" s="2" t="s">
        <v>373</v>
      </c>
      <c r="FD87" s="2" t="s">
        <v>373</v>
      </c>
      <c r="FE87" s="2" t="s">
        <v>373</v>
      </c>
      <c r="FF87" s="2" t="s">
        <v>373</v>
      </c>
      <c r="FG87" s="2" t="s">
        <v>373</v>
      </c>
      <c r="FH87" s="2" t="s">
        <v>373</v>
      </c>
      <c r="FI87" s="2" t="s">
        <v>373</v>
      </c>
      <c r="FJ87" s="2" t="s">
        <v>373</v>
      </c>
      <c r="FK87" s="2" t="s">
        <v>373</v>
      </c>
      <c r="FL87" s="2" t="s">
        <v>373</v>
      </c>
      <c r="FM87" s="2" t="s">
        <v>373</v>
      </c>
      <c r="FN87" s="2" t="s">
        <v>373</v>
      </c>
      <c r="FO87" s="2" t="s">
        <v>373</v>
      </c>
      <c r="FP87" s="2" t="s">
        <v>373</v>
      </c>
      <c r="FQ87" s="2" t="s">
        <v>373</v>
      </c>
      <c r="FR87" s="2" t="s">
        <v>373</v>
      </c>
      <c r="FS87" s="2" t="s">
        <v>373</v>
      </c>
      <c r="FT87" s="2" t="s">
        <v>373</v>
      </c>
      <c r="FU87" s="2" t="s">
        <v>373</v>
      </c>
      <c r="FV87" s="2" t="s">
        <v>373</v>
      </c>
      <c r="FW87" s="2" t="s">
        <v>373</v>
      </c>
      <c r="FX87" s="2" t="s">
        <v>373</v>
      </c>
      <c r="FY87" s="2" t="s">
        <v>373</v>
      </c>
      <c r="FZ87" s="2" t="s">
        <v>373</v>
      </c>
      <c r="GA87" s="2" t="s">
        <v>373</v>
      </c>
      <c r="GB87" s="2" t="s">
        <v>373</v>
      </c>
      <c r="GC87" s="2" t="s">
        <v>373</v>
      </c>
      <c r="GD87" s="2" t="s">
        <v>373</v>
      </c>
      <c r="GE87" s="2" t="s">
        <v>373</v>
      </c>
      <c r="GF87" s="2" t="s">
        <v>373</v>
      </c>
      <c r="GG87" s="2" t="s">
        <v>373</v>
      </c>
      <c r="GH87" s="2" t="s">
        <v>373</v>
      </c>
      <c r="GI87" s="2" t="s">
        <v>373</v>
      </c>
      <c r="GJ87" s="2" t="s">
        <v>373</v>
      </c>
    </row>
    <row r="88" spans="1:192" x14ac:dyDescent="0.25">
      <c r="A88" s="1">
        <v>43753.62940972222</v>
      </c>
      <c r="B88" s="1">
        <v>43756.61142361111</v>
      </c>
      <c r="C88" s="2" t="s">
        <v>195</v>
      </c>
      <c r="D88" s="2" t="s">
        <v>1710</v>
      </c>
      <c r="E88">
        <v>100</v>
      </c>
      <c r="F88">
        <v>257646</v>
      </c>
      <c r="G88" s="2" t="s">
        <v>371</v>
      </c>
      <c r="H88" s="1">
        <v>43756.611438194443</v>
      </c>
      <c r="I88" s="2" t="s">
        <v>1997</v>
      </c>
      <c r="J88" s="2" t="s">
        <v>373</v>
      </c>
      <c r="K88" s="2" t="s">
        <v>373</v>
      </c>
      <c r="L88" s="2" t="s">
        <v>373</v>
      </c>
      <c r="M88" s="2" t="s">
        <v>373</v>
      </c>
      <c r="N88" s="2" t="s">
        <v>373</v>
      </c>
      <c r="O88" s="2" t="s">
        <v>373</v>
      </c>
      <c r="P88" s="2" t="s">
        <v>374</v>
      </c>
      <c r="Q88" s="2" t="s">
        <v>375</v>
      </c>
      <c r="R88" s="2" t="s">
        <v>1998</v>
      </c>
      <c r="S88" s="2" t="s">
        <v>1999</v>
      </c>
      <c r="T88" s="2" t="s">
        <v>2000</v>
      </c>
      <c r="U88" s="2" t="s">
        <v>1715</v>
      </c>
      <c r="V88" s="2" t="s">
        <v>2001</v>
      </c>
      <c r="W88" s="2" t="s">
        <v>381</v>
      </c>
      <c r="X88" s="2" t="s">
        <v>373</v>
      </c>
      <c r="Y88" s="2" t="s">
        <v>539</v>
      </c>
      <c r="Z88" s="2" t="s">
        <v>390</v>
      </c>
      <c r="AA88" s="2" t="s">
        <v>597</v>
      </c>
      <c r="AB88" s="2" t="s">
        <v>373</v>
      </c>
      <c r="AC88" s="2" t="s">
        <v>774</v>
      </c>
      <c r="AD88" s="2" t="s">
        <v>373</v>
      </c>
      <c r="AE88" s="2" t="s">
        <v>403</v>
      </c>
      <c r="AF88" s="2" t="s">
        <v>373</v>
      </c>
      <c r="AG88" s="2" t="s">
        <v>373</v>
      </c>
      <c r="AH88" s="2" t="s">
        <v>404</v>
      </c>
      <c r="AI88" s="2" t="s">
        <v>373</v>
      </c>
      <c r="AJ88" s="2" t="s">
        <v>373</v>
      </c>
      <c r="AK88" s="2" t="s">
        <v>383</v>
      </c>
      <c r="AL88" s="2" t="s">
        <v>373</v>
      </c>
      <c r="AM88" s="2" t="s">
        <v>405</v>
      </c>
      <c r="AN88" s="2" t="s">
        <v>636</v>
      </c>
      <c r="AO88" s="2" t="s">
        <v>373</v>
      </c>
      <c r="AP88" s="2" t="s">
        <v>2002</v>
      </c>
      <c r="AQ88" s="2" t="s">
        <v>2003</v>
      </c>
      <c r="AR88" s="2" t="s">
        <v>1802</v>
      </c>
      <c r="AS88" s="2" t="s">
        <v>1855</v>
      </c>
      <c r="AT88" s="2" t="s">
        <v>731</v>
      </c>
      <c r="AU88" s="2" t="s">
        <v>373</v>
      </c>
      <c r="AV88" s="2" t="s">
        <v>373</v>
      </c>
      <c r="AW88" s="2" t="s">
        <v>373</v>
      </c>
      <c r="AX88" s="2" t="s">
        <v>390</v>
      </c>
      <c r="AY88" s="2" t="s">
        <v>390</v>
      </c>
      <c r="AZ88" s="2" t="s">
        <v>383</v>
      </c>
      <c r="BA88" s="2" t="s">
        <v>556</v>
      </c>
      <c r="BB88" s="2" t="s">
        <v>497</v>
      </c>
      <c r="BC88" s="2" t="s">
        <v>430</v>
      </c>
      <c r="BD88" s="2" t="s">
        <v>556</v>
      </c>
      <c r="BE88" s="2" t="s">
        <v>497</v>
      </c>
      <c r="BF88" s="2" t="s">
        <v>429</v>
      </c>
      <c r="BG88" s="2" t="s">
        <v>383</v>
      </c>
      <c r="BH88" s="2" t="s">
        <v>494</v>
      </c>
      <c r="BI88" s="2" t="s">
        <v>373</v>
      </c>
      <c r="BJ88" s="2" t="s">
        <v>2004</v>
      </c>
      <c r="BK88" s="2" t="s">
        <v>496</v>
      </c>
      <c r="BL88" s="2" t="s">
        <v>373</v>
      </c>
      <c r="BM88" s="2" t="s">
        <v>390</v>
      </c>
      <c r="BN88" s="2" t="s">
        <v>1092</v>
      </c>
      <c r="BO88" s="2" t="s">
        <v>383</v>
      </c>
      <c r="BP88" s="2" t="s">
        <v>383</v>
      </c>
      <c r="BQ88" s="2" t="s">
        <v>383</v>
      </c>
      <c r="BR88" s="2" t="s">
        <v>390</v>
      </c>
      <c r="BS88" s="2" t="s">
        <v>556</v>
      </c>
      <c r="BT88" s="2" t="s">
        <v>411</v>
      </c>
      <c r="BU88" s="2" t="s">
        <v>2005</v>
      </c>
      <c r="BV88" s="2" t="s">
        <v>373</v>
      </c>
      <c r="BW88" s="2" t="s">
        <v>2006</v>
      </c>
      <c r="BX88" s="2" t="s">
        <v>373</v>
      </c>
      <c r="BY88" s="2" t="s">
        <v>494</v>
      </c>
      <c r="BZ88" s="2" t="s">
        <v>2007</v>
      </c>
      <c r="CA88" s="2" t="s">
        <v>2008</v>
      </c>
      <c r="CB88" s="2" t="s">
        <v>390</v>
      </c>
      <c r="CC88" s="2" t="s">
        <v>497</v>
      </c>
      <c r="CD88" s="2" t="s">
        <v>411</v>
      </c>
      <c r="CE88" s="2" t="s">
        <v>2009</v>
      </c>
      <c r="CF88" s="2" t="s">
        <v>373</v>
      </c>
      <c r="CG88" s="2" t="s">
        <v>2006</v>
      </c>
      <c r="CH88" s="2" t="s">
        <v>373</v>
      </c>
      <c r="CI88" s="2" t="s">
        <v>828</v>
      </c>
      <c r="CJ88" s="2" t="s">
        <v>373</v>
      </c>
      <c r="CK88" s="2" t="s">
        <v>2010</v>
      </c>
      <c r="CL88" s="2" t="s">
        <v>390</v>
      </c>
      <c r="CM88" s="2" t="s">
        <v>430</v>
      </c>
      <c r="CN88" s="2" t="s">
        <v>411</v>
      </c>
      <c r="CO88" s="2" t="s">
        <v>2011</v>
      </c>
      <c r="CP88" s="2" t="s">
        <v>373</v>
      </c>
      <c r="CQ88" s="2" t="s">
        <v>383</v>
      </c>
      <c r="CR88" s="2" t="s">
        <v>1056</v>
      </c>
      <c r="CS88" s="2" t="s">
        <v>373</v>
      </c>
      <c r="CT88" s="2" t="s">
        <v>752</v>
      </c>
      <c r="CU88" s="2" t="s">
        <v>373</v>
      </c>
      <c r="CV88" s="2" t="s">
        <v>383</v>
      </c>
      <c r="CW88" s="2" t="s">
        <v>373</v>
      </c>
      <c r="CX88" s="2" t="s">
        <v>1728</v>
      </c>
      <c r="CY88" s="2" t="s">
        <v>390</v>
      </c>
      <c r="CZ88" s="2" t="s">
        <v>2012</v>
      </c>
      <c r="DA88" s="2" t="s">
        <v>2013</v>
      </c>
      <c r="DB88" s="2" t="s">
        <v>2014</v>
      </c>
      <c r="DC88" s="2" t="s">
        <v>373</v>
      </c>
      <c r="DD88" s="2" t="s">
        <v>2015</v>
      </c>
      <c r="DE88" s="2" t="s">
        <v>2016</v>
      </c>
      <c r="DF88" s="2" t="s">
        <v>2017</v>
      </c>
      <c r="DG88" s="2" t="s">
        <v>519</v>
      </c>
      <c r="DH88" s="2" t="s">
        <v>373</v>
      </c>
      <c r="DI88" s="2" t="s">
        <v>373</v>
      </c>
      <c r="DJ88" s="2" t="s">
        <v>2018</v>
      </c>
      <c r="DK88" s="2" t="s">
        <v>2019</v>
      </c>
      <c r="DL88" s="2" t="s">
        <v>508</v>
      </c>
      <c r="DM88" s="2" t="s">
        <v>508</v>
      </c>
      <c r="DN88" s="2" t="s">
        <v>2020</v>
      </c>
      <c r="DO88" s="2" t="s">
        <v>530</v>
      </c>
      <c r="DP88" s="2" t="s">
        <v>850</v>
      </c>
      <c r="DQ88" s="2" t="s">
        <v>2021</v>
      </c>
      <c r="DR88" s="2" t="s">
        <v>2022</v>
      </c>
      <c r="DS88" s="2" t="s">
        <v>2023</v>
      </c>
      <c r="DT88" s="2" t="s">
        <v>2024</v>
      </c>
      <c r="DU88" s="2" t="s">
        <v>2025</v>
      </c>
      <c r="DV88" s="2" t="s">
        <v>440</v>
      </c>
      <c r="DW88" s="2" t="s">
        <v>2026</v>
      </c>
      <c r="DX88" s="2" t="s">
        <v>440</v>
      </c>
      <c r="DY88" s="2" t="s">
        <v>440</v>
      </c>
      <c r="DZ88" s="2" t="s">
        <v>440</v>
      </c>
      <c r="EA88" s="2" t="s">
        <v>440</v>
      </c>
      <c r="EB88" s="2" t="s">
        <v>373</v>
      </c>
      <c r="EC88" s="2" t="s">
        <v>373</v>
      </c>
      <c r="ED88" s="2" t="s">
        <v>373</v>
      </c>
      <c r="EE88" s="2" t="s">
        <v>649</v>
      </c>
      <c r="EF88" s="2" t="s">
        <v>390</v>
      </c>
      <c r="EG88" s="2" t="s">
        <v>390</v>
      </c>
      <c r="EH88" s="2" t="s">
        <v>449</v>
      </c>
      <c r="EI88" s="2" t="s">
        <v>373</v>
      </c>
      <c r="EJ88" s="2" t="s">
        <v>2027</v>
      </c>
      <c r="EK88" s="2" t="s">
        <v>373</v>
      </c>
      <c r="EL88" s="2" t="s">
        <v>2028</v>
      </c>
      <c r="EM88" s="2" t="s">
        <v>373</v>
      </c>
      <c r="EN88" s="2" t="s">
        <v>390</v>
      </c>
      <c r="EO88" s="2" t="s">
        <v>2029</v>
      </c>
      <c r="EP88" s="2" t="s">
        <v>1854</v>
      </c>
      <c r="EQ88" s="2" t="s">
        <v>2029</v>
      </c>
      <c r="ER88" s="2" t="s">
        <v>1854</v>
      </c>
      <c r="ES88" s="2" t="s">
        <v>2030</v>
      </c>
      <c r="ET88" s="2" t="s">
        <v>784</v>
      </c>
      <c r="EU88" s="2" t="s">
        <v>2031</v>
      </c>
      <c r="EV88" s="2" t="s">
        <v>440</v>
      </c>
      <c r="EW88" s="2" t="s">
        <v>440</v>
      </c>
      <c r="EX88" s="2" t="s">
        <v>440</v>
      </c>
      <c r="EY88" s="2" t="s">
        <v>440</v>
      </c>
      <c r="EZ88" s="2" t="s">
        <v>2032</v>
      </c>
      <c r="FA88" s="2" t="s">
        <v>2033</v>
      </c>
      <c r="FB88" s="2" t="s">
        <v>441</v>
      </c>
      <c r="FC88" s="2" t="s">
        <v>547</v>
      </c>
      <c r="FD88" s="2" t="s">
        <v>1804</v>
      </c>
      <c r="FE88" s="2" t="s">
        <v>373</v>
      </c>
      <c r="FF88" s="2" t="s">
        <v>2034</v>
      </c>
      <c r="FG88" s="2" t="s">
        <v>652</v>
      </c>
      <c r="FH88" s="2" t="s">
        <v>2035</v>
      </c>
      <c r="FI88" s="2" t="s">
        <v>2036</v>
      </c>
      <c r="FJ88" s="2" t="s">
        <v>2037</v>
      </c>
      <c r="FK88" s="2" t="s">
        <v>2038</v>
      </c>
      <c r="FL88" s="2" t="s">
        <v>2035</v>
      </c>
      <c r="FM88" s="2" t="s">
        <v>490</v>
      </c>
      <c r="FN88" s="2" t="s">
        <v>1099</v>
      </c>
      <c r="FO88" s="2" t="s">
        <v>2039</v>
      </c>
      <c r="FP88" s="2" t="s">
        <v>383</v>
      </c>
      <c r="FQ88" s="2" t="s">
        <v>390</v>
      </c>
      <c r="FR88" s="2" t="s">
        <v>529</v>
      </c>
      <c r="FS88" s="2" t="s">
        <v>373</v>
      </c>
      <c r="FT88" s="2" t="s">
        <v>390</v>
      </c>
      <c r="FU88" s="2" t="s">
        <v>373</v>
      </c>
      <c r="FV88" s="2" t="s">
        <v>390</v>
      </c>
      <c r="FW88" s="2" t="s">
        <v>373</v>
      </c>
      <c r="FX88" s="2" t="s">
        <v>373</v>
      </c>
      <c r="FY88" s="2" t="s">
        <v>390</v>
      </c>
      <c r="FZ88" s="2" t="s">
        <v>373</v>
      </c>
      <c r="GA88" s="2" t="s">
        <v>373</v>
      </c>
      <c r="GB88" s="2" t="s">
        <v>373</v>
      </c>
      <c r="GC88" s="2" t="s">
        <v>373</v>
      </c>
      <c r="GD88" s="2" t="s">
        <v>373</v>
      </c>
      <c r="GE88" s="2" t="s">
        <v>373</v>
      </c>
      <c r="GF88" s="2" t="s">
        <v>2040</v>
      </c>
      <c r="GG88" s="2" t="s">
        <v>1419</v>
      </c>
      <c r="GH88" s="2" t="s">
        <v>2041</v>
      </c>
      <c r="GI88" s="2" t="s">
        <v>373</v>
      </c>
      <c r="GJ88" s="2" t="s">
        <v>373</v>
      </c>
    </row>
    <row r="89" spans="1:192" x14ac:dyDescent="0.25">
      <c r="A89" s="1">
        <v>43749.655127314814</v>
      </c>
      <c r="B89" s="1">
        <v>43749.656111111108</v>
      </c>
      <c r="C89" s="2" t="s">
        <v>195</v>
      </c>
      <c r="D89" s="2" t="s">
        <v>1710</v>
      </c>
      <c r="E89">
        <v>33</v>
      </c>
      <c r="F89">
        <v>85</v>
      </c>
      <c r="G89" s="2" t="s">
        <v>963</v>
      </c>
      <c r="H89" s="1">
        <v>43756.65617736111</v>
      </c>
      <c r="I89" s="2" t="s">
        <v>2042</v>
      </c>
      <c r="J89" s="2" t="s">
        <v>373</v>
      </c>
      <c r="K89" s="2" t="s">
        <v>373</v>
      </c>
      <c r="L89" s="2" t="s">
        <v>373</v>
      </c>
      <c r="M89" s="2" t="s">
        <v>373</v>
      </c>
      <c r="N89" s="2" t="s">
        <v>373</v>
      </c>
      <c r="O89" s="2" t="s">
        <v>373</v>
      </c>
      <c r="P89" s="2" t="s">
        <v>374</v>
      </c>
      <c r="Q89" s="2" t="s">
        <v>375</v>
      </c>
      <c r="R89" s="2" t="s">
        <v>373</v>
      </c>
      <c r="S89" s="2" t="s">
        <v>373</v>
      </c>
      <c r="T89" s="2" t="s">
        <v>373</v>
      </c>
      <c r="U89" s="2" t="s">
        <v>373</v>
      </c>
      <c r="V89" s="2" t="s">
        <v>373</v>
      </c>
      <c r="W89" s="2" t="s">
        <v>373</v>
      </c>
      <c r="X89" s="2" t="s">
        <v>373</v>
      </c>
      <c r="Y89" s="2" t="s">
        <v>373</v>
      </c>
      <c r="Z89" s="2" t="s">
        <v>373</v>
      </c>
      <c r="AA89" s="2" t="s">
        <v>373</v>
      </c>
      <c r="AB89" s="2" t="s">
        <v>373</v>
      </c>
      <c r="AC89" s="2" t="s">
        <v>373</v>
      </c>
      <c r="AD89" s="2" t="s">
        <v>373</v>
      </c>
      <c r="AE89" s="2" t="s">
        <v>373</v>
      </c>
      <c r="AF89" s="2" t="s">
        <v>373</v>
      </c>
      <c r="AG89" s="2" t="s">
        <v>373</v>
      </c>
      <c r="AH89" s="2" t="s">
        <v>373</v>
      </c>
      <c r="AI89" s="2" t="s">
        <v>373</v>
      </c>
      <c r="AJ89" s="2" t="s">
        <v>373</v>
      </c>
      <c r="AK89" s="2" t="s">
        <v>373</v>
      </c>
      <c r="AL89" s="2" t="s">
        <v>373</v>
      </c>
      <c r="AM89" s="2" t="s">
        <v>373</v>
      </c>
      <c r="AN89" s="2" t="s">
        <v>373</v>
      </c>
      <c r="AO89" s="2" t="s">
        <v>373</v>
      </c>
      <c r="AP89" s="2" t="s">
        <v>373</v>
      </c>
      <c r="AQ89" s="2" t="s">
        <v>373</v>
      </c>
      <c r="AR89" s="2" t="s">
        <v>373</v>
      </c>
      <c r="AS89" s="2" t="s">
        <v>373</v>
      </c>
      <c r="AT89" s="2" t="s">
        <v>373</v>
      </c>
      <c r="AU89" s="2" t="s">
        <v>373</v>
      </c>
      <c r="AV89" s="2" t="s">
        <v>373</v>
      </c>
      <c r="AW89" s="2" t="s">
        <v>373</v>
      </c>
      <c r="AX89" s="2" t="s">
        <v>373</v>
      </c>
      <c r="AY89" s="2" t="s">
        <v>373</v>
      </c>
      <c r="AZ89" s="2" t="s">
        <v>373</v>
      </c>
      <c r="BA89" s="2" t="s">
        <v>373</v>
      </c>
      <c r="BB89" s="2" t="s">
        <v>373</v>
      </c>
      <c r="BC89" s="2" t="s">
        <v>373</v>
      </c>
      <c r="BD89" s="2" t="s">
        <v>373</v>
      </c>
      <c r="BE89" s="2" t="s">
        <v>373</v>
      </c>
      <c r="BF89" s="2" t="s">
        <v>373</v>
      </c>
      <c r="BG89" s="2" t="s">
        <v>373</v>
      </c>
      <c r="BH89" s="2" t="s">
        <v>373</v>
      </c>
      <c r="BI89" s="2" t="s">
        <v>373</v>
      </c>
      <c r="BJ89" s="2" t="s">
        <v>373</v>
      </c>
      <c r="BK89" s="2" t="s">
        <v>373</v>
      </c>
      <c r="BL89" s="2" t="s">
        <v>373</v>
      </c>
      <c r="BM89" s="2" t="s">
        <v>373</v>
      </c>
      <c r="BN89" s="2" t="s">
        <v>373</v>
      </c>
      <c r="BO89" s="2" t="s">
        <v>373</v>
      </c>
      <c r="BP89" s="2" t="s">
        <v>373</v>
      </c>
      <c r="BQ89" s="2" t="s">
        <v>373</v>
      </c>
      <c r="BR89" s="2" t="s">
        <v>373</v>
      </c>
      <c r="BS89" s="2" t="s">
        <v>373</v>
      </c>
      <c r="BT89" s="2" t="s">
        <v>373</v>
      </c>
      <c r="BU89" s="2" t="s">
        <v>373</v>
      </c>
      <c r="BV89" s="2" t="s">
        <v>373</v>
      </c>
      <c r="BW89" s="2" t="s">
        <v>373</v>
      </c>
      <c r="BX89" s="2" t="s">
        <v>373</v>
      </c>
      <c r="BY89" s="2" t="s">
        <v>373</v>
      </c>
      <c r="BZ89" s="2" t="s">
        <v>373</v>
      </c>
      <c r="CA89" s="2" t="s">
        <v>373</v>
      </c>
      <c r="CB89" s="2" t="s">
        <v>373</v>
      </c>
      <c r="CC89" s="2" t="s">
        <v>373</v>
      </c>
      <c r="CD89" s="2" t="s">
        <v>373</v>
      </c>
      <c r="CE89" s="2" t="s">
        <v>373</v>
      </c>
      <c r="CF89" s="2" t="s">
        <v>373</v>
      </c>
      <c r="CG89" s="2" t="s">
        <v>373</v>
      </c>
      <c r="CH89" s="2" t="s">
        <v>373</v>
      </c>
      <c r="CI89" s="2" t="s">
        <v>373</v>
      </c>
      <c r="CJ89" s="2" t="s">
        <v>373</v>
      </c>
      <c r="CK89" s="2" t="s">
        <v>373</v>
      </c>
      <c r="CL89" s="2" t="s">
        <v>373</v>
      </c>
      <c r="CM89" s="2" t="s">
        <v>373</v>
      </c>
      <c r="CN89" s="2" t="s">
        <v>373</v>
      </c>
      <c r="CO89" s="2" t="s">
        <v>373</v>
      </c>
      <c r="CP89" s="2" t="s">
        <v>373</v>
      </c>
      <c r="CQ89" s="2" t="s">
        <v>373</v>
      </c>
      <c r="CR89" s="2" t="s">
        <v>373</v>
      </c>
      <c r="CS89" s="2" t="s">
        <v>373</v>
      </c>
      <c r="CT89" s="2" t="s">
        <v>373</v>
      </c>
      <c r="CU89" s="2" t="s">
        <v>373</v>
      </c>
      <c r="CV89" s="2" t="s">
        <v>373</v>
      </c>
      <c r="CW89" s="2" t="s">
        <v>373</v>
      </c>
      <c r="CX89" s="2" t="s">
        <v>373</v>
      </c>
      <c r="CY89" s="2" t="s">
        <v>373</v>
      </c>
      <c r="CZ89" s="2" t="s">
        <v>373</v>
      </c>
      <c r="DA89" s="2" t="s">
        <v>373</v>
      </c>
      <c r="DB89" s="2" t="s">
        <v>373</v>
      </c>
      <c r="DC89" s="2" t="s">
        <v>373</v>
      </c>
      <c r="DD89" s="2" t="s">
        <v>373</v>
      </c>
      <c r="DE89" s="2" t="s">
        <v>373</v>
      </c>
      <c r="DF89" s="2" t="s">
        <v>373</v>
      </c>
      <c r="DG89" s="2" t="s">
        <v>373</v>
      </c>
      <c r="DH89" s="2" t="s">
        <v>373</v>
      </c>
      <c r="DI89" s="2" t="s">
        <v>373</v>
      </c>
      <c r="DJ89" s="2" t="s">
        <v>373</v>
      </c>
      <c r="DK89" s="2" t="s">
        <v>373</v>
      </c>
      <c r="DL89" s="2" t="s">
        <v>373</v>
      </c>
      <c r="DM89" s="2" t="s">
        <v>373</v>
      </c>
      <c r="DN89" s="2" t="s">
        <v>373</v>
      </c>
      <c r="DO89" s="2" t="s">
        <v>373</v>
      </c>
      <c r="DP89" s="2" t="s">
        <v>373</v>
      </c>
      <c r="DQ89" s="2" t="s">
        <v>373</v>
      </c>
      <c r="DR89" s="2" t="s">
        <v>373</v>
      </c>
      <c r="DS89" s="2" t="s">
        <v>373</v>
      </c>
      <c r="DT89" s="2" t="s">
        <v>373</v>
      </c>
      <c r="DU89" s="2" t="s">
        <v>373</v>
      </c>
      <c r="DV89" s="2" t="s">
        <v>373</v>
      </c>
      <c r="DW89" s="2" t="s">
        <v>373</v>
      </c>
      <c r="DX89" s="2" t="s">
        <v>373</v>
      </c>
      <c r="DY89" s="2" t="s">
        <v>373</v>
      </c>
      <c r="DZ89" s="2" t="s">
        <v>373</v>
      </c>
      <c r="EA89" s="2" t="s">
        <v>373</v>
      </c>
      <c r="EB89" s="2" t="s">
        <v>373</v>
      </c>
      <c r="EC89" s="2" t="s">
        <v>373</v>
      </c>
      <c r="ED89" s="2" t="s">
        <v>373</v>
      </c>
      <c r="EE89" s="2" t="s">
        <v>373</v>
      </c>
      <c r="EF89" s="2" t="s">
        <v>373</v>
      </c>
      <c r="EG89" s="2" t="s">
        <v>373</v>
      </c>
      <c r="EH89" s="2" t="s">
        <v>373</v>
      </c>
      <c r="EI89" s="2" t="s">
        <v>373</v>
      </c>
      <c r="EJ89" s="2" t="s">
        <v>373</v>
      </c>
      <c r="EK89" s="2" t="s">
        <v>373</v>
      </c>
      <c r="EL89" s="2" t="s">
        <v>373</v>
      </c>
      <c r="EM89" s="2" t="s">
        <v>373</v>
      </c>
      <c r="EN89" s="2" t="s">
        <v>373</v>
      </c>
      <c r="EO89" s="2" t="s">
        <v>373</v>
      </c>
      <c r="EP89" s="2" t="s">
        <v>373</v>
      </c>
      <c r="EQ89" s="2" t="s">
        <v>373</v>
      </c>
      <c r="ER89" s="2" t="s">
        <v>373</v>
      </c>
      <c r="ES89" s="2" t="s">
        <v>373</v>
      </c>
      <c r="ET89" s="2" t="s">
        <v>373</v>
      </c>
      <c r="EU89" s="2" t="s">
        <v>373</v>
      </c>
      <c r="EV89" s="2" t="s">
        <v>373</v>
      </c>
      <c r="EW89" s="2" t="s">
        <v>373</v>
      </c>
      <c r="EX89" s="2" t="s">
        <v>373</v>
      </c>
      <c r="EY89" s="2" t="s">
        <v>373</v>
      </c>
      <c r="EZ89" s="2" t="s">
        <v>373</v>
      </c>
      <c r="FA89" s="2" t="s">
        <v>373</v>
      </c>
      <c r="FB89" s="2" t="s">
        <v>373</v>
      </c>
      <c r="FC89" s="2" t="s">
        <v>373</v>
      </c>
      <c r="FD89" s="2" t="s">
        <v>373</v>
      </c>
      <c r="FE89" s="2" t="s">
        <v>373</v>
      </c>
      <c r="FF89" s="2" t="s">
        <v>373</v>
      </c>
      <c r="FG89" s="2" t="s">
        <v>373</v>
      </c>
      <c r="FH89" s="2" t="s">
        <v>373</v>
      </c>
      <c r="FI89" s="2" t="s">
        <v>373</v>
      </c>
      <c r="FJ89" s="2" t="s">
        <v>373</v>
      </c>
      <c r="FK89" s="2" t="s">
        <v>373</v>
      </c>
      <c r="FL89" s="2" t="s">
        <v>373</v>
      </c>
      <c r="FM89" s="2" t="s">
        <v>373</v>
      </c>
      <c r="FN89" s="2" t="s">
        <v>373</v>
      </c>
      <c r="FO89" s="2" t="s">
        <v>373</v>
      </c>
      <c r="FP89" s="2" t="s">
        <v>373</v>
      </c>
      <c r="FQ89" s="2" t="s">
        <v>373</v>
      </c>
      <c r="FR89" s="2" t="s">
        <v>373</v>
      </c>
      <c r="FS89" s="2" t="s">
        <v>373</v>
      </c>
      <c r="FT89" s="2" t="s">
        <v>373</v>
      </c>
      <c r="FU89" s="2" t="s">
        <v>373</v>
      </c>
      <c r="FV89" s="2" t="s">
        <v>373</v>
      </c>
      <c r="FW89" s="2" t="s">
        <v>373</v>
      </c>
      <c r="FX89" s="2" t="s">
        <v>373</v>
      </c>
      <c r="FY89" s="2" t="s">
        <v>373</v>
      </c>
      <c r="FZ89" s="2" t="s">
        <v>373</v>
      </c>
      <c r="GA89" s="2" t="s">
        <v>373</v>
      </c>
      <c r="GB89" s="2" t="s">
        <v>373</v>
      </c>
      <c r="GC89" s="2" t="s">
        <v>373</v>
      </c>
      <c r="GD89" s="2" t="s">
        <v>373</v>
      </c>
      <c r="GE89" s="2" t="s">
        <v>373</v>
      </c>
      <c r="GF89" s="2" t="s">
        <v>373</v>
      </c>
      <c r="GG89" s="2" t="s">
        <v>373</v>
      </c>
      <c r="GH89" s="2" t="s">
        <v>373</v>
      </c>
      <c r="GI89" s="2" t="s">
        <v>373</v>
      </c>
      <c r="GJ89" s="2" t="s">
        <v>373</v>
      </c>
    </row>
    <row r="90" spans="1:192" x14ac:dyDescent="0.25">
      <c r="A90" s="1">
        <v>43756.630925925929</v>
      </c>
      <c r="B90" s="1">
        <v>43756.666041666664</v>
      </c>
      <c r="C90" s="2" t="s">
        <v>195</v>
      </c>
      <c r="D90" s="2" t="s">
        <v>2043</v>
      </c>
      <c r="E90">
        <v>100</v>
      </c>
      <c r="F90">
        <v>3033</v>
      </c>
      <c r="G90" s="2" t="s">
        <v>371</v>
      </c>
      <c r="H90" s="1">
        <v>43756.666051412038</v>
      </c>
      <c r="I90" s="2" t="s">
        <v>2044</v>
      </c>
      <c r="J90" s="2" t="s">
        <v>373</v>
      </c>
      <c r="K90" s="2" t="s">
        <v>373</v>
      </c>
      <c r="L90" s="2" t="s">
        <v>373</v>
      </c>
      <c r="M90" s="2" t="s">
        <v>373</v>
      </c>
      <c r="N90" s="2" t="s">
        <v>373</v>
      </c>
      <c r="O90" s="2" t="s">
        <v>373</v>
      </c>
      <c r="P90" s="2" t="s">
        <v>374</v>
      </c>
      <c r="Q90" s="2" t="s">
        <v>375</v>
      </c>
      <c r="R90" s="2" t="s">
        <v>2045</v>
      </c>
      <c r="S90" s="2" t="s">
        <v>2046</v>
      </c>
      <c r="T90" s="2" t="s">
        <v>796</v>
      </c>
      <c r="U90" s="2" t="s">
        <v>2047</v>
      </c>
      <c r="V90" s="2" t="s">
        <v>2048</v>
      </c>
      <c r="W90" s="2" t="s">
        <v>381</v>
      </c>
      <c r="X90" s="2" t="s">
        <v>373</v>
      </c>
      <c r="Y90" s="2" t="s">
        <v>423</v>
      </c>
      <c r="Z90" s="2" t="s">
        <v>390</v>
      </c>
      <c r="AA90" s="2" t="s">
        <v>384</v>
      </c>
      <c r="AB90" s="2" t="s">
        <v>373</v>
      </c>
      <c r="AC90" s="2" t="s">
        <v>475</v>
      </c>
      <c r="AD90" s="2" t="s">
        <v>373</v>
      </c>
      <c r="AE90" s="2" t="s">
        <v>403</v>
      </c>
      <c r="AF90" s="2" t="s">
        <v>373</v>
      </c>
      <c r="AG90" s="2" t="s">
        <v>373</v>
      </c>
      <c r="AH90" s="2" t="s">
        <v>404</v>
      </c>
      <c r="AI90" s="2" t="s">
        <v>407</v>
      </c>
      <c r="AJ90" s="2" t="s">
        <v>404</v>
      </c>
      <c r="AK90" s="2" t="s">
        <v>390</v>
      </c>
      <c r="AL90" s="2" t="s">
        <v>2049</v>
      </c>
      <c r="AM90" s="2" t="s">
        <v>405</v>
      </c>
      <c r="AN90" s="2" t="s">
        <v>406</v>
      </c>
      <c r="AO90" s="2" t="s">
        <v>403</v>
      </c>
      <c r="AP90" s="2" t="s">
        <v>373</v>
      </c>
      <c r="AQ90" s="2" t="s">
        <v>373</v>
      </c>
      <c r="AR90" s="2" t="s">
        <v>1919</v>
      </c>
      <c r="AS90" s="2" t="s">
        <v>515</v>
      </c>
      <c r="AT90" s="2" t="s">
        <v>440</v>
      </c>
      <c r="AU90" s="2" t="s">
        <v>373</v>
      </c>
      <c r="AV90" s="2" t="s">
        <v>373</v>
      </c>
      <c r="AW90" s="2" t="s">
        <v>373</v>
      </c>
      <c r="AX90" s="2" t="s">
        <v>383</v>
      </c>
      <c r="AY90" s="2" t="s">
        <v>383</v>
      </c>
      <c r="AZ90" s="2" t="s">
        <v>383</v>
      </c>
      <c r="BA90" s="2" t="s">
        <v>582</v>
      </c>
      <c r="BB90" s="2" t="s">
        <v>582</v>
      </c>
      <c r="BC90" s="2" t="s">
        <v>373</v>
      </c>
      <c r="BD90" s="2" t="s">
        <v>582</v>
      </c>
      <c r="BE90" s="2" t="s">
        <v>582</v>
      </c>
      <c r="BF90" s="2" t="s">
        <v>373</v>
      </c>
      <c r="BG90" s="2" t="s">
        <v>390</v>
      </c>
      <c r="BH90" s="2" t="s">
        <v>494</v>
      </c>
      <c r="BI90" s="2" t="s">
        <v>373</v>
      </c>
      <c r="BJ90" s="2" t="s">
        <v>2050</v>
      </c>
      <c r="BK90" s="2" t="s">
        <v>409</v>
      </c>
      <c r="BL90" s="2" t="s">
        <v>373</v>
      </c>
      <c r="BM90" s="2" t="s">
        <v>390</v>
      </c>
      <c r="BN90" s="2" t="s">
        <v>1465</v>
      </c>
      <c r="BO90" s="2" t="s">
        <v>383</v>
      </c>
      <c r="BP90" s="2" t="s">
        <v>383</v>
      </c>
      <c r="BQ90" s="2" t="s">
        <v>383</v>
      </c>
      <c r="BR90" s="2" t="s">
        <v>390</v>
      </c>
      <c r="BS90" s="2" t="s">
        <v>2051</v>
      </c>
      <c r="BT90" s="2" t="s">
        <v>411</v>
      </c>
      <c r="BU90" s="2" t="s">
        <v>944</v>
      </c>
      <c r="BV90" s="2" t="s">
        <v>373</v>
      </c>
      <c r="BW90" s="2" t="s">
        <v>618</v>
      </c>
      <c r="BX90" s="2" t="s">
        <v>373</v>
      </c>
      <c r="BY90" s="2" t="s">
        <v>415</v>
      </c>
      <c r="BZ90" s="2" t="s">
        <v>373</v>
      </c>
      <c r="CA90" s="2" t="s">
        <v>2052</v>
      </c>
      <c r="CB90" s="2" t="s">
        <v>390</v>
      </c>
      <c r="CC90" s="2" t="s">
        <v>2051</v>
      </c>
      <c r="CD90" s="2" t="s">
        <v>411</v>
      </c>
      <c r="CE90" s="2" t="s">
        <v>944</v>
      </c>
      <c r="CF90" s="2" t="s">
        <v>373</v>
      </c>
      <c r="CG90" s="2" t="s">
        <v>618</v>
      </c>
      <c r="CH90" s="2" t="s">
        <v>373</v>
      </c>
      <c r="CI90" s="2" t="s">
        <v>435</v>
      </c>
      <c r="CJ90" s="2" t="s">
        <v>373</v>
      </c>
      <c r="CK90" s="2" t="s">
        <v>2053</v>
      </c>
      <c r="CL90" s="2" t="s">
        <v>390</v>
      </c>
      <c r="CM90" s="2" t="s">
        <v>2054</v>
      </c>
      <c r="CN90" s="2" t="s">
        <v>411</v>
      </c>
      <c r="CO90" s="2" t="s">
        <v>944</v>
      </c>
      <c r="CP90" s="2" t="s">
        <v>373</v>
      </c>
      <c r="CQ90" s="2" t="s">
        <v>383</v>
      </c>
      <c r="CR90" s="2" t="s">
        <v>618</v>
      </c>
      <c r="CS90" s="2" t="s">
        <v>373</v>
      </c>
      <c r="CT90" s="2" t="s">
        <v>752</v>
      </c>
      <c r="CU90" s="2" t="s">
        <v>373</v>
      </c>
      <c r="CV90" s="2" t="s">
        <v>383</v>
      </c>
      <c r="CW90" s="2" t="s">
        <v>373</v>
      </c>
      <c r="CX90" s="2" t="s">
        <v>2055</v>
      </c>
      <c r="CY90" s="2" t="s">
        <v>390</v>
      </c>
      <c r="CZ90" s="2" t="s">
        <v>2056</v>
      </c>
      <c r="DA90" s="2" t="s">
        <v>2057</v>
      </c>
      <c r="DB90" s="2" t="s">
        <v>2058</v>
      </c>
      <c r="DC90" s="2" t="s">
        <v>457</v>
      </c>
      <c r="DD90" s="2" t="s">
        <v>373</v>
      </c>
      <c r="DE90" s="2" t="s">
        <v>373</v>
      </c>
      <c r="DF90" s="2" t="s">
        <v>373</v>
      </c>
      <c r="DG90" s="2" t="s">
        <v>373</v>
      </c>
      <c r="DH90" s="2" t="s">
        <v>373</v>
      </c>
      <c r="DI90" s="2" t="s">
        <v>373</v>
      </c>
      <c r="DJ90" s="2" t="s">
        <v>373</v>
      </c>
      <c r="DK90" s="2" t="s">
        <v>373</v>
      </c>
      <c r="DL90" s="2" t="s">
        <v>373</v>
      </c>
      <c r="DM90" s="2" t="s">
        <v>373</v>
      </c>
      <c r="DN90" s="2" t="s">
        <v>373</v>
      </c>
      <c r="DO90" s="2" t="s">
        <v>373</v>
      </c>
      <c r="DP90" s="2" t="s">
        <v>373</v>
      </c>
      <c r="DQ90" s="2" t="s">
        <v>373</v>
      </c>
      <c r="DR90" s="2" t="s">
        <v>373</v>
      </c>
      <c r="DS90" s="2" t="s">
        <v>373</v>
      </c>
      <c r="DT90" s="2" t="s">
        <v>373</v>
      </c>
      <c r="DU90" s="2" t="s">
        <v>373</v>
      </c>
      <c r="DV90" s="2" t="s">
        <v>373</v>
      </c>
      <c r="DW90" s="2" t="s">
        <v>373</v>
      </c>
      <c r="DX90" s="2" t="s">
        <v>373</v>
      </c>
      <c r="DY90" s="2" t="s">
        <v>373</v>
      </c>
      <c r="DZ90" s="2" t="s">
        <v>373</v>
      </c>
      <c r="EA90" s="2" t="s">
        <v>373</v>
      </c>
      <c r="EB90" s="2" t="s">
        <v>373</v>
      </c>
      <c r="EC90" s="2" t="s">
        <v>373</v>
      </c>
      <c r="ED90" s="2" t="s">
        <v>373</v>
      </c>
      <c r="EE90" s="2" t="s">
        <v>373</v>
      </c>
      <c r="EF90" s="2" t="s">
        <v>373</v>
      </c>
      <c r="EG90" s="2" t="s">
        <v>373</v>
      </c>
      <c r="EH90" s="2" t="s">
        <v>373</v>
      </c>
      <c r="EI90" s="2" t="s">
        <v>373</v>
      </c>
      <c r="EJ90" s="2" t="s">
        <v>2059</v>
      </c>
      <c r="EK90" s="2" t="s">
        <v>373</v>
      </c>
      <c r="EL90" s="2" t="s">
        <v>452</v>
      </c>
      <c r="EM90" s="2" t="s">
        <v>373</v>
      </c>
      <c r="EN90" s="2" t="s">
        <v>390</v>
      </c>
      <c r="EO90" s="2" t="s">
        <v>2056</v>
      </c>
      <c r="EP90" s="2" t="s">
        <v>641</v>
      </c>
      <c r="EQ90" s="2" t="s">
        <v>2058</v>
      </c>
      <c r="ER90" s="2" t="s">
        <v>388</v>
      </c>
      <c r="ES90" s="2" t="s">
        <v>373</v>
      </c>
      <c r="ET90" s="2" t="s">
        <v>373</v>
      </c>
      <c r="EU90" s="2" t="s">
        <v>373</v>
      </c>
      <c r="EV90" s="2" t="s">
        <v>373</v>
      </c>
      <c r="EW90" s="2" t="s">
        <v>373</v>
      </c>
      <c r="EX90" s="2" t="s">
        <v>373</v>
      </c>
      <c r="EY90" s="2" t="s">
        <v>373</v>
      </c>
      <c r="EZ90" s="2" t="s">
        <v>373</v>
      </c>
      <c r="FA90" s="2" t="s">
        <v>373</v>
      </c>
      <c r="FB90" s="2" t="s">
        <v>373</v>
      </c>
      <c r="FC90" s="2" t="s">
        <v>373</v>
      </c>
      <c r="FD90" s="2" t="s">
        <v>373</v>
      </c>
      <c r="FE90" s="2" t="s">
        <v>373</v>
      </c>
      <c r="FF90" s="2" t="s">
        <v>373</v>
      </c>
      <c r="FG90" s="2" t="s">
        <v>373</v>
      </c>
      <c r="FH90" s="2" t="s">
        <v>373</v>
      </c>
      <c r="FI90" s="2" t="s">
        <v>373</v>
      </c>
      <c r="FJ90" s="2" t="s">
        <v>373</v>
      </c>
      <c r="FK90" s="2" t="s">
        <v>373</v>
      </c>
      <c r="FL90" s="2" t="s">
        <v>373</v>
      </c>
      <c r="FM90" s="2" t="s">
        <v>373</v>
      </c>
      <c r="FN90" s="2" t="s">
        <v>373</v>
      </c>
      <c r="FO90" s="2" t="s">
        <v>373</v>
      </c>
      <c r="FP90" s="2" t="s">
        <v>390</v>
      </c>
      <c r="FQ90" s="2" t="s">
        <v>383</v>
      </c>
      <c r="FR90" s="2" t="s">
        <v>373</v>
      </c>
      <c r="FS90" s="2" t="s">
        <v>373</v>
      </c>
      <c r="FT90" s="2" t="s">
        <v>390</v>
      </c>
      <c r="FU90" s="2" t="s">
        <v>2060</v>
      </c>
      <c r="FV90" s="2" t="s">
        <v>390</v>
      </c>
      <c r="FW90" s="2" t="s">
        <v>373</v>
      </c>
      <c r="FX90" s="2" t="s">
        <v>373</v>
      </c>
      <c r="FY90" s="2" t="s">
        <v>390</v>
      </c>
      <c r="FZ90" s="2" t="s">
        <v>373</v>
      </c>
      <c r="GA90" s="2" t="s">
        <v>373</v>
      </c>
      <c r="GB90" s="2" t="s">
        <v>373</v>
      </c>
      <c r="GC90" s="2" t="s">
        <v>373</v>
      </c>
      <c r="GD90" s="2" t="s">
        <v>373</v>
      </c>
      <c r="GE90" s="2" t="s">
        <v>373</v>
      </c>
      <c r="GF90" s="2" t="s">
        <v>373</v>
      </c>
      <c r="GG90" s="2" t="s">
        <v>373</v>
      </c>
      <c r="GH90" s="2" t="s">
        <v>373</v>
      </c>
      <c r="GI90" s="2" t="s">
        <v>373</v>
      </c>
      <c r="GJ90" s="2" t="s">
        <v>373</v>
      </c>
    </row>
    <row r="91" spans="1:192" x14ac:dyDescent="0.25">
      <c r="A91" s="1">
        <v>43756.536631944444</v>
      </c>
      <c r="B91" s="1">
        <v>43756.668865740743</v>
      </c>
      <c r="C91" s="2" t="s">
        <v>195</v>
      </c>
      <c r="D91" s="2" t="s">
        <v>2061</v>
      </c>
      <c r="E91">
        <v>100</v>
      </c>
      <c r="F91">
        <v>11425</v>
      </c>
      <c r="G91" s="2" t="s">
        <v>371</v>
      </c>
      <c r="H91" s="1">
        <v>43756.668880486111</v>
      </c>
      <c r="I91" s="2" t="s">
        <v>2062</v>
      </c>
      <c r="J91" s="2" t="s">
        <v>373</v>
      </c>
      <c r="K91" s="2" t="s">
        <v>373</v>
      </c>
      <c r="L91" s="2" t="s">
        <v>373</v>
      </c>
      <c r="M91" s="2" t="s">
        <v>373</v>
      </c>
      <c r="N91" s="2" t="s">
        <v>373</v>
      </c>
      <c r="O91" s="2" t="s">
        <v>373</v>
      </c>
      <c r="P91" s="2" t="s">
        <v>374</v>
      </c>
      <c r="Q91" s="2" t="s">
        <v>375</v>
      </c>
      <c r="R91" s="2" t="s">
        <v>2063</v>
      </c>
      <c r="S91" s="2" t="s">
        <v>2064</v>
      </c>
      <c r="T91" s="2" t="s">
        <v>2065</v>
      </c>
      <c r="U91" s="2" t="s">
        <v>2066</v>
      </c>
      <c r="V91" s="2" t="s">
        <v>2067</v>
      </c>
      <c r="W91" s="2" t="s">
        <v>381</v>
      </c>
      <c r="X91" s="2" t="s">
        <v>373</v>
      </c>
      <c r="Y91" s="2" t="s">
        <v>1021</v>
      </c>
      <c r="Z91" s="2" t="s">
        <v>390</v>
      </c>
      <c r="AA91" s="2" t="s">
        <v>2068</v>
      </c>
      <c r="AB91" s="2" t="s">
        <v>2069</v>
      </c>
      <c r="AC91" s="2" t="s">
        <v>2070</v>
      </c>
      <c r="AD91" s="2" t="s">
        <v>373</v>
      </c>
      <c r="AE91" s="2" t="s">
        <v>450</v>
      </c>
      <c r="AF91" s="2" t="s">
        <v>373</v>
      </c>
      <c r="AG91" s="2" t="s">
        <v>373</v>
      </c>
      <c r="AH91" s="2" t="s">
        <v>2071</v>
      </c>
      <c r="AI91" s="2" t="s">
        <v>373</v>
      </c>
      <c r="AJ91" s="2" t="s">
        <v>373</v>
      </c>
      <c r="AK91" s="2" t="s">
        <v>390</v>
      </c>
      <c r="AL91" s="2" t="s">
        <v>2072</v>
      </c>
      <c r="AM91" s="2" t="s">
        <v>405</v>
      </c>
      <c r="AN91" s="2" t="s">
        <v>406</v>
      </c>
      <c r="AO91" s="2" t="s">
        <v>488</v>
      </c>
      <c r="AP91" s="2" t="s">
        <v>2073</v>
      </c>
      <c r="AQ91" s="2" t="s">
        <v>373</v>
      </c>
      <c r="AR91" s="2" t="s">
        <v>2074</v>
      </c>
      <c r="AS91" s="2" t="s">
        <v>2075</v>
      </c>
      <c r="AT91" s="2" t="s">
        <v>373</v>
      </c>
      <c r="AU91" s="2" t="s">
        <v>373</v>
      </c>
      <c r="AV91" s="2" t="s">
        <v>373</v>
      </c>
      <c r="AW91" s="2" t="s">
        <v>429</v>
      </c>
      <c r="AX91" s="2" t="s">
        <v>390</v>
      </c>
      <c r="AY91" s="2" t="s">
        <v>390</v>
      </c>
      <c r="AZ91" s="2" t="s">
        <v>390</v>
      </c>
      <c r="BA91" s="2" t="s">
        <v>625</v>
      </c>
      <c r="BB91" s="2" t="s">
        <v>625</v>
      </c>
      <c r="BC91" s="2" t="s">
        <v>429</v>
      </c>
      <c r="BD91" s="2" t="s">
        <v>625</v>
      </c>
      <c r="BE91" s="2" t="s">
        <v>625</v>
      </c>
      <c r="BF91" s="2" t="s">
        <v>489</v>
      </c>
      <c r="BG91" s="2" t="s">
        <v>383</v>
      </c>
      <c r="BH91" s="2" t="s">
        <v>703</v>
      </c>
      <c r="BI91" s="2" t="s">
        <v>2076</v>
      </c>
      <c r="BJ91" s="2" t="s">
        <v>373</v>
      </c>
      <c r="BK91" s="2" t="s">
        <v>1090</v>
      </c>
      <c r="BL91" s="2" t="s">
        <v>1196</v>
      </c>
      <c r="BM91" s="2" t="s">
        <v>383</v>
      </c>
      <c r="BN91" s="2" t="s">
        <v>1092</v>
      </c>
      <c r="BO91" s="2" t="s">
        <v>390</v>
      </c>
      <c r="BP91" s="2" t="s">
        <v>390</v>
      </c>
      <c r="BQ91" s="2" t="s">
        <v>373</v>
      </c>
      <c r="BR91" s="2" t="s">
        <v>390</v>
      </c>
      <c r="BS91" s="2" t="s">
        <v>497</v>
      </c>
      <c r="BT91" s="2" t="s">
        <v>411</v>
      </c>
      <c r="BU91" s="2" t="s">
        <v>565</v>
      </c>
      <c r="BV91" s="2" t="s">
        <v>373</v>
      </c>
      <c r="BW91" s="2" t="s">
        <v>1599</v>
      </c>
      <c r="BX91" s="2" t="s">
        <v>373</v>
      </c>
      <c r="BY91" s="2" t="s">
        <v>494</v>
      </c>
      <c r="BZ91" s="2" t="s">
        <v>2077</v>
      </c>
      <c r="CA91" s="2" t="s">
        <v>2078</v>
      </c>
      <c r="CB91" s="2" t="s">
        <v>390</v>
      </c>
      <c r="CC91" s="2" t="s">
        <v>497</v>
      </c>
      <c r="CD91" s="2" t="s">
        <v>411</v>
      </c>
      <c r="CE91" s="2" t="s">
        <v>565</v>
      </c>
      <c r="CF91" s="2" t="s">
        <v>373</v>
      </c>
      <c r="CG91" s="2" t="s">
        <v>1599</v>
      </c>
      <c r="CH91" s="2" t="s">
        <v>373</v>
      </c>
      <c r="CI91" s="2" t="s">
        <v>435</v>
      </c>
      <c r="CJ91" s="2" t="s">
        <v>373</v>
      </c>
      <c r="CK91" s="2" t="s">
        <v>2079</v>
      </c>
      <c r="CL91" s="2" t="s">
        <v>383</v>
      </c>
      <c r="CM91" s="2" t="s">
        <v>373</v>
      </c>
      <c r="CN91" s="2" t="s">
        <v>373</v>
      </c>
      <c r="CO91" s="2" t="s">
        <v>373</v>
      </c>
      <c r="CP91" s="2" t="s">
        <v>373</v>
      </c>
      <c r="CQ91" s="2" t="s">
        <v>373</v>
      </c>
      <c r="CR91" s="2" t="s">
        <v>373</v>
      </c>
      <c r="CS91" s="2" t="s">
        <v>373</v>
      </c>
      <c r="CT91" s="2" t="s">
        <v>373</v>
      </c>
      <c r="CU91" s="2" t="s">
        <v>373</v>
      </c>
      <c r="CV91" s="2" t="s">
        <v>373</v>
      </c>
      <c r="CW91" s="2" t="s">
        <v>373</v>
      </c>
      <c r="CX91" s="2" t="s">
        <v>373</v>
      </c>
      <c r="CY91" s="2" t="s">
        <v>390</v>
      </c>
      <c r="CZ91" s="2" t="s">
        <v>2080</v>
      </c>
      <c r="DA91" s="2" t="s">
        <v>565</v>
      </c>
      <c r="DB91" s="2" t="s">
        <v>2080</v>
      </c>
      <c r="DC91" s="2" t="s">
        <v>565</v>
      </c>
      <c r="DD91" s="2" t="s">
        <v>2081</v>
      </c>
      <c r="DE91" s="2" t="s">
        <v>441</v>
      </c>
      <c r="DF91" s="2" t="s">
        <v>2082</v>
      </c>
      <c r="DG91" s="2" t="s">
        <v>440</v>
      </c>
      <c r="DH91" s="2" t="s">
        <v>1855</v>
      </c>
      <c r="DI91" s="2" t="s">
        <v>440</v>
      </c>
      <c r="DJ91" s="2" t="s">
        <v>2083</v>
      </c>
      <c r="DK91" s="2" t="s">
        <v>763</v>
      </c>
      <c r="DL91" s="2" t="s">
        <v>441</v>
      </c>
      <c r="DM91" s="2" t="s">
        <v>441</v>
      </c>
      <c r="DN91" s="2" t="s">
        <v>719</v>
      </c>
      <c r="DO91" s="2" t="s">
        <v>2084</v>
      </c>
      <c r="DP91" s="2" t="s">
        <v>373</v>
      </c>
      <c r="DQ91" s="2" t="s">
        <v>2085</v>
      </c>
      <c r="DR91" s="2" t="s">
        <v>2086</v>
      </c>
      <c r="DS91" s="2" t="s">
        <v>2087</v>
      </c>
      <c r="DT91" s="2" t="s">
        <v>2088</v>
      </c>
      <c r="DU91" s="2" t="s">
        <v>2089</v>
      </c>
      <c r="DV91" s="2" t="s">
        <v>440</v>
      </c>
      <c r="DW91" s="2" t="s">
        <v>2086</v>
      </c>
      <c r="DX91" s="2" t="s">
        <v>440</v>
      </c>
      <c r="DY91" s="2" t="s">
        <v>440</v>
      </c>
      <c r="DZ91" s="2" t="s">
        <v>440</v>
      </c>
      <c r="EA91" s="2" t="s">
        <v>440</v>
      </c>
      <c r="EB91" s="2" t="s">
        <v>373</v>
      </c>
      <c r="EC91" s="2" t="s">
        <v>440</v>
      </c>
      <c r="ED91" s="2" t="s">
        <v>440</v>
      </c>
      <c r="EE91" s="2" t="s">
        <v>679</v>
      </c>
      <c r="EF91" s="2" t="s">
        <v>390</v>
      </c>
      <c r="EG91" s="2" t="s">
        <v>390</v>
      </c>
      <c r="EH91" s="2" t="s">
        <v>449</v>
      </c>
      <c r="EI91" s="2" t="s">
        <v>373</v>
      </c>
      <c r="EJ91" s="2" t="s">
        <v>437</v>
      </c>
      <c r="EK91" s="2" t="s">
        <v>440</v>
      </c>
      <c r="EL91" s="2" t="s">
        <v>440</v>
      </c>
      <c r="EM91" s="2" t="s">
        <v>373</v>
      </c>
      <c r="EN91" s="2" t="s">
        <v>390</v>
      </c>
      <c r="EO91" s="2" t="s">
        <v>2080</v>
      </c>
      <c r="EP91" s="2" t="s">
        <v>565</v>
      </c>
      <c r="EQ91" s="2" t="s">
        <v>2080</v>
      </c>
      <c r="ER91" s="2" t="s">
        <v>565</v>
      </c>
      <c r="ES91" s="2" t="s">
        <v>2081</v>
      </c>
      <c r="ET91" s="2" t="s">
        <v>441</v>
      </c>
      <c r="EU91" s="2" t="s">
        <v>2082</v>
      </c>
      <c r="EV91" s="2" t="s">
        <v>440</v>
      </c>
      <c r="EW91" s="2" t="s">
        <v>1855</v>
      </c>
      <c r="EX91" s="2" t="s">
        <v>440</v>
      </c>
      <c r="EY91" s="2" t="s">
        <v>2083</v>
      </c>
      <c r="EZ91" s="2" t="s">
        <v>2090</v>
      </c>
      <c r="FA91" s="2" t="s">
        <v>565</v>
      </c>
      <c r="FB91" s="2" t="s">
        <v>441</v>
      </c>
      <c r="FC91" s="2" t="s">
        <v>679</v>
      </c>
      <c r="FD91" s="2" t="s">
        <v>651</v>
      </c>
      <c r="FE91" s="2" t="s">
        <v>373</v>
      </c>
      <c r="FF91" s="2" t="s">
        <v>1230</v>
      </c>
      <c r="FG91" s="2" t="s">
        <v>2091</v>
      </c>
      <c r="FH91" s="2" t="s">
        <v>373</v>
      </c>
      <c r="FI91" s="2" t="s">
        <v>373</v>
      </c>
      <c r="FJ91" s="2" t="s">
        <v>373</v>
      </c>
      <c r="FK91" s="2" t="s">
        <v>373</v>
      </c>
      <c r="FL91" s="2" t="s">
        <v>373</v>
      </c>
      <c r="FM91" s="2" t="s">
        <v>373</v>
      </c>
      <c r="FN91" s="2" t="s">
        <v>373</v>
      </c>
      <c r="FO91" s="2" t="s">
        <v>373</v>
      </c>
      <c r="FP91" s="2" t="s">
        <v>383</v>
      </c>
      <c r="FQ91" s="2" t="s">
        <v>383</v>
      </c>
      <c r="FR91" s="2" t="s">
        <v>373</v>
      </c>
      <c r="FS91" s="2" t="s">
        <v>373</v>
      </c>
      <c r="FT91" s="2" t="s">
        <v>390</v>
      </c>
      <c r="FU91" s="2" t="s">
        <v>2092</v>
      </c>
      <c r="FV91" s="2" t="s">
        <v>390</v>
      </c>
      <c r="FW91" s="2" t="s">
        <v>373</v>
      </c>
      <c r="FX91" s="2" t="s">
        <v>373</v>
      </c>
      <c r="FY91" s="2" t="s">
        <v>383</v>
      </c>
      <c r="FZ91" s="2" t="s">
        <v>373</v>
      </c>
      <c r="GA91" s="2" t="s">
        <v>373</v>
      </c>
      <c r="GB91" s="2" t="s">
        <v>373</v>
      </c>
      <c r="GC91" s="2" t="s">
        <v>373</v>
      </c>
      <c r="GD91" s="2" t="s">
        <v>373</v>
      </c>
      <c r="GE91" s="2" t="s">
        <v>373</v>
      </c>
      <c r="GF91" s="2" t="s">
        <v>373</v>
      </c>
      <c r="GG91" s="2" t="s">
        <v>373</v>
      </c>
      <c r="GH91" s="2" t="s">
        <v>373</v>
      </c>
      <c r="GI91" s="2" t="s">
        <v>373</v>
      </c>
      <c r="GJ91" s="2" t="s">
        <v>373</v>
      </c>
    </row>
    <row r="92" spans="1:192" ht="30" x14ac:dyDescent="0.25">
      <c r="A92" s="1">
        <v>43749.656805555554</v>
      </c>
      <c r="B92" s="1">
        <v>43749.675127314818</v>
      </c>
      <c r="C92" s="2" t="s">
        <v>195</v>
      </c>
      <c r="D92" s="2" t="s">
        <v>2093</v>
      </c>
      <c r="E92">
        <v>99</v>
      </c>
      <c r="F92">
        <v>1583</v>
      </c>
      <c r="G92" s="2" t="s">
        <v>963</v>
      </c>
      <c r="H92" s="1">
        <v>43756.675362418981</v>
      </c>
      <c r="I92" s="2" t="s">
        <v>2094</v>
      </c>
      <c r="J92" s="2" t="s">
        <v>373</v>
      </c>
      <c r="K92" s="2" t="s">
        <v>373</v>
      </c>
      <c r="L92" s="2" t="s">
        <v>373</v>
      </c>
      <c r="M92" s="2" t="s">
        <v>373</v>
      </c>
      <c r="N92" s="2" t="s">
        <v>373</v>
      </c>
      <c r="O92" s="2" t="s">
        <v>373</v>
      </c>
      <c r="P92" s="2" t="s">
        <v>374</v>
      </c>
      <c r="Q92" s="2" t="s">
        <v>375</v>
      </c>
      <c r="R92" s="2" t="s">
        <v>2095</v>
      </c>
      <c r="S92" s="2" t="s">
        <v>2096</v>
      </c>
      <c r="T92" s="2" t="s">
        <v>2097</v>
      </c>
      <c r="U92" s="2" t="s">
        <v>2098</v>
      </c>
      <c r="V92" s="2" t="s">
        <v>2099</v>
      </c>
      <c r="W92" s="2" t="s">
        <v>381</v>
      </c>
      <c r="X92" s="2" t="s">
        <v>373</v>
      </c>
      <c r="Y92" s="2" t="s">
        <v>739</v>
      </c>
      <c r="Z92" s="2" t="s">
        <v>390</v>
      </c>
      <c r="AA92" s="2" t="s">
        <v>401</v>
      </c>
      <c r="AB92" s="2" t="s">
        <v>373</v>
      </c>
      <c r="AC92" s="2" t="s">
        <v>578</v>
      </c>
      <c r="AD92" s="2" t="s">
        <v>373</v>
      </c>
      <c r="AE92" s="2" t="s">
        <v>2100</v>
      </c>
      <c r="AF92" s="2" t="s">
        <v>373</v>
      </c>
      <c r="AG92" s="2" t="s">
        <v>373</v>
      </c>
      <c r="AH92" s="2" t="s">
        <v>2101</v>
      </c>
      <c r="AI92" s="2" t="s">
        <v>373</v>
      </c>
      <c r="AJ92" s="2" t="s">
        <v>373</v>
      </c>
      <c r="AK92" s="2" t="s">
        <v>390</v>
      </c>
      <c r="AL92" s="2" t="s">
        <v>2102</v>
      </c>
      <c r="AM92" s="2" t="s">
        <v>405</v>
      </c>
      <c r="AN92" s="2" t="s">
        <v>636</v>
      </c>
      <c r="AO92" s="2" t="s">
        <v>2103</v>
      </c>
      <c r="AP92" s="2" t="s">
        <v>2104</v>
      </c>
      <c r="AQ92" s="2" t="s">
        <v>2105</v>
      </c>
      <c r="AR92" s="2" t="s">
        <v>373</v>
      </c>
      <c r="AS92" s="2" t="s">
        <v>373</v>
      </c>
      <c r="AT92" s="2" t="s">
        <v>373</v>
      </c>
      <c r="AU92" s="2" t="s">
        <v>373</v>
      </c>
      <c r="AV92" s="2" t="s">
        <v>373</v>
      </c>
      <c r="AW92" s="2" t="s">
        <v>373</v>
      </c>
      <c r="AX92" s="2" t="s">
        <v>373</v>
      </c>
      <c r="AY92" s="2" t="s">
        <v>373</v>
      </c>
      <c r="AZ92" s="2" t="s">
        <v>373</v>
      </c>
      <c r="BA92" s="2" t="s">
        <v>556</v>
      </c>
      <c r="BB92" s="2" t="s">
        <v>556</v>
      </c>
      <c r="BC92" s="2" t="s">
        <v>556</v>
      </c>
      <c r="BD92" s="2" t="s">
        <v>373</v>
      </c>
      <c r="BE92" s="2" t="s">
        <v>373</v>
      </c>
      <c r="BF92" s="2" t="s">
        <v>373</v>
      </c>
      <c r="BG92" s="2" t="s">
        <v>383</v>
      </c>
      <c r="BH92" s="2" t="s">
        <v>873</v>
      </c>
      <c r="BI92" s="2" t="s">
        <v>373</v>
      </c>
      <c r="BJ92" s="2" t="s">
        <v>373</v>
      </c>
      <c r="BK92" s="2" t="s">
        <v>409</v>
      </c>
      <c r="BL92" s="2" t="s">
        <v>373</v>
      </c>
      <c r="BM92" s="2" t="s">
        <v>390</v>
      </c>
      <c r="BN92" s="2" t="s">
        <v>692</v>
      </c>
      <c r="BO92" s="2" t="s">
        <v>373</v>
      </c>
      <c r="BP92" s="2" t="s">
        <v>373</v>
      </c>
      <c r="BQ92" s="2" t="s">
        <v>373</v>
      </c>
      <c r="BR92" s="2" t="s">
        <v>383</v>
      </c>
      <c r="BS92" s="2" t="s">
        <v>373</v>
      </c>
      <c r="BT92" s="2" t="s">
        <v>373</v>
      </c>
      <c r="BU92" s="2" t="s">
        <v>373</v>
      </c>
      <c r="BV92" s="2" t="s">
        <v>373</v>
      </c>
      <c r="BW92" s="2" t="s">
        <v>373</v>
      </c>
      <c r="BX92" s="2" t="s">
        <v>373</v>
      </c>
      <c r="BY92" s="2" t="s">
        <v>373</v>
      </c>
      <c r="BZ92" s="2" t="s">
        <v>373</v>
      </c>
      <c r="CA92" s="2" t="s">
        <v>373</v>
      </c>
      <c r="CB92" s="2" t="s">
        <v>390</v>
      </c>
      <c r="CC92" s="2" t="s">
        <v>373</v>
      </c>
      <c r="CD92" s="2" t="s">
        <v>373</v>
      </c>
      <c r="CE92" s="2" t="s">
        <v>373</v>
      </c>
      <c r="CF92" s="2" t="s">
        <v>373</v>
      </c>
      <c r="CG92" s="2" t="s">
        <v>373</v>
      </c>
      <c r="CH92" s="2" t="s">
        <v>373</v>
      </c>
      <c r="CI92" s="2" t="s">
        <v>373</v>
      </c>
      <c r="CJ92" s="2" t="s">
        <v>373</v>
      </c>
      <c r="CK92" s="2" t="s">
        <v>373</v>
      </c>
      <c r="CL92" s="2" t="s">
        <v>390</v>
      </c>
      <c r="CM92" s="2" t="s">
        <v>373</v>
      </c>
      <c r="CN92" s="2" t="s">
        <v>373</v>
      </c>
      <c r="CO92" s="2" t="s">
        <v>373</v>
      </c>
      <c r="CP92" s="2" t="s">
        <v>373</v>
      </c>
      <c r="CQ92" s="2" t="s">
        <v>373</v>
      </c>
      <c r="CR92" s="2" t="s">
        <v>373</v>
      </c>
      <c r="CS92" s="2" t="s">
        <v>373</v>
      </c>
      <c r="CT92" s="2" t="s">
        <v>373</v>
      </c>
      <c r="CU92" s="2" t="s">
        <v>373</v>
      </c>
      <c r="CV92" s="2" t="s">
        <v>373</v>
      </c>
      <c r="CW92" s="2" t="s">
        <v>373</v>
      </c>
      <c r="CX92" s="2" t="s">
        <v>373</v>
      </c>
      <c r="CY92" s="2" t="s">
        <v>390</v>
      </c>
      <c r="CZ92" s="2" t="s">
        <v>373</v>
      </c>
      <c r="DA92" s="2" t="s">
        <v>373</v>
      </c>
      <c r="DB92" s="2" t="s">
        <v>373</v>
      </c>
      <c r="DC92" s="2" t="s">
        <v>373</v>
      </c>
      <c r="DD92" s="2" t="s">
        <v>373</v>
      </c>
      <c r="DE92" s="2" t="s">
        <v>373</v>
      </c>
      <c r="DF92" s="2" t="s">
        <v>373</v>
      </c>
      <c r="DG92" s="2" t="s">
        <v>373</v>
      </c>
      <c r="DH92" s="2" t="s">
        <v>373</v>
      </c>
      <c r="DI92" s="2" t="s">
        <v>373</v>
      </c>
      <c r="DJ92" s="2" t="s">
        <v>373</v>
      </c>
      <c r="DK92" s="2" t="s">
        <v>373</v>
      </c>
      <c r="DL92" s="2" t="s">
        <v>373</v>
      </c>
      <c r="DM92" s="2" t="s">
        <v>373</v>
      </c>
      <c r="DN92" s="2" t="s">
        <v>373</v>
      </c>
      <c r="DO92" s="2" t="s">
        <v>373</v>
      </c>
      <c r="DP92" s="2" t="s">
        <v>373</v>
      </c>
      <c r="DQ92" s="2" t="s">
        <v>373</v>
      </c>
      <c r="DR92" s="2" t="s">
        <v>373</v>
      </c>
      <c r="DS92" s="2" t="s">
        <v>373</v>
      </c>
      <c r="DT92" s="2" t="s">
        <v>373</v>
      </c>
      <c r="DU92" s="2" t="s">
        <v>373</v>
      </c>
      <c r="DV92" s="2" t="s">
        <v>373</v>
      </c>
      <c r="DW92" s="2" t="s">
        <v>373</v>
      </c>
      <c r="DX92" s="2" t="s">
        <v>373</v>
      </c>
      <c r="DY92" s="2" t="s">
        <v>373</v>
      </c>
      <c r="DZ92" s="2" t="s">
        <v>373</v>
      </c>
      <c r="EA92" s="2" t="s">
        <v>373</v>
      </c>
      <c r="EB92" s="2" t="s">
        <v>373</v>
      </c>
      <c r="EC92" s="2" t="s">
        <v>373</v>
      </c>
      <c r="ED92" s="2" t="s">
        <v>373</v>
      </c>
      <c r="EE92" s="2" t="s">
        <v>373</v>
      </c>
      <c r="EF92" s="2" t="s">
        <v>373</v>
      </c>
      <c r="EG92" s="2" t="s">
        <v>373</v>
      </c>
      <c r="EH92" s="2" t="s">
        <v>373</v>
      </c>
      <c r="EI92" s="2" t="s">
        <v>373</v>
      </c>
      <c r="EJ92" s="2" t="s">
        <v>373</v>
      </c>
      <c r="EK92" s="2" t="s">
        <v>373</v>
      </c>
      <c r="EL92" s="2" t="s">
        <v>373</v>
      </c>
      <c r="EM92" s="2" t="s">
        <v>373</v>
      </c>
      <c r="EN92" s="2" t="s">
        <v>390</v>
      </c>
      <c r="EO92" s="2" t="s">
        <v>373</v>
      </c>
      <c r="EP92" s="2" t="s">
        <v>373</v>
      </c>
      <c r="EQ92" s="2" t="s">
        <v>373</v>
      </c>
      <c r="ER92" s="2" t="s">
        <v>373</v>
      </c>
      <c r="ES92" s="2" t="s">
        <v>373</v>
      </c>
      <c r="ET92" s="2" t="s">
        <v>373</v>
      </c>
      <c r="EU92" s="2" t="s">
        <v>373</v>
      </c>
      <c r="EV92" s="2" t="s">
        <v>373</v>
      </c>
      <c r="EW92" s="2" t="s">
        <v>373</v>
      </c>
      <c r="EX92" s="2" t="s">
        <v>373</v>
      </c>
      <c r="EY92" s="2" t="s">
        <v>373</v>
      </c>
      <c r="EZ92" s="2" t="s">
        <v>373</v>
      </c>
      <c r="FA92" s="2" t="s">
        <v>373</v>
      </c>
      <c r="FB92" s="2" t="s">
        <v>373</v>
      </c>
      <c r="FC92" s="2" t="s">
        <v>373</v>
      </c>
      <c r="FD92" s="2" t="s">
        <v>373</v>
      </c>
      <c r="FE92" s="2" t="s">
        <v>373</v>
      </c>
      <c r="FF92" s="2" t="s">
        <v>373</v>
      </c>
      <c r="FG92" s="2" t="s">
        <v>373</v>
      </c>
      <c r="FH92" s="2" t="s">
        <v>373</v>
      </c>
      <c r="FI92" s="2" t="s">
        <v>373</v>
      </c>
      <c r="FJ92" s="2" t="s">
        <v>373</v>
      </c>
      <c r="FK92" s="2" t="s">
        <v>373</v>
      </c>
      <c r="FL92" s="2" t="s">
        <v>373</v>
      </c>
      <c r="FM92" s="2" t="s">
        <v>373</v>
      </c>
      <c r="FN92" s="2" t="s">
        <v>373</v>
      </c>
      <c r="FO92" s="2" t="s">
        <v>373</v>
      </c>
      <c r="FP92" s="2" t="s">
        <v>373</v>
      </c>
      <c r="FQ92" s="2" t="s">
        <v>373</v>
      </c>
      <c r="FR92" s="2" t="s">
        <v>373</v>
      </c>
      <c r="FS92" s="2" t="s">
        <v>373</v>
      </c>
      <c r="FT92" s="2" t="s">
        <v>373</v>
      </c>
      <c r="FU92" s="2" t="s">
        <v>373</v>
      </c>
      <c r="FV92" s="2" t="s">
        <v>373</v>
      </c>
      <c r="FW92" s="2" t="s">
        <v>373</v>
      </c>
      <c r="FX92" s="2" t="s">
        <v>373</v>
      </c>
      <c r="FY92" s="2" t="s">
        <v>390</v>
      </c>
      <c r="FZ92" s="2" t="s">
        <v>373</v>
      </c>
      <c r="GA92" s="2" t="s">
        <v>373</v>
      </c>
      <c r="GB92" s="2" t="s">
        <v>373</v>
      </c>
      <c r="GC92" s="2" t="s">
        <v>373</v>
      </c>
      <c r="GD92" s="2" t="s">
        <v>373</v>
      </c>
      <c r="GE92" s="2" t="s">
        <v>373</v>
      </c>
      <c r="GF92" s="2" t="s">
        <v>373</v>
      </c>
      <c r="GG92" s="2" t="s">
        <v>373</v>
      </c>
      <c r="GH92" s="2" t="s">
        <v>373</v>
      </c>
      <c r="GI92" s="2" t="s">
        <v>373</v>
      </c>
      <c r="GJ92" s="2" t="s">
        <v>373</v>
      </c>
    </row>
    <row r="93" spans="1:192" x14ac:dyDescent="0.25">
      <c r="A93" s="1">
        <v>43756.572141203702</v>
      </c>
      <c r="B93" s="1">
        <v>43756.68041666667</v>
      </c>
      <c r="C93" s="2" t="s">
        <v>195</v>
      </c>
      <c r="D93" s="2" t="s">
        <v>2106</v>
      </c>
      <c r="E93">
        <v>100</v>
      </c>
      <c r="F93">
        <v>9355</v>
      </c>
      <c r="G93" s="2" t="s">
        <v>371</v>
      </c>
      <c r="H93" s="1">
        <v>43756.680425555554</v>
      </c>
      <c r="I93" s="2" t="s">
        <v>2107</v>
      </c>
      <c r="J93" s="2" t="s">
        <v>373</v>
      </c>
      <c r="K93" s="2" t="s">
        <v>373</v>
      </c>
      <c r="L93" s="2" t="s">
        <v>373</v>
      </c>
      <c r="M93" s="2" t="s">
        <v>373</v>
      </c>
      <c r="N93" s="2" t="s">
        <v>373</v>
      </c>
      <c r="O93" s="2" t="s">
        <v>373</v>
      </c>
      <c r="P93" s="2" t="s">
        <v>374</v>
      </c>
      <c r="Q93" s="2" t="s">
        <v>375</v>
      </c>
      <c r="R93" s="2" t="s">
        <v>2108</v>
      </c>
      <c r="S93" s="2" t="s">
        <v>2109</v>
      </c>
      <c r="T93" s="2" t="s">
        <v>796</v>
      </c>
      <c r="U93" s="2" t="s">
        <v>2110</v>
      </c>
      <c r="V93" s="2" t="s">
        <v>2111</v>
      </c>
      <c r="W93" s="2" t="s">
        <v>381</v>
      </c>
      <c r="X93" s="2" t="s">
        <v>373</v>
      </c>
      <c r="Y93" s="2" t="s">
        <v>1021</v>
      </c>
      <c r="Z93" s="2" t="s">
        <v>390</v>
      </c>
      <c r="AA93" s="2" t="s">
        <v>401</v>
      </c>
      <c r="AB93" s="2" t="s">
        <v>373</v>
      </c>
      <c r="AC93" s="2" t="s">
        <v>931</v>
      </c>
      <c r="AD93" s="2" t="s">
        <v>373</v>
      </c>
      <c r="AE93" s="2" t="s">
        <v>760</v>
      </c>
      <c r="AF93" s="2" t="s">
        <v>373</v>
      </c>
      <c r="AG93" s="2" t="s">
        <v>373</v>
      </c>
      <c r="AH93" s="2" t="s">
        <v>488</v>
      </c>
      <c r="AI93" s="2" t="s">
        <v>373</v>
      </c>
      <c r="AJ93" s="2" t="s">
        <v>373</v>
      </c>
      <c r="AK93" s="2" t="s">
        <v>390</v>
      </c>
      <c r="AL93" s="2" t="s">
        <v>2112</v>
      </c>
      <c r="AM93" s="2" t="s">
        <v>405</v>
      </c>
      <c r="AN93" s="2" t="s">
        <v>636</v>
      </c>
      <c r="AO93" s="2" t="s">
        <v>389</v>
      </c>
      <c r="AP93" s="2" t="s">
        <v>373</v>
      </c>
      <c r="AQ93" s="2" t="s">
        <v>2113</v>
      </c>
      <c r="AR93" s="2" t="s">
        <v>373</v>
      </c>
      <c r="AS93" s="2" t="s">
        <v>1288</v>
      </c>
      <c r="AT93" s="2" t="s">
        <v>373</v>
      </c>
      <c r="AU93" s="2" t="s">
        <v>429</v>
      </c>
      <c r="AV93" s="2" t="s">
        <v>373</v>
      </c>
      <c r="AW93" s="2" t="s">
        <v>429</v>
      </c>
      <c r="AX93" s="2" t="s">
        <v>390</v>
      </c>
      <c r="AY93" s="2" t="s">
        <v>390</v>
      </c>
      <c r="AZ93" s="2" t="s">
        <v>390</v>
      </c>
      <c r="BA93" s="2" t="s">
        <v>497</v>
      </c>
      <c r="BB93" s="2" t="s">
        <v>497</v>
      </c>
      <c r="BC93" s="2" t="s">
        <v>373</v>
      </c>
      <c r="BD93" s="2" t="s">
        <v>373</v>
      </c>
      <c r="BE93" s="2" t="s">
        <v>373</v>
      </c>
      <c r="BF93" s="2" t="s">
        <v>373</v>
      </c>
      <c r="BG93" s="2" t="s">
        <v>383</v>
      </c>
      <c r="BH93" s="2" t="s">
        <v>408</v>
      </c>
      <c r="BI93" s="2" t="s">
        <v>373</v>
      </c>
      <c r="BJ93" s="2" t="s">
        <v>373</v>
      </c>
      <c r="BK93" s="2" t="s">
        <v>409</v>
      </c>
      <c r="BL93" s="2" t="s">
        <v>373</v>
      </c>
      <c r="BM93" s="2" t="s">
        <v>390</v>
      </c>
      <c r="BN93" s="2" t="s">
        <v>2114</v>
      </c>
      <c r="BO93" s="2" t="s">
        <v>383</v>
      </c>
      <c r="BP93" s="2" t="s">
        <v>383</v>
      </c>
      <c r="BQ93" s="2" t="s">
        <v>383</v>
      </c>
      <c r="BR93" s="2" t="s">
        <v>390</v>
      </c>
      <c r="BS93" s="2" t="s">
        <v>497</v>
      </c>
      <c r="BT93" s="2" t="s">
        <v>411</v>
      </c>
      <c r="BU93" s="2" t="s">
        <v>491</v>
      </c>
      <c r="BV93" s="2" t="s">
        <v>373</v>
      </c>
      <c r="BW93" s="2" t="s">
        <v>1056</v>
      </c>
      <c r="BX93" s="2" t="s">
        <v>373</v>
      </c>
      <c r="BY93" s="2" t="s">
        <v>560</v>
      </c>
      <c r="BZ93" s="2" t="s">
        <v>373</v>
      </c>
      <c r="CA93" s="2" t="s">
        <v>2115</v>
      </c>
      <c r="CB93" s="2" t="s">
        <v>390</v>
      </c>
      <c r="CC93" s="2" t="s">
        <v>497</v>
      </c>
      <c r="CD93" s="2" t="s">
        <v>411</v>
      </c>
      <c r="CE93" s="2" t="s">
        <v>440</v>
      </c>
      <c r="CF93" s="2" t="s">
        <v>373</v>
      </c>
      <c r="CG93" s="2" t="s">
        <v>373</v>
      </c>
      <c r="CH93" s="2" t="s">
        <v>373</v>
      </c>
      <c r="CI93" s="2" t="s">
        <v>828</v>
      </c>
      <c r="CJ93" s="2" t="s">
        <v>373</v>
      </c>
      <c r="CK93" s="2" t="s">
        <v>2116</v>
      </c>
      <c r="CL93" s="2" t="s">
        <v>390</v>
      </c>
      <c r="CM93" s="2" t="s">
        <v>617</v>
      </c>
      <c r="CN93" s="2" t="s">
        <v>411</v>
      </c>
      <c r="CO93" s="2" t="s">
        <v>440</v>
      </c>
      <c r="CP93" s="2" t="s">
        <v>373</v>
      </c>
      <c r="CQ93" s="2" t="s">
        <v>390</v>
      </c>
      <c r="CR93" s="2" t="s">
        <v>778</v>
      </c>
      <c r="CS93" s="2" t="s">
        <v>373</v>
      </c>
      <c r="CT93" s="2" t="s">
        <v>752</v>
      </c>
      <c r="CU93" s="2" t="s">
        <v>373</v>
      </c>
      <c r="CV93" s="2" t="s">
        <v>383</v>
      </c>
      <c r="CW93" s="2" t="s">
        <v>373</v>
      </c>
      <c r="CX93" s="2" t="s">
        <v>1547</v>
      </c>
      <c r="CY93" s="2" t="s">
        <v>390</v>
      </c>
      <c r="CZ93" s="2" t="s">
        <v>2117</v>
      </c>
      <c r="DA93" s="2" t="s">
        <v>373</v>
      </c>
      <c r="DB93" s="2" t="s">
        <v>2117</v>
      </c>
      <c r="DC93" s="2" t="s">
        <v>373</v>
      </c>
      <c r="DD93" s="2" t="s">
        <v>2118</v>
      </c>
      <c r="DE93" s="2" t="s">
        <v>373</v>
      </c>
      <c r="DF93" s="2" t="s">
        <v>2119</v>
      </c>
      <c r="DG93" s="2" t="s">
        <v>373</v>
      </c>
      <c r="DH93" s="2" t="s">
        <v>389</v>
      </c>
      <c r="DI93" s="2" t="s">
        <v>373</v>
      </c>
      <c r="DJ93" s="2" t="s">
        <v>2120</v>
      </c>
      <c r="DK93" s="2" t="s">
        <v>2121</v>
      </c>
      <c r="DL93" s="2" t="s">
        <v>894</v>
      </c>
      <c r="DM93" s="2" t="s">
        <v>441</v>
      </c>
      <c r="DN93" s="2" t="s">
        <v>440</v>
      </c>
      <c r="DO93" s="2" t="s">
        <v>2122</v>
      </c>
      <c r="DP93" s="2" t="s">
        <v>556</v>
      </c>
      <c r="DQ93" s="2" t="s">
        <v>2123</v>
      </c>
      <c r="DR93" s="2" t="s">
        <v>2124</v>
      </c>
      <c r="DS93" s="2" t="s">
        <v>2125</v>
      </c>
      <c r="DT93" s="2" t="s">
        <v>2126</v>
      </c>
      <c r="DU93" s="2" t="s">
        <v>2127</v>
      </c>
      <c r="DV93" s="2" t="s">
        <v>440</v>
      </c>
      <c r="DW93" s="2" t="s">
        <v>2128</v>
      </c>
      <c r="DX93" s="2" t="s">
        <v>440</v>
      </c>
      <c r="DY93" s="2" t="s">
        <v>440</v>
      </c>
      <c r="DZ93" s="2" t="s">
        <v>440</v>
      </c>
      <c r="EA93" s="2" t="s">
        <v>440</v>
      </c>
      <c r="EB93" s="2" t="s">
        <v>373</v>
      </c>
      <c r="EC93" s="2" t="s">
        <v>373</v>
      </c>
      <c r="ED93" s="2" t="s">
        <v>373</v>
      </c>
      <c r="EE93" s="2" t="s">
        <v>2039</v>
      </c>
      <c r="EF93" s="2" t="s">
        <v>390</v>
      </c>
      <c r="EG93" s="2" t="s">
        <v>383</v>
      </c>
      <c r="EH93" s="2" t="s">
        <v>569</v>
      </c>
      <c r="EI93" s="2" t="s">
        <v>373</v>
      </c>
      <c r="EJ93" s="2" t="s">
        <v>437</v>
      </c>
      <c r="EK93" s="2" t="s">
        <v>373</v>
      </c>
      <c r="EL93" s="2" t="s">
        <v>373</v>
      </c>
      <c r="EM93" s="2" t="s">
        <v>373</v>
      </c>
      <c r="EN93" s="2" t="s">
        <v>390</v>
      </c>
      <c r="EO93" s="2" t="s">
        <v>2117</v>
      </c>
      <c r="EP93" s="2" t="s">
        <v>373</v>
      </c>
      <c r="EQ93" s="2" t="s">
        <v>2117</v>
      </c>
      <c r="ER93" s="2" t="s">
        <v>373</v>
      </c>
      <c r="ES93" s="2" t="s">
        <v>2129</v>
      </c>
      <c r="ET93" s="2" t="s">
        <v>373</v>
      </c>
      <c r="EU93" s="2" t="s">
        <v>2130</v>
      </c>
      <c r="EV93" s="2" t="s">
        <v>373</v>
      </c>
      <c r="EW93" s="2" t="s">
        <v>389</v>
      </c>
      <c r="EX93" s="2" t="s">
        <v>373</v>
      </c>
      <c r="EY93" s="2" t="s">
        <v>2131</v>
      </c>
      <c r="EZ93" s="2" t="s">
        <v>2132</v>
      </c>
      <c r="FA93" s="2" t="s">
        <v>386</v>
      </c>
      <c r="FB93" s="2" t="s">
        <v>441</v>
      </c>
      <c r="FC93" s="2" t="s">
        <v>440</v>
      </c>
      <c r="FD93" s="2" t="s">
        <v>722</v>
      </c>
      <c r="FE93" s="2" t="s">
        <v>373</v>
      </c>
      <c r="FF93" s="2" t="s">
        <v>2133</v>
      </c>
      <c r="FG93" s="2" t="s">
        <v>430</v>
      </c>
      <c r="FH93" s="2" t="s">
        <v>373</v>
      </c>
      <c r="FI93" s="2" t="s">
        <v>373</v>
      </c>
      <c r="FJ93" s="2" t="s">
        <v>2134</v>
      </c>
      <c r="FK93" s="2" t="s">
        <v>2135</v>
      </c>
      <c r="FL93" s="2" t="s">
        <v>719</v>
      </c>
      <c r="FM93" s="2" t="s">
        <v>437</v>
      </c>
      <c r="FN93" s="2" t="s">
        <v>2136</v>
      </c>
      <c r="FO93" s="2" t="s">
        <v>448</v>
      </c>
      <c r="FP93" s="2" t="s">
        <v>383</v>
      </c>
      <c r="FQ93" s="2" t="s">
        <v>390</v>
      </c>
      <c r="FR93" s="2" t="s">
        <v>437</v>
      </c>
      <c r="FS93" s="2" t="s">
        <v>2137</v>
      </c>
      <c r="FT93" s="2" t="s">
        <v>383</v>
      </c>
      <c r="FU93" s="2" t="s">
        <v>373</v>
      </c>
      <c r="FV93" s="2" t="s">
        <v>383</v>
      </c>
      <c r="FW93" s="2" t="s">
        <v>373</v>
      </c>
      <c r="FX93" s="2" t="s">
        <v>373</v>
      </c>
      <c r="FY93" s="2" t="s">
        <v>390</v>
      </c>
      <c r="FZ93" s="2" t="s">
        <v>2118</v>
      </c>
      <c r="GA93" s="2" t="s">
        <v>373</v>
      </c>
      <c r="GB93" s="2" t="s">
        <v>2119</v>
      </c>
      <c r="GC93" s="2" t="s">
        <v>373</v>
      </c>
      <c r="GD93" s="2" t="s">
        <v>389</v>
      </c>
      <c r="GE93" s="2" t="s">
        <v>373</v>
      </c>
      <c r="GF93" s="2" t="s">
        <v>712</v>
      </c>
      <c r="GG93" s="2" t="s">
        <v>508</v>
      </c>
      <c r="GH93" s="2" t="s">
        <v>456</v>
      </c>
      <c r="GI93" s="2" t="s">
        <v>373</v>
      </c>
      <c r="GJ93" s="2" t="s">
        <v>373</v>
      </c>
    </row>
    <row r="94" spans="1:192" ht="30" x14ac:dyDescent="0.25">
      <c r="A94" s="1">
        <v>43756.577326388891</v>
      </c>
      <c r="B94" s="1">
        <v>43756.700624999998</v>
      </c>
      <c r="C94" s="2" t="s">
        <v>195</v>
      </c>
      <c r="D94" s="2" t="s">
        <v>2138</v>
      </c>
      <c r="E94">
        <v>100</v>
      </c>
      <c r="F94">
        <v>10652</v>
      </c>
      <c r="G94" s="2" t="s">
        <v>371</v>
      </c>
      <c r="H94" s="1">
        <v>43756.700635891204</v>
      </c>
      <c r="I94" s="2" t="s">
        <v>2139</v>
      </c>
      <c r="J94" s="2" t="s">
        <v>373</v>
      </c>
      <c r="K94" s="2" t="s">
        <v>373</v>
      </c>
      <c r="L94" s="2" t="s">
        <v>373</v>
      </c>
      <c r="M94" s="2" t="s">
        <v>373</v>
      </c>
      <c r="N94" s="2" t="s">
        <v>373</v>
      </c>
      <c r="O94" s="2" t="s">
        <v>373</v>
      </c>
      <c r="P94" s="2" t="s">
        <v>374</v>
      </c>
      <c r="Q94" s="2" t="s">
        <v>375</v>
      </c>
      <c r="R94" s="2" t="s">
        <v>2140</v>
      </c>
      <c r="S94" s="2" t="s">
        <v>2141</v>
      </c>
      <c r="T94" s="2" t="s">
        <v>472</v>
      </c>
      <c r="U94" s="2" t="s">
        <v>2142</v>
      </c>
      <c r="V94" s="2" t="s">
        <v>2143</v>
      </c>
      <c r="W94" s="2" t="s">
        <v>381</v>
      </c>
      <c r="X94" s="2" t="s">
        <v>373</v>
      </c>
      <c r="Y94" s="2" t="s">
        <v>423</v>
      </c>
      <c r="Z94" s="2" t="s">
        <v>390</v>
      </c>
      <c r="AA94" s="2" t="s">
        <v>424</v>
      </c>
      <c r="AB94" s="2" t="s">
        <v>373</v>
      </c>
      <c r="AC94" s="2" t="s">
        <v>2144</v>
      </c>
      <c r="AD94" s="2" t="s">
        <v>373</v>
      </c>
      <c r="AE94" s="2" t="s">
        <v>2145</v>
      </c>
      <c r="AF94" s="2" t="s">
        <v>373</v>
      </c>
      <c r="AG94" s="2" t="s">
        <v>373</v>
      </c>
      <c r="AH94" s="2" t="s">
        <v>2146</v>
      </c>
      <c r="AI94" s="2" t="s">
        <v>489</v>
      </c>
      <c r="AJ94" s="2" t="s">
        <v>2147</v>
      </c>
      <c r="AK94" s="2" t="s">
        <v>390</v>
      </c>
      <c r="AL94" s="2" t="s">
        <v>2148</v>
      </c>
      <c r="AM94" s="2" t="s">
        <v>405</v>
      </c>
      <c r="AN94" s="2" t="s">
        <v>636</v>
      </c>
      <c r="AO94" s="2" t="s">
        <v>2149</v>
      </c>
      <c r="AP94" s="2" t="s">
        <v>2150</v>
      </c>
      <c r="AQ94" s="2" t="s">
        <v>2151</v>
      </c>
      <c r="AR94" s="2" t="s">
        <v>2152</v>
      </c>
      <c r="AS94" s="2" t="s">
        <v>2153</v>
      </c>
      <c r="AT94" s="2" t="s">
        <v>2154</v>
      </c>
      <c r="AU94" s="2" t="s">
        <v>373</v>
      </c>
      <c r="AV94" s="2" t="s">
        <v>373</v>
      </c>
      <c r="AW94" s="2" t="s">
        <v>373</v>
      </c>
      <c r="AX94" s="2" t="s">
        <v>383</v>
      </c>
      <c r="AY94" s="2" t="s">
        <v>383</v>
      </c>
      <c r="AZ94" s="2" t="s">
        <v>383</v>
      </c>
      <c r="BA94" s="2" t="s">
        <v>724</v>
      </c>
      <c r="BB94" s="2" t="s">
        <v>990</v>
      </c>
      <c r="BC94" s="2" t="s">
        <v>625</v>
      </c>
      <c r="BD94" s="2" t="s">
        <v>497</v>
      </c>
      <c r="BE94" s="2" t="s">
        <v>497</v>
      </c>
      <c r="BF94" s="2" t="s">
        <v>556</v>
      </c>
      <c r="BG94" s="2" t="s">
        <v>383</v>
      </c>
      <c r="BH94" s="2" t="s">
        <v>494</v>
      </c>
      <c r="BI94" s="2" t="s">
        <v>373</v>
      </c>
      <c r="BJ94" s="2" t="s">
        <v>2155</v>
      </c>
      <c r="BK94" s="2" t="s">
        <v>409</v>
      </c>
      <c r="BL94" s="2" t="s">
        <v>373</v>
      </c>
      <c r="BM94" s="2" t="s">
        <v>390</v>
      </c>
      <c r="BN94" s="2" t="s">
        <v>373</v>
      </c>
      <c r="BO94" s="2" t="s">
        <v>383</v>
      </c>
      <c r="BP94" s="2" t="s">
        <v>383</v>
      </c>
      <c r="BQ94" s="2" t="s">
        <v>383</v>
      </c>
      <c r="BR94" s="2" t="s">
        <v>390</v>
      </c>
      <c r="BS94" s="2" t="s">
        <v>497</v>
      </c>
      <c r="BT94" s="2" t="s">
        <v>411</v>
      </c>
      <c r="BU94" s="2" t="s">
        <v>1402</v>
      </c>
      <c r="BV94" s="2" t="s">
        <v>373</v>
      </c>
      <c r="BW94" s="2" t="s">
        <v>494</v>
      </c>
      <c r="BX94" s="2" t="s">
        <v>2156</v>
      </c>
      <c r="BY94" s="2" t="s">
        <v>500</v>
      </c>
      <c r="BZ94" s="2" t="s">
        <v>373</v>
      </c>
      <c r="CA94" s="2" t="s">
        <v>2157</v>
      </c>
      <c r="CB94" s="2" t="s">
        <v>390</v>
      </c>
      <c r="CC94" s="2" t="s">
        <v>497</v>
      </c>
      <c r="CD94" s="2" t="s">
        <v>411</v>
      </c>
      <c r="CE94" s="2" t="s">
        <v>2158</v>
      </c>
      <c r="CF94" s="2" t="s">
        <v>373</v>
      </c>
      <c r="CG94" s="2" t="s">
        <v>618</v>
      </c>
      <c r="CH94" s="2" t="s">
        <v>373</v>
      </c>
      <c r="CI94" s="2" t="s">
        <v>828</v>
      </c>
      <c r="CJ94" s="2" t="s">
        <v>373</v>
      </c>
      <c r="CK94" s="2" t="s">
        <v>2159</v>
      </c>
      <c r="CL94" s="2" t="s">
        <v>390</v>
      </c>
      <c r="CM94" s="2" t="s">
        <v>556</v>
      </c>
      <c r="CN94" s="2" t="s">
        <v>411</v>
      </c>
      <c r="CO94" s="2" t="s">
        <v>2160</v>
      </c>
      <c r="CP94" s="2" t="s">
        <v>373</v>
      </c>
      <c r="CQ94" s="2" t="s">
        <v>383</v>
      </c>
      <c r="CR94" s="2" t="s">
        <v>600</v>
      </c>
      <c r="CS94" s="2" t="s">
        <v>373</v>
      </c>
      <c r="CT94" s="2" t="s">
        <v>752</v>
      </c>
      <c r="CU94" s="2" t="s">
        <v>373</v>
      </c>
      <c r="CV94" s="2" t="s">
        <v>383</v>
      </c>
      <c r="CW94" s="2" t="s">
        <v>373</v>
      </c>
      <c r="CX94" s="2" t="s">
        <v>2161</v>
      </c>
      <c r="CY94" s="2" t="s">
        <v>390</v>
      </c>
      <c r="CZ94" s="2" t="s">
        <v>2162</v>
      </c>
      <c r="DA94" s="2" t="s">
        <v>920</v>
      </c>
      <c r="DB94" s="2" t="s">
        <v>2163</v>
      </c>
      <c r="DC94" s="2" t="s">
        <v>585</v>
      </c>
      <c r="DD94" s="2" t="s">
        <v>2164</v>
      </c>
      <c r="DE94" s="2" t="s">
        <v>407</v>
      </c>
      <c r="DF94" s="2" t="s">
        <v>2165</v>
      </c>
      <c r="DG94" s="2" t="s">
        <v>784</v>
      </c>
      <c r="DH94" s="2" t="s">
        <v>1173</v>
      </c>
      <c r="DI94" s="2" t="s">
        <v>373</v>
      </c>
      <c r="DJ94" s="2" t="s">
        <v>2166</v>
      </c>
      <c r="DK94" s="2" t="s">
        <v>2167</v>
      </c>
      <c r="DL94" s="2" t="s">
        <v>565</v>
      </c>
      <c r="DM94" s="2" t="s">
        <v>565</v>
      </c>
      <c r="DN94" s="2" t="s">
        <v>2168</v>
      </c>
      <c r="DO94" s="2" t="s">
        <v>489</v>
      </c>
      <c r="DP94" s="2" t="s">
        <v>582</v>
      </c>
      <c r="DQ94" s="2" t="s">
        <v>2169</v>
      </c>
      <c r="DR94" s="2" t="s">
        <v>489</v>
      </c>
      <c r="DS94" s="2" t="s">
        <v>2170</v>
      </c>
      <c r="DT94" s="2" t="s">
        <v>2171</v>
      </c>
      <c r="DU94" s="2" t="s">
        <v>489</v>
      </c>
      <c r="DV94" s="2" t="s">
        <v>1402</v>
      </c>
      <c r="DW94" s="2" t="s">
        <v>373</v>
      </c>
      <c r="DX94" s="2" t="s">
        <v>373</v>
      </c>
      <c r="DY94" s="2" t="s">
        <v>373</v>
      </c>
      <c r="DZ94" s="2" t="s">
        <v>373</v>
      </c>
      <c r="EA94" s="2" t="s">
        <v>373</v>
      </c>
      <c r="EB94" s="2" t="s">
        <v>373</v>
      </c>
      <c r="EC94" s="2" t="s">
        <v>373</v>
      </c>
      <c r="ED94" s="2" t="s">
        <v>373</v>
      </c>
      <c r="EE94" s="2" t="s">
        <v>2172</v>
      </c>
      <c r="EF94" s="2" t="s">
        <v>390</v>
      </c>
      <c r="EG94" s="2" t="s">
        <v>390</v>
      </c>
      <c r="EH94" s="2" t="s">
        <v>449</v>
      </c>
      <c r="EI94" s="2" t="s">
        <v>373</v>
      </c>
      <c r="EJ94" s="2" t="s">
        <v>386</v>
      </c>
      <c r="EK94" s="2" t="s">
        <v>490</v>
      </c>
      <c r="EL94" s="2" t="s">
        <v>373</v>
      </c>
      <c r="EM94" s="2" t="s">
        <v>2173</v>
      </c>
      <c r="EN94" s="2" t="s">
        <v>390</v>
      </c>
      <c r="EO94" s="2" t="s">
        <v>2174</v>
      </c>
      <c r="EP94" s="2" t="s">
        <v>373</v>
      </c>
      <c r="EQ94" s="2" t="s">
        <v>2175</v>
      </c>
      <c r="ER94" s="2" t="s">
        <v>373</v>
      </c>
      <c r="ES94" s="2" t="s">
        <v>2164</v>
      </c>
      <c r="ET94" s="2" t="s">
        <v>373</v>
      </c>
      <c r="EU94" s="2" t="s">
        <v>2165</v>
      </c>
      <c r="EV94" s="2" t="s">
        <v>373</v>
      </c>
      <c r="EW94" s="2" t="s">
        <v>450</v>
      </c>
      <c r="EX94" s="2" t="s">
        <v>373</v>
      </c>
      <c r="EY94" s="2" t="s">
        <v>373</v>
      </c>
      <c r="EZ94" s="2" t="s">
        <v>623</v>
      </c>
      <c r="FA94" s="2" t="s">
        <v>441</v>
      </c>
      <c r="FB94" s="2" t="s">
        <v>441</v>
      </c>
      <c r="FC94" s="2" t="s">
        <v>440</v>
      </c>
      <c r="FD94" s="2" t="s">
        <v>722</v>
      </c>
      <c r="FE94" s="2" t="s">
        <v>373</v>
      </c>
      <c r="FF94" s="2" t="s">
        <v>430</v>
      </c>
      <c r="FG94" s="2" t="s">
        <v>430</v>
      </c>
      <c r="FH94" s="2" t="s">
        <v>373</v>
      </c>
      <c r="FI94" s="2" t="s">
        <v>2086</v>
      </c>
      <c r="FJ94" s="2" t="s">
        <v>373</v>
      </c>
      <c r="FK94" s="2" t="s">
        <v>373</v>
      </c>
      <c r="FL94" s="2" t="s">
        <v>373</v>
      </c>
      <c r="FM94" s="2" t="s">
        <v>373</v>
      </c>
      <c r="FN94" s="2" t="s">
        <v>373</v>
      </c>
      <c r="FO94" s="2" t="s">
        <v>373</v>
      </c>
      <c r="FP94" s="2" t="s">
        <v>383</v>
      </c>
      <c r="FQ94" s="2" t="s">
        <v>383</v>
      </c>
      <c r="FR94" s="2" t="s">
        <v>489</v>
      </c>
      <c r="FS94" s="2" t="s">
        <v>373</v>
      </c>
      <c r="FT94" s="2" t="s">
        <v>390</v>
      </c>
      <c r="FU94" s="2" t="s">
        <v>2176</v>
      </c>
      <c r="FV94" s="2" t="s">
        <v>383</v>
      </c>
      <c r="FW94" s="2" t="s">
        <v>373</v>
      </c>
      <c r="FX94" s="2" t="s">
        <v>2177</v>
      </c>
      <c r="FY94" s="2" t="s">
        <v>390</v>
      </c>
      <c r="FZ94" s="2" t="s">
        <v>2164</v>
      </c>
      <c r="GA94" s="2" t="s">
        <v>373</v>
      </c>
      <c r="GB94" s="2" t="s">
        <v>2165</v>
      </c>
      <c r="GC94" s="2" t="s">
        <v>373</v>
      </c>
      <c r="GD94" s="2" t="s">
        <v>450</v>
      </c>
      <c r="GE94" s="2" t="s">
        <v>373</v>
      </c>
      <c r="GF94" s="2" t="s">
        <v>2178</v>
      </c>
      <c r="GG94" s="2" t="s">
        <v>2179</v>
      </c>
      <c r="GH94" s="2" t="s">
        <v>439</v>
      </c>
      <c r="GI94" s="2" t="s">
        <v>2180</v>
      </c>
      <c r="GJ94" s="2" t="s">
        <v>373</v>
      </c>
    </row>
    <row r="95" spans="1:192" x14ac:dyDescent="0.25">
      <c r="A95" s="1">
        <v>43759.382071759261</v>
      </c>
      <c r="B95" s="1">
        <v>43759.412824074076</v>
      </c>
      <c r="C95" s="2" t="s">
        <v>195</v>
      </c>
      <c r="D95" s="2" t="s">
        <v>2181</v>
      </c>
      <c r="E95">
        <v>100</v>
      </c>
      <c r="F95">
        <v>2656</v>
      </c>
      <c r="G95" s="2" t="s">
        <v>371</v>
      </c>
      <c r="H95" s="1">
        <v>43759.41283202546</v>
      </c>
      <c r="I95" s="2" t="s">
        <v>2182</v>
      </c>
      <c r="J95" s="2" t="s">
        <v>373</v>
      </c>
      <c r="K95" s="2" t="s">
        <v>373</v>
      </c>
      <c r="L95" s="2" t="s">
        <v>373</v>
      </c>
      <c r="M95" s="2" t="s">
        <v>373</v>
      </c>
      <c r="N95" s="2" t="s">
        <v>373</v>
      </c>
      <c r="O95" s="2" t="s">
        <v>373</v>
      </c>
      <c r="P95" s="2" t="s">
        <v>374</v>
      </c>
      <c r="Q95" s="2" t="s">
        <v>375</v>
      </c>
      <c r="R95" s="2" t="s">
        <v>2183</v>
      </c>
      <c r="S95" s="2" t="s">
        <v>2184</v>
      </c>
      <c r="T95" s="2" t="s">
        <v>881</v>
      </c>
      <c r="U95" s="2" t="s">
        <v>2185</v>
      </c>
      <c r="V95" s="2" t="s">
        <v>2186</v>
      </c>
      <c r="W95" s="2" t="s">
        <v>381</v>
      </c>
      <c r="X95" s="2" t="s">
        <v>373</v>
      </c>
      <c r="Y95" s="2" t="s">
        <v>539</v>
      </c>
      <c r="Z95" s="2" t="s">
        <v>390</v>
      </c>
      <c r="AA95" s="2" t="s">
        <v>597</v>
      </c>
      <c r="AB95" s="2" t="s">
        <v>373</v>
      </c>
      <c r="AC95" s="2" t="s">
        <v>987</v>
      </c>
      <c r="AD95" s="2" t="s">
        <v>373</v>
      </c>
      <c r="AE95" s="2" t="s">
        <v>669</v>
      </c>
      <c r="AF95" s="2" t="s">
        <v>373</v>
      </c>
      <c r="AG95" s="2" t="s">
        <v>373</v>
      </c>
      <c r="AH95" s="2" t="s">
        <v>669</v>
      </c>
      <c r="AI95" s="2" t="s">
        <v>373</v>
      </c>
      <c r="AJ95" s="2" t="s">
        <v>373</v>
      </c>
      <c r="AK95" s="2" t="s">
        <v>390</v>
      </c>
      <c r="AL95" s="2" t="s">
        <v>2187</v>
      </c>
      <c r="AM95" s="2" t="s">
        <v>405</v>
      </c>
      <c r="AN95" s="2" t="s">
        <v>406</v>
      </c>
      <c r="AO95" s="2" t="s">
        <v>1634</v>
      </c>
      <c r="AP95" s="2" t="s">
        <v>2188</v>
      </c>
      <c r="AQ95" s="2" t="s">
        <v>373</v>
      </c>
      <c r="AR95" s="2" t="s">
        <v>373</v>
      </c>
      <c r="AS95" s="2" t="s">
        <v>373</v>
      </c>
      <c r="AT95" s="2" t="s">
        <v>373</v>
      </c>
      <c r="AU95" s="2" t="s">
        <v>429</v>
      </c>
      <c r="AV95" s="2" t="s">
        <v>429</v>
      </c>
      <c r="AW95" s="2" t="s">
        <v>429</v>
      </c>
      <c r="AX95" s="2" t="s">
        <v>383</v>
      </c>
      <c r="AY95" s="2" t="s">
        <v>383</v>
      </c>
      <c r="AZ95" s="2" t="s">
        <v>383</v>
      </c>
      <c r="BA95" s="2" t="s">
        <v>556</v>
      </c>
      <c r="BB95" s="2" t="s">
        <v>440</v>
      </c>
      <c r="BC95" s="2" t="s">
        <v>440</v>
      </c>
      <c r="BD95" s="2" t="s">
        <v>479</v>
      </c>
      <c r="BE95" s="2" t="s">
        <v>479</v>
      </c>
      <c r="BF95" s="2" t="s">
        <v>440</v>
      </c>
      <c r="BG95" s="2" t="s">
        <v>390</v>
      </c>
      <c r="BH95" s="2" t="s">
        <v>494</v>
      </c>
      <c r="BI95" s="2" t="s">
        <v>373</v>
      </c>
      <c r="BJ95" s="2" t="s">
        <v>2189</v>
      </c>
      <c r="BK95" s="2" t="s">
        <v>1078</v>
      </c>
      <c r="BL95" s="2" t="s">
        <v>2190</v>
      </c>
      <c r="BM95" s="2" t="s">
        <v>383</v>
      </c>
      <c r="BN95" s="2" t="s">
        <v>494</v>
      </c>
      <c r="BO95" s="2" t="s">
        <v>373</v>
      </c>
      <c r="BP95" s="2" t="s">
        <v>373</v>
      </c>
      <c r="BQ95" s="2" t="s">
        <v>373</v>
      </c>
      <c r="BR95" s="2" t="s">
        <v>383</v>
      </c>
      <c r="BS95" s="2" t="s">
        <v>373</v>
      </c>
      <c r="BT95" s="2" t="s">
        <v>373</v>
      </c>
      <c r="BU95" s="2" t="s">
        <v>373</v>
      </c>
      <c r="BV95" s="2" t="s">
        <v>373</v>
      </c>
      <c r="BW95" s="2" t="s">
        <v>373</v>
      </c>
      <c r="BX95" s="2" t="s">
        <v>373</v>
      </c>
      <c r="BY95" s="2" t="s">
        <v>373</v>
      </c>
      <c r="BZ95" s="2" t="s">
        <v>373</v>
      </c>
      <c r="CA95" s="2" t="s">
        <v>373</v>
      </c>
      <c r="CB95" s="2" t="s">
        <v>383</v>
      </c>
      <c r="CC95" s="2" t="s">
        <v>373</v>
      </c>
      <c r="CD95" s="2" t="s">
        <v>373</v>
      </c>
      <c r="CE95" s="2" t="s">
        <v>373</v>
      </c>
      <c r="CF95" s="2" t="s">
        <v>373</v>
      </c>
      <c r="CG95" s="2" t="s">
        <v>373</v>
      </c>
      <c r="CH95" s="2" t="s">
        <v>373</v>
      </c>
      <c r="CI95" s="2" t="s">
        <v>373</v>
      </c>
      <c r="CJ95" s="2" t="s">
        <v>373</v>
      </c>
      <c r="CK95" s="2" t="s">
        <v>373</v>
      </c>
      <c r="CL95" s="2" t="s">
        <v>383</v>
      </c>
      <c r="CM95" s="2" t="s">
        <v>373</v>
      </c>
      <c r="CN95" s="2" t="s">
        <v>373</v>
      </c>
      <c r="CO95" s="2" t="s">
        <v>373</v>
      </c>
      <c r="CP95" s="2" t="s">
        <v>373</v>
      </c>
      <c r="CQ95" s="2" t="s">
        <v>373</v>
      </c>
      <c r="CR95" s="2" t="s">
        <v>373</v>
      </c>
      <c r="CS95" s="2" t="s">
        <v>373</v>
      </c>
      <c r="CT95" s="2" t="s">
        <v>373</v>
      </c>
      <c r="CU95" s="2" t="s">
        <v>373</v>
      </c>
      <c r="CV95" s="2" t="s">
        <v>373</v>
      </c>
      <c r="CW95" s="2" t="s">
        <v>373</v>
      </c>
      <c r="CX95" s="2" t="s">
        <v>373</v>
      </c>
      <c r="CY95" s="2" t="s">
        <v>383</v>
      </c>
      <c r="CZ95" s="2" t="s">
        <v>373</v>
      </c>
      <c r="DA95" s="2" t="s">
        <v>373</v>
      </c>
      <c r="DB95" s="2" t="s">
        <v>373</v>
      </c>
      <c r="DC95" s="2" t="s">
        <v>373</v>
      </c>
      <c r="DD95" s="2" t="s">
        <v>373</v>
      </c>
      <c r="DE95" s="2" t="s">
        <v>373</v>
      </c>
      <c r="DF95" s="2" t="s">
        <v>373</v>
      </c>
      <c r="DG95" s="2" t="s">
        <v>373</v>
      </c>
      <c r="DH95" s="2" t="s">
        <v>373</v>
      </c>
      <c r="DI95" s="2" t="s">
        <v>373</v>
      </c>
      <c r="DJ95" s="2" t="s">
        <v>373</v>
      </c>
      <c r="DK95" s="2" t="s">
        <v>373</v>
      </c>
      <c r="DL95" s="2" t="s">
        <v>373</v>
      </c>
      <c r="DM95" s="2" t="s">
        <v>373</v>
      </c>
      <c r="DN95" s="2" t="s">
        <v>373</v>
      </c>
      <c r="DO95" s="2" t="s">
        <v>373</v>
      </c>
      <c r="DP95" s="2" t="s">
        <v>373</v>
      </c>
      <c r="DQ95" s="2" t="s">
        <v>373</v>
      </c>
      <c r="DR95" s="2" t="s">
        <v>373</v>
      </c>
      <c r="DS95" s="2" t="s">
        <v>373</v>
      </c>
      <c r="DT95" s="2" t="s">
        <v>373</v>
      </c>
      <c r="DU95" s="2" t="s">
        <v>373</v>
      </c>
      <c r="DV95" s="2" t="s">
        <v>373</v>
      </c>
      <c r="DW95" s="2" t="s">
        <v>373</v>
      </c>
      <c r="DX95" s="2" t="s">
        <v>373</v>
      </c>
      <c r="DY95" s="2" t="s">
        <v>373</v>
      </c>
      <c r="DZ95" s="2" t="s">
        <v>373</v>
      </c>
      <c r="EA95" s="2" t="s">
        <v>373</v>
      </c>
      <c r="EB95" s="2" t="s">
        <v>373</v>
      </c>
      <c r="EC95" s="2" t="s">
        <v>373</v>
      </c>
      <c r="ED95" s="2" t="s">
        <v>373</v>
      </c>
      <c r="EE95" s="2" t="s">
        <v>373</v>
      </c>
      <c r="EF95" s="2" t="s">
        <v>373</v>
      </c>
      <c r="EG95" s="2" t="s">
        <v>373</v>
      </c>
      <c r="EH95" s="2" t="s">
        <v>373</v>
      </c>
      <c r="EI95" s="2" t="s">
        <v>373</v>
      </c>
      <c r="EJ95" s="2" t="s">
        <v>373</v>
      </c>
      <c r="EK95" s="2" t="s">
        <v>373</v>
      </c>
      <c r="EL95" s="2" t="s">
        <v>373</v>
      </c>
      <c r="EM95" s="2" t="s">
        <v>373</v>
      </c>
      <c r="EN95" s="2" t="s">
        <v>390</v>
      </c>
      <c r="EO95" s="2" t="s">
        <v>2191</v>
      </c>
      <c r="EP95" s="2" t="s">
        <v>373</v>
      </c>
      <c r="EQ95" s="2" t="s">
        <v>2191</v>
      </c>
      <c r="ER95" s="2" t="s">
        <v>373</v>
      </c>
      <c r="ES95" s="2" t="s">
        <v>2192</v>
      </c>
      <c r="ET95" s="2" t="s">
        <v>2193</v>
      </c>
      <c r="EU95" s="2" t="s">
        <v>515</v>
      </c>
      <c r="EV95" s="2" t="s">
        <v>441</v>
      </c>
      <c r="EW95" s="2" t="s">
        <v>784</v>
      </c>
      <c r="EX95" s="2" t="s">
        <v>373</v>
      </c>
      <c r="EY95" s="2" t="s">
        <v>2194</v>
      </c>
      <c r="EZ95" s="2" t="s">
        <v>1818</v>
      </c>
      <c r="FA95" s="2" t="s">
        <v>452</v>
      </c>
      <c r="FB95" s="2" t="s">
        <v>441</v>
      </c>
      <c r="FC95" s="2" t="s">
        <v>441</v>
      </c>
      <c r="FD95" s="2" t="s">
        <v>2195</v>
      </c>
      <c r="FE95" s="2" t="s">
        <v>2196</v>
      </c>
      <c r="FF95" s="2" t="s">
        <v>2197</v>
      </c>
      <c r="FG95" s="2" t="s">
        <v>432</v>
      </c>
      <c r="FH95" s="2" t="s">
        <v>2198</v>
      </c>
      <c r="FI95" s="2" t="s">
        <v>2199</v>
      </c>
      <c r="FJ95" s="2" t="s">
        <v>2200</v>
      </c>
      <c r="FK95" s="2" t="s">
        <v>2201</v>
      </c>
      <c r="FL95" s="2" t="s">
        <v>2202</v>
      </c>
      <c r="FM95" s="2" t="s">
        <v>2203</v>
      </c>
      <c r="FN95" s="2" t="s">
        <v>2204</v>
      </c>
      <c r="FO95" s="2" t="s">
        <v>2204</v>
      </c>
      <c r="FP95" s="2" t="s">
        <v>383</v>
      </c>
      <c r="FQ95" s="2" t="s">
        <v>383</v>
      </c>
      <c r="FR95" s="2" t="s">
        <v>489</v>
      </c>
      <c r="FS95" s="2" t="s">
        <v>373</v>
      </c>
      <c r="FT95" s="2" t="s">
        <v>383</v>
      </c>
      <c r="FU95" s="2" t="s">
        <v>373</v>
      </c>
      <c r="FV95" s="2" t="s">
        <v>383</v>
      </c>
      <c r="FW95" s="2" t="s">
        <v>373</v>
      </c>
      <c r="FX95" s="2" t="s">
        <v>373</v>
      </c>
      <c r="FY95" s="2" t="s">
        <v>383</v>
      </c>
      <c r="FZ95" s="2" t="s">
        <v>373</v>
      </c>
      <c r="GA95" s="2" t="s">
        <v>373</v>
      </c>
      <c r="GB95" s="2" t="s">
        <v>373</v>
      </c>
      <c r="GC95" s="2" t="s">
        <v>373</v>
      </c>
      <c r="GD95" s="2" t="s">
        <v>373</v>
      </c>
      <c r="GE95" s="2" t="s">
        <v>373</v>
      </c>
      <c r="GF95" s="2" t="s">
        <v>373</v>
      </c>
      <c r="GG95" s="2" t="s">
        <v>373</v>
      </c>
      <c r="GH95" s="2" t="s">
        <v>373</v>
      </c>
      <c r="GI95" s="2" t="s">
        <v>373</v>
      </c>
      <c r="GJ95" s="2" t="s">
        <v>373</v>
      </c>
    </row>
    <row r="96" spans="1:192" x14ac:dyDescent="0.25">
      <c r="A96" s="1">
        <v>43756.54755787037</v>
      </c>
      <c r="B96" s="1">
        <v>43759.501261574071</v>
      </c>
      <c r="C96" s="2" t="s">
        <v>195</v>
      </c>
      <c r="D96" s="2" t="s">
        <v>2205</v>
      </c>
      <c r="E96">
        <v>100</v>
      </c>
      <c r="F96">
        <v>255199</v>
      </c>
      <c r="G96" s="2" t="s">
        <v>371</v>
      </c>
      <c r="H96" s="1">
        <v>43759.501270983797</v>
      </c>
      <c r="I96" s="2" t="s">
        <v>2206</v>
      </c>
      <c r="J96" s="2" t="s">
        <v>373</v>
      </c>
      <c r="K96" s="2" t="s">
        <v>373</v>
      </c>
      <c r="L96" s="2" t="s">
        <v>373</v>
      </c>
      <c r="M96" s="2" t="s">
        <v>373</v>
      </c>
      <c r="N96" s="2" t="s">
        <v>373</v>
      </c>
      <c r="O96" s="2" t="s">
        <v>373</v>
      </c>
      <c r="P96" s="2" t="s">
        <v>374</v>
      </c>
      <c r="Q96" s="2" t="s">
        <v>375</v>
      </c>
      <c r="R96" s="2" t="s">
        <v>2207</v>
      </c>
      <c r="S96" s="2" t="s">
        <v>2208</v>
      </c>
      <c r="T96" s="2" t="s">
        <v>378</v>
      </c>
      <c r="U96" s="2" t="s">
        <v>2209</v>
      </c>
      <c r="V96" s="2" t="s">
        <v>2210</v>
      </c>
      <c r="W96" s="2" t="s">
        <v>381</v>
      </c>
      <c r="X96" s="2" t="s">
        <v>373</v>
      </c>
      <c r="Y96" s="2" t="s">
        <v>400</v>
      </c>
      <c r="Z96" s="2" t="s">
        <v>383</v>
      </c>
      <c r="AA96" s="2" t="s">
        <v>2068</v>
      </c>
      <c r="AB96" s="2" t="s">
        <v>2211</v>
      </c>
      <c r="AC96" s="2" t="s">
        <v>2212</v>
      </c>
      <c r="AD96" s="2" t="s">
        <v>373</v>
      </c>
      <c r="AE96" s="2" t="s">
        <v>441</v>
      </c>
      <c r="AF96" s="2" t="s">
        <v>373</v>
      </c>
      <c r="AG96" s="2" t="s">
        <v>373</v>
      </c>
      <c r="AH96" s="2" t="s">
        <v>1854</v>
      </c>
      <c r="AI96" s="2" t="s">
        <v>373</v>
      </c>
      <c r="AJ96" s="2" t="s">
        <v>373</v>
      </c>
      <c r="AK96" s="2" t="s">
        <v>383</v>
      </c>
      <c r="AL96" s="2" t="s">
        <v>373</v>
      </c>
      <c r="AM96" s="2" t="s">
        <v>820</v>
      </c>
      <c r="AN96" s="2" t="s">
        <v>406</v>
      </c>
      <c r="AO96" s="2" t="s">
        <v>403</v>
      </c>
      <c r="AP96" s="2" t="s">
        <v>373</v>
      </c>
      <c r="AQ96" s="2" t="s">
        <v>373</v>
      </c>
      <c r="AR96" s="2" t="s">
        <v>373</v>
      </c>
      <c r="AS96" s="2" t="s">
        <v>373</v>
      </c>
      <c r="AT96" s="2" t="s">
        <v>373</v>
      </c>
      <c r="AU96" s="2" t="s">
        <v>373</v>
      </c>
      <c r="AV96" s="2" t="s">
        <v>373</v>
      </c>
      <c r="AW96" s="2" t="s">
        <v>373</v>
      </c>
      <c r="AX96" s="2" t="s">
        <v>373</v>
      </c>
      <c r="AY96" s="2" t="s">
        <v>373</v>
      </c>
      <c r="AZ96" s="2" t="s">
        <v>373</v>
      </c>
      <c r="BA96" s="2" t="s">
        <v>617</v>
      </c>
      <c r="BB96" s="2" t="s">
        <v>617</v>
      </c>
      <c r="BC96" s="2" t="s">
        <v>489</v>
      </c>
      <c r="BD96" s="2" t="s">
        <v>373</v>
      </c>
      <c r="BE96" s="2" t="s">
        <v>373</v>
      </c>
      <c r="BF96" s="2" t="s">
        <v>373</v>
      </c>
      <c r="BG96" s="2" t="s">
        <v>383</v>
      </c>
      <c r="BH96" s="2" t="s">
        <v>703</v>
      </c>
      <c r="BI96" s="2" t="s">
        <v>2213</v>
      </c>
      <c r="BJ96" s="2" t="s">
        <v>373</v>
      </c>
      <c r="BK96" s="2" t="s">
        <v>547</v>
      </c>
      <c r="BL96" s="2" t="s">
        <v>373</v>
      </c>
      <c r="BM96" s="2" t="s">
        <v>383</v>
      </c>
      <c r="BN96" s="2" t="s">
        <v>373</v>
      </c>
      <c r="BO96" s="2" t="s">
        <v>383</v>
      </c>
      <c r="BP96" s="2" t="s">
        <v>383</v>
      </c>
      <c r="BQ96" s="2" t="s">
        <v>373</v>
      </c>
      <c r="BR96" s="2" t="s">
        <v>390</v>
      </c>
      <c r="BS96" s="2" t="s">
        <v>497</v>
      </c>
      <c r="BT96" s="2" t="s">
        <v>411</v>
      </c>
      <c r="BU96" s="2" t="s">
        <v>2214</v>
      </c>
      <c r="BV96" s="2" t="s">
        <v>373</v>
      </c>
      <c r="BW96" s="2" t="s">
        <v>373</v>
      </c>
      <c r="BX96" s="2" t="s">
        <v>373</v>
      </c>
      <c r="BY96" s="2" t="s">
        <v>494</v>
      </c>
      <c r="BZ96" s="2" t="s">
        <v>2215</v>
      </c>
      <c r="CA96" s="2" t="s">
        <v>2216</v>
      </c>
      <c r="CB96" s="2" t="s">
        <v>390</v>
      </c>
      <c r="CC96" s="2" t="s">
        <v>492</v>
      </c>
      <c r="CD96" s="2" t="s">
        <v>411</v>
      </c>
      <c r="CE96" s="2" t="s">
        <v>385</v>
      </c>
      <c r="CF96" s="2" t="s">
        <v>373</v>
      </c>
      <c r="CG96" s="2" t="s">
        <v>2217</v>
      </c>
      <c r="CH96" s="2" t="s">
        <v>373</v>
      </c>
      <c r="CI96" s="2" t="s">
        <v>494</v>
      </c>
      <c r="CJ96" s="2" t="s">
        <v>2218</v>
      </c>
      <c r="CK96" s="2" t="s">
        <v>2219</v>
      </c>
      <c r="CL96" s="2" t="s">
        <v>383</v>
      </c>
      <c r="CM96" s="2" t="s">
        <v>373</v>
      </c>
      <c r="CN96" s="2" t="s">
        <v>373</v>
      </c>
      <c r="CO96" s="2" t="s">
        <v>373</v>
      </c>
      <c r="CP96" s="2" t="s">
        <v>373</v>
      </c>
      <c r="CQ96" s="2" t="s">
        <v>373</v>
      </c>
      <c r="CR96" s="2" t="s">
        <v>373</v>
      </c>
      <c r="CS96" s="2" t="s">
        <v>373</v>
      </c>
      <c r="CT96" s="2" t="s">
        <v>373</v>
      </c>
      <c r="CU96" s="2" t="s">
        <v>373</v>
      </c>
      <c r="CV96" s="2" t="s">
        <v>373</v>
      </c>
      <c r="CW96" s="2" t="s">
        <v>373</v>
      </c>
      <c r="CX96" s="2" t="s">
        <v>373</v>
      </c>
      <c r="CY96" s="2" t="s">
        <v>390</v>
      </c>
      <c r="CZ96" s="2" t="s">
        <v>1498</v>
      </c>
      <c r="DA96" s="2" t="s">
        <v>440</v>
      </c>
      <c r="DB96" s="2" t="s">
        <v>1498</v>
      </c>
      <c r="DC96" s="2" t="s">
        <v>440</v>
      </c>
      <c r="DD96" s="2" t="s">
        <v>2220</v>
      </c>
      <c r="DE96" s="2" t="s">
        <v>440</v>
      </c>
      <c r="DF96" s="2" t="s">
        <v>452</v>
      </c>
      <c r="DG96" s="2" t="s">
        <v>440</v>
      </c>
      <c r="DH96" s="2" t="s">
        <v>373</v>
      </c>
      <c r="DI96" s="2" t="s">
        <v>373</v>
      </c>
      <c r="DJ96" s="2" t="s">
        <v>2221</v>
      </c>
      <c r="DK96" s="2" t="s">
        <v>760</v>
      </c>
      <c r="DL96" s="2" t="s">
        <v>452</v>
      </c>
      <c r="DM96" s="2" t="s">
        <v>441</v>
      </c>
      <c r="DN96" s="2" t="s">
        <v>2222</v>
      </c>
      <c r="DO96" s="2" t="s">
        <v>2197</v>
      </c>
      <c r="DP96" s="2" t="s">
        <v>850</v>
      </c>
      <c r="DQ96" s="2" t="s">
        <v>373</v>
      </c>
      <c r="DR96" s="2" t="s">
        <v>2223</v>
      </c>
      <c r="DS96" s="2" t="s">
        <v>2224</v>
      </c>
      <c r="DT96" s="2" t="s">
        <v>440</v>
      </c>
      <c r="DU96" s="2" t="s">
        <v>2225</v>
      </c>
      <c r="DV96" s="2" t="s">
        <v>440</v>
      </c>
      <c r="DW96" s="2" t="s">
        <v>2226</v>
      </c>
      <c r="DX96" s="2" t="s">
        <v>440</v>
      </c>
      <c r="DY96" s="2" t="s">
        <v>440</v>
      </c>
      <c r="DZ96" s="2" t="s">
        <v>440</v>
      </c>
      <c r="EA96" s="2" t="s">
        <v>440</v>
      </c>
      <c r="EB96" s="2" t="s">
        <v>373</v>
      </c>
      <c r="EC96" s="2" t="s">
        <v>373</v>
      </c>
      <c r="ED96" s="2" t="s">
        <v>373</v>
      </c>
      <c r="EE96" s="2" t="s">
        <v>679</v>
      </c>
      <c r="EF96" s="2" t="s">
        <v>390</v>
      </c>
      <c r="EG96" s="2" t="s">
        <v>390</v>
      </c>
      <c r="EH96" s="2" t="s">
        <v>449</v>
      </c>
      <c r="EI96" s="2" t="s">
        <v>373</v>
      </c>
      <c r="EJ96" s="2" t="s">
        <v>373</v>
      </c>
      <c r="EK96" s="2" t="s">
        <v>373</v>
      </c>
      <c r="EL96" s="2" t="s">
        <v>437</v>
      </c>
      <c r="EM96" s="2" t="s">
        <v>373</v>
      </c>
      <c r="EN96" s="2" t="s">
        <v>390</v>
      </c>
      <c r="EO96" s="2" t="s">
        <v>2227</v>
      </c>
      <c r="EP96" s="2" t="s">
        <v>440</v>
      </c>
      <c r="EQ96" s="2" t="s">
        <v>2227</v>
      </c>
      <c r="ER96" s="2" t="s">
        <v>440</v>
      </c>
      <c r="ES96" s="2" t="s">
        <v>2119</v>
      </c>
      <c r="ET96" s="2" t="s">
        <v>440</v>
      </c>
      <c r="EU96" s="2" t="s">
        <v>452</v>
      </c>
      <c r="EV96" s="2" t="s">
        <v>440</v>
      </c>
      <c r="EW96" s="2" t="s">
        <v>440</v>
      </c>
      <c r="EX96" s="2" t="s">
        <v>440</v>
      </c>
      <c r="EY96" s="2" t="s">
        <v>2228</v>
      </c>
      <c r="EZ96" s="2" t="s">
        <v>452</v>
      </c>
      <c r="FA96" s="2" t="s">
        <v>440</v>
      </c>
      <c r="FB96" s="2" t="s">
        <v>441</v>
      </c>
      <c r="FC96" s="2" t="s">
        <v>440</v>
      </c>
      <c r="FD96" s="2" t="s">
        <v>1758</v>
      </c>
      <c r="FE96" s="2" t="s">
        <v>373</v>
      </c>
      <c r="FF96" s="2" t="s">
        <v>2229</v>
      </c>
      <c r="FG96" s="2" t="s">
        <v>1052</v>
      </c>
      <c r="FH96" s="2" t="s">
        <v>2230</v>
      </c>
      <c r="FI96" s="2" t="s">
        <v>2230</v>
      </c>
      <c r="FJ96" s="2" t="s">
        <v>2231</v>
      </c>
      <c r="FK96" s="2" t="s">
        <v>2232</v>
      </c>
      <c r="FL96" s="2" t="s">
        <v>2233</v>
      </c>
      <c r="FM96" s="2" t="s">
        <v>2234</v>
      </c>
      <c r="FN96" s="2" t="s">
        <v>679</v>
      </c>
      <c r="FO96" s="2" t="s">
        <v>679</v>
      </c>
      <c r="FP96" s="2" t="s">
        <v>383</v>
      </c>
      <c r="FQ96" s="2" t="s">
        <v>383</v>
      </c>
      <c r="FR96" s="2" t="s">
        <v>440</v>
      </c>
      <c r="FS96" s="2" t="s">
        <v>373</v>
      </c>
      <c r="FT96" s="2" t="s">
        <v>383</v>
      </c>
      <c r="FU96" s="2" t="s">
        <v>373</v>
      </c>
      <c r="FV96" s="2" t="s">
        <v>383</v>
      </c>
      <c r="FW96" s="2" t="s">
        <v>373</v>
      </c>
      <c r="FX96" s="2" t="s">
        <v>373</v>
      </c>
      <c r="FY96" s="2" t="s">
        <v>383</v>
      </c>
      <c r="FZ96" s="2" t="s">
        <v>373</v>
      </c>
      <c r="GA96" s="2" t="s">
        <v>373</v>
      </c>
      <c r="GB96" s="2" t="s">
        <v>373</v>
      </c>
      <c r="GC96" s="2" t="s">
        <v>373</v>
      </c>
      <c r="GD96" s="2" t="s">
        <v>373</v>
      </c>
      <c r="GE96" s="2" t="s">
        <v>373</v>
      </c>
      <c r="GF96" s="2" t="s">
        <v>373</v>
      </c>
      <c r="GG96" s="2" t="s">
        <v>373</v>
      </c>
      <c r="GH96" s="2" t="s">
        <v>373</v>
      </c>
      <c r="GI96" s="2" t="s">
        <v>373</v>
      </c>
      <c r="GJ96" s="2" t="s">
        <v>373</v>
      </c>
    </row>
    <row r="97" spans="1:192" x14ac:dyDescent="0.25">
      <c r="A97" s="1">
        <v>43759.488437499997</v>
      </c>
      <c r="B97" s="1">
        <v>43759.503912037035</v>
      </c>
      <c r="C97" s="2" t="s">
        <v>195</v>
      </c>
      <c r="D97" s="2" t="s">
        <v>2235</v>
      </c>
      <c r="E97">
        <v>100</v>
      </c>
      <c r="F97">
        <v>1336</v>
      </c>
      <c r="G97" s="2" t="s">
        <v>371</v>
      </c>
      <c r="H97" s="1">
        <v>43759.503925254627</v>
      </c>
      <c r="I97" s="2" t="s">
        <v>2236</v>
      </c>
      <c r="J97" s="2" t="s">
        <v>373</v>
      </c>
      <c r="K97" s="2" t="s">
        <v>373</v>
      </c>
      <c r="L97" s="2" t="s">
        <v>373</v>
      </c>
      <c r="M97" s="2" t="s">
        <v>373</v>
      </c>
      <c r="N97" s="2" t="s">
        <v>373</v>
      </c>
      <c r="O97" s="2" t="s">
        <v>373</v>
      </c>
      <c r="P97" s="2" t="s">
        <v>374</v>
      </c>
      <c r="Q97" s="2" t="s">
        <v>375</v>
      </c>
      <c r="R97" s="2" t="s">
        <v>2237</v>
      </c>
      <c r="S97" s="2" t="s">
        <v>2238</v>
      </c>
      <c r="T97" s="2" t="s">
        <v>472</v>
      </c>
      <c r="U97" s="2" t="s">
        <v>2239</v>
      </c>
      <c r="V97" s="2" t="s">
        <v>2240</v>
      </c>
      <c r="W97" s="2" t="s">
        <v>381</v>
      </c>
      <c r="X97" s="2" t="s">
        <v>373</v>
      </c>
      <c r="Y97" s="2" t="s">
        <v>423</v>
      </c>
      <c r="Z97" s="2" t="s">
        <v>390</v>
      </c>
      <c r="AA97" s="2" t="s">
        <v>424</v>
      </c>
      <c r="AB97" s="2" t="s">
        <v>373</v>
      </c>
      <c r="AC97" s="2" t="s">
        <v>1974</v>
      </c>
      <c r="AD97" s="2" t="s">
        <v>373</v>
      </c>
      <c r="AE97" s="2" t="s">
        <v>623</v>
      </c>
      <c r="AF97" s="2" t="s">
        <v>373</v>
      </c>
      <c r="AG97" s="2" t="s">
        <v>373</v>
      </c>
      <c r="AH97" s="2" t="s">
        <v>403</v>
      </c>
      <c r="AI97" s="2" t="s">
        <v>2241</v>
      </c>
      <c r="AJ97" s="2" t="s">
        <v>490</v>
      </c>
      <c r="AK97" s="2" t="s">
        <v>383</v>
      </c>
      <c r="AL97" s="2" t="s">
        <v>373</v>
      </c>
      <c r="AM97" s="2" t="s">
        <v>405</v>
      </c>
      <c r="AN97" s="2" t="s">
        <v>406</v>
      </c>
      <c r="AO97" s="2" t="s">
        <v>404</v>
      </c>
      <c r="AP97" s="2" t="s">
        <v>2242</v>
      </c>
      <c r="AQ97" s="2" t="s">
        <v>373</v>
      </c>
      <c r="AR97" s="2" t="s">
        <v>373</v>
      </c>
      <c r="AS97" s="2" t="s">
        <v>525</v>
      </c>
      <c r="AT97" s="2" t="s">
        <v>373</v>
      </c>
      <c r="AU97" s="2" t="s">
        <v>429</v>
      </c>
      <c r="AV97" s="2" t="s">
        <v>373</v>
      </c>
      <c r="AW97" s="2" t="s">
        <v>429</v>
      </c>
      <c r="AX97" s="2" t="s">
        <v>390</v>
      </c>
      <c r="AY97" s="2" t="s">
        <v>390</v>
      </c>
      <c r="AZ97" s="2" t="s">
        <v>373</v>
      </c>
      <c r="BA97" s="2" t="s">
        <v>530</v>
      </c>
      <c r="BB97" s="2" t="s">
        <v>530</v>
      </c>
      <c r="BC97" s="2" t="s">
        <v>373</v>
      </c>
      <c r="BD97" s="2" t="s">
        <v>565</v>
      </c>
      <c r="BE97" s="2" t="s">
        <v>565</v>
      </c>
      <c r="BF97" s="2" t="s">
        <v>373</v>
      </c>
      <c r="BG97" s="2" t="s">
        <v>383</v>
      </c>
      <c r="BH97" s="2" t="s">
        <v>703</v>
      </c>
      <c r="BI97" s="2" t="s">
        <v>2243</v>
      </c>
      <c r="BJ97" s="2" t="s">
        <v>373</v>
      </c>
      <c r="BK97" s="2" t="s">
        <v>494</v>
      </c>
      <c r="BL97" s="2" t="s">
        <v>2244</v>
      </c>
      <c r="BM97" s="2" t="s">
        <v>383</v>
      </c>
      <c r="BN97" s="2" t="s">
        <v>2245</v>
      </c>
      <c r="BO97" s="2" t="s">
        <v>383</v>
      </c>
      <c r="BP97" s="2" t="s">
        <v>383</v>
      </c>
      <c r="BQ97" s="2" t="s">
        <v>373</v>
      </c>
      <c r="BR97" s="2" t="s">
        <v>390</v>
      </c>
      <c r="BS97" s="2" t="s">
        <v>617</v>
      </c>
      <c r="BT97" s="2" t="s">
        <v>411</v>
      </c>
      <c r="BU97" s="2" t="s">
        <v>1293</v>
      </c>
      <c r="BV97" s="2" t="s">
        <v>373</v>
      </c>
      <c r="BW97" s="2" t="s">
        <v>618</v>
      </c>
      <c r="BX97" s="2" t="s">
        <v>373</v>
      </c>
      <c r="BY97" s="2" t="s">
        <v>560</v>
      </c>
      <c r="BZ97" s="2" t="s">
        <v>373</v>
      </c>
      <c r="CA97" s="2" t="s">
        <v>2246</v>
      </c>
      <c r="CB97" s="2" t="s">
        <v>390</v>
      </c>
      <c r="CC97" s="2" t="s">
        <v>617</v>
      </c>
      <c r="CD97" s="2" t="s">
        <v>411</v>
      </c>
      <c r="CE97" s="2" t="s">
        <v>1293</v>
      </c>
      <c r="CF97" s="2" t="s">
        <v>373</v>
      </c>
      <c r="CG97" s="2" t="s">
        <v>618</v>
      </c>
      <c r="CH97" s="2" t="s">
        <v>373</v>
      </c>
      <c r="CI97" s="2" t="s">
        <v>435</v>
      </c>
      <c r="CJ97" s="2" t="s">
        <v>373</v>
      </c>
      <c r="CK97" s="2" t="s">
        <v>2247</v>
      </c>
      <c r="CL97" s="2" t="s">
        <v>383</v>
      </c>
      <c r="CM97" s="2" t="s">
        <v>373</v>
      </c>
      <c r="CN97" s="2" t="s">
        <v>373</v>
      </c>
      <c r="CO97" s="2" t="s">
        <v>373</v>
      </c>
      <c r="CP97" s="2" t="s">
        <v>373</v>
      </c>
      <c r="CQ97" s="2" t="s">
        <v>373</v>
      </c>
      <c r="CR97" s="2" t="s">
        <v>373</v>
      </c>
      <c r="CS97" s="2" t="s">
        <v>373</v>
      </c>
      <c r="CT97" s="2" t="s">
        <v>373</v>
      </c>
      <c r="CU97" s="2" t="s">
        <v>373</v>
      </c>
      <c r="CV97" s="2" t="s">
        <v>373</v>
      </c>
      <c r="CW97" s="2" t="s">
        <v>373</v>
      </c>
      <c r="CX97" s="2" t="s">
        <v>373</v>
      </c>
      <c r="CY97" s="2" t="s">
        <v>390</v>
      </c>
      <c r="CZ97" s="2" t="s">
        <v>756</v>
      </c>
      <c r="DA97" s="2" t="s">
        <v>441</v>
      </c>
      <c r="DB97" s="2" t="s">
        <v>2248</v>
      </c>
      <c r="DC97" s="2" t="s">
        <v>441</v>
      </c>
      <c r="DD97" s="2" t="s">
        <v>2249</v>
      </c>
      <c r="DE97" s="2" t="s">
        <v>441</v>
      </c>
      <c r="DF97" s="2" t="s">
        <v>1173</v>
      </c>
      <c r="DG97" s="2" t="s">
        <v>373</v>
      </c>
      <c r="DH97" s="2" t="s">
        <v>450</v>
      </c>
      <c r="DI97" s="2" t="s">
        <v>373</v>
      </c>
      <c r="DJ97" s="2" t="s">
        <v>2250</v>
      </c>
      <c r="DK97" s="2" t="s">
        <v>530</v>
      </c>
      <c r="DL97" s="2" t="s">
        <v>547</v>
      </c>
      <c r="DM97" s="2" t="s">
        <v>440</v>
      </c>
      <c r="DN97" s="2" t="s">
        <v>2251</v>
      </c>
      <c r="DO97" s="2" t="s">
        <v>373</v>
      </c>
      <c r="DP97" s="2" t="s">
        <v>373</v>
      </c>
      <c r="DQ97" s="2" t="s">
        <v>373</v>
      </c>
      <c r="DR97" s="2" t="s">
        <v>373</v>
      </c>
      <c r="DS97" s="2" t="s">
        <v>373</v>
      </c>
      <c r="DT97" s="2" t="s">
        <v>373</v>
      </c>
      <c r="DU97" s="2" t="s">
        <v>373</v>
      </c>
      <c r="DV97" s="2" t="s">
        <v>373</v>
      </c>
      <c r="DW97" s="2" t="s">
        <v>373</v>
      </c>
      <c r="DX97" s="2" t="s">
        <v>373</v>
      </c>
      <c r="DY97" s="2" t="s">
        <v>373</v>
      </c>
      <c r="DZ97" s="2" t="s">
        <v>373</v>
      </c>
      <c r="EA97" s="2" t="s">
        <v>373</v>
      </c>
      <c r="EB97" s="2" t="s">
        <v>373</v>
      </c>
      <c r="EC97" s="2" t="s">
        <v>373</v>
      </c>
      <c r="ED97" s="2" t="s">
        <v>373</v>
      </c>
      <c r="EE97" s="2" t="s">
        <v>373</v>
      </c>
      <c r="EF97" s="2" t="s">
        <v>390</v>
      </c>
      <c r="EG97" s="2" t="s">
        <v>390</v>
      </c>
      <c r="EH97" s="2" t="s">
        <v>449</v>
      </c>
      <c r="EI97" s="2" t="s">
        <v>373</v>
      </c>
      <c r="EJ97" s="2" t="s">
        <v>835</v>
      </c>
      <c r="EK97" s="2" t="s">
        <v>373</v>
      </c>
      <c r="EL97" s="2" t="s">
        <v>450</v>
      </c>
      <c r="EM97" s="2" t="s">
        <v>373</v>
      </c>
      <c r="EN97" s="2" t="s">
        <v>390</v>
      </c>
      <c r="EO97" s="2" t="s">
        <v>756</v>
      </c>
      <c r="EP97" s="2" t="s">
        <v>440</v>
      </c>
      <c r="EQ97" s="2" t="s">
        <v>2248</v>
      </c>
      <c r="ER97" s="2" t="s">
        <v>440</v>
      </c>
      <c r="ES97" s="2" t="s">
        <v>2252</v>
      </c>
      <c r="ET97" s="2" t="s">
        <v>373</v>
      </c>
      <c r="EU97" s="2" t="s">
        <v>623</v>
      </c>
      <c r="EV97" s="2" t="s">
        <v>373</v>
      </c>
      <c r="EW97" s="2" t="s">
        <v>508</v>
      </c>
      <c r="EX97" s="2" t="s">
        <v>373</v>
      </c>
      <c r="EY97" s="2" t="s">
        <v>373</v>
      </c>
      <c r="EZ97" s="2" t="s">
        <v>373</v>
      </c>
      <c r="FA97" s="2" t="s">
        <v>373</v>
      </c>
      <c r="FB97" s="2" t="s">
        <v>373</v>
      </c>
      <c r="FC97" s="2" t="s">
        <v>373</v>
      </c>
      <c r="FD97" s="2" t="s">
        <v>1758</v>
      </c>
      <c r="FE97" s="2" t="s">
        <v>373</v>
      </c>
      <c r="FF97" s="2" t="s">
        <v>373</v>
      </c>
      <c r="FG97" s="2" t="s">
        <v>430</v>
      </c>
      <c r="FH97" s="2" t="s">
        <v>373</v>
      </c>
      <c r="FI97" s="2" t="s">
        <v>373</v>
      </c>
      <c r="FJ97" s="2" t="s">
        <v>373</v>
      </c>
      <c r="FK97" s="2" t="s">
        <v>373</v>
      </c>
      <c r="FL97" s="2" t="s">
        <v>373</v>
      </c>
      <c r="FM97" s="2" t="s">
        <v>407</v>
      </c>
      <c r="FN97" s="2" t="s">
        <v>373</v>
      </c>
      <c r="FO97" s="2" t="s">
        <v>373</v>
      </c>
      <c r="FP97" s="2" t="s">
        <v>373</v>
      </c>
      <c r="FQ97" s="2" t="s">
        <v>390</v>
      </c>
      <c r="FR97" s="2" t="s">
        <v>642</v>
      </c>
      <c r="FS97" s="2" t="s">
        <v>2253</v>
      </c>
      <c r="FT97" s="2" t="s">
        <v>390</v>
      </c>
      <c r="FU97" s="2" t="s">
        <v>2254</v>
      </c>
      <c r="FV97" s="2" t="s">
        <v>383</v>
      </c>
      <c r="FW97" s="2" t="s">
        <v>373</v>
      </c>
      <c r="FX97" s="2" t="s">
        <v>373</v>
      </c>
      <c r="FY97" s="2" t="s">
        <v>383</v>
      </c>
      <c r="FZ97" s="2" t="s">
        <v>373</v>
      </c>
      <c r="GA97" s="2" t="s">
        <v>373</v>
      </c>
      <c r="GB97" s="2" t="s">
        <v>373</v>
      </c>
      <c r="GC97" s="2" t="s">
        <v>373</v>
      </c>
      <c r="GD97" s="2" t="s">
        <v>373</v>
      </c>
      <c r="GE97" s="2" t="s">
        <v>373</v>
      </c>
      <c r="GF97" s="2" t="s">
        <v>373</v>
      </c>
      <c r="GG97" s="2" t="s">
        <v>373</v>
      </c>
      <c r="GH97" s="2" t="s">
        <v>373</v>
      </c>
      <c r="GI97" s="2" t="s">
        <v>373</v>
      </c>
      <c r="GJ97" s="2" t="s">
        <v>373</v>
      </c>
    </row>
    <row r="98" spans="1:192" x14ac:dyDescent="0.25">
      <c r="A98" s="1">
        <v>43759.73741898148</v>
      </c>
      <c r="B98" s="1">
        <v>43759.768460648149</v>
      </c>
      <c r="C98" s="2" t="s">
        <v>195</v>
      </c>
      <c r="D98" s="2" t="s">
        <v>2255</v>
      </c>
      <c r="E98">
        <v>100</v>
      </c>
      <c r="F98">
        <v>2682</v>
      </c>
      <c r="G98" s="2" t="s">
        <v>371</v>
      </c>
      <c r="H98" s="1">
        <v>43759.768468425929</v>
      </c>
      <c r="I98" s="2" t="s">
        <v>2256</v>
      </c>
      <c r="J98" s="2" t="s">
        <v>373</v>
      </c>
      <c r="K98" s="2" t="s">
        <v>373</v>
      </c>
      <c r="L98" s="2" t="s">
        <v>373</v>
      </c>
      <c r="M98" s="2" t="s">
        <v>373</v>
      </c>
      <c r="N98" s="2" t="s">
        <v>373</v>
      </c>
      <c r="O98" s="2" t="s">
        <v>373</v>
      </c>
      <c r="P98" s="2" t="s">
        <v>374</v>
      </c>
      <c r="Q98" s="2" t="s">
        <v>375</v>
      </c>
      <c r="R98" s="2" t="s">
        <v>2257</v>
      </c>
      <c r="S98" s="2" t="s">
        <v>2258</v>
      </c>
      <c r="T98" s="2" t="s">
        <v>378</v>
      </c>
      <c r="U98" s="2" t="s">
        <v>2259</v>
      </c>
      <c r="V98" s="2" t="s">
        <v>2260</v>
      </c>
      <c r="W98" s="2" t="s">
        <v>381</v>
      </c>
      <c r="X98" s="2" t="s">
        <v>373</v>
      </c>
      <c r="Y98" s="2" t="s">
        <v>382</v>
      </c>
      <c r="Z98" s="2" t="s">
        <v>383</v>
      </c>
      <c r="AA98" s="2" t="s">
        <v>384</v>
      </c>
      <c r="AB98" s="2" t="s">
        <v>373</v>
      </c>
      <c r="AC98" s="2" t="s">
        <v>425</v>
      </c>
      <c r="AD98" s="2" t="s">
        <v>373</v>
      </c>
      <c r="AE98" s="2" t="s">
        <v>403</v>
      </c>
      <c r="AF98" s="2" t="s">
        <v>373</v>
      </c>
      <c r="AG98" s="2" t="s">
        <v>373</v>
      </c>
      <c r="AH98" s="2" t="s">
        <v>404</v>
      </c>
      <c r="AI98" s="2" t="s">
        <v>373</v>
      </c>
      <c r="AJ98" s="2" t="s">
        <v>389</v>
      </c>
      <c r="AK98" s="2" t="s">
        <v>383</v>
      </c>
      <c r="AL98" s="2" t="s">
        <v>373</v>
      </c>
      <c r="AM98" s="2" t="s">
        <v>392</v>
      </c>
      <c r="AN98" s="2" t="s">
        <v>373</v>
      </c>
      <c r="AO98" s="2" t="s">
        <v>373</v>
      </c>
      <c r="AP98" s="2" t="s">
        <v>373</v>
      </c>
      <c r="AQ98" s="2" t="s">
        <v>373</v>
      </c>
      <c r="AR98" s="2" t="s">
        <v>440</v>
      </c>
      <c r="AS98" s="2" t="s">
        <v>373</v>
      </c>
      <c r="AT98" s="2" t="s">
        <v>373</v>
      </c>
      <c r="AU98" s="2" t="s">
        <v>373</v>
      </c>
      <c r="AV98" s="2" t="s">
        <v>429</v>
      </c>
      <c r="AW98" s="2" t="s">
        <v>429</v>
      </c>
      <c r="AX98" s="2" t="s">
        <v>383</v>
      </c>
      <c r="AY98" s="2" t="s">
        <v>373</v>
      </c>
      <c r="AZ98" s="2" t="s">
        <v>373</v>
      </c>
      <c r="BA98" s="2" t="s">
        <v>679</v>
      </c>
      <c r="BB98" s="2" t="s">
        <v>489</v>
      </c>
      <c r="BC98" s="2" t="s">
        <v>489</v>
      </c>
      <c r="BD98" s="2" t="s">
        <v>542</v>
      </c>
      <c r="BE98" s="2" t="s">
        <v>489</v>
      </c>
      <c r="BF98" s="2" t="s">
        <v>489</v>
      </c>
      <c r="BG98" s="2" t="s">
        <v>383</v>
      </c>
      <c r="BH98" s="2" t="s">
        <v>408</v>
      </c>
      <c r="BI98" s="2" t="s">
        <v>373</v>
      </c>
      <c r="BJ98" s="2" t="s">
        <v>373</v>
      </c>
      <c r="BK98" s="2" t="s">
        <v>2261</v>
      </c>
      <c r="BL98" s="2" t="s">
        <v>373</v>
      </c>
      <c r="BM98" s="2" t="s">
        <v>383</v>
      </c>
      <c r="BN98" s="2" t="s">
        <v>373</v>
      </c>
      <c r="BO98" s="2" t="s">
        <v>383</v>
      </c>
      <c r="BP98" s="2" t="s">
        <v>373</v>
      </c>
      <c r="BQ98" s="2" t="s">
        <v>373</v>
      </c>
      <c r="BR98" s="2" t="s">
        <v>383</v>
      </c>
      <c r="BS98" s="2" t="s">
        <v>373</v>
      </c>
      <c r="BT98" s="2" t="s">
        <v>373</v>
      </c>
      <c r="BU98" s="2" t="s">
        <v>373</v>
      </c>
      <c r="BV98" s="2" t="s">
        <v>373</v>
      </c>
      <c r="BW98" s="2" t="s">
        <v>373</v>
      </c>
      <c r="BX98" s="2" t="s">
        <v>373</v>
      </c>
      <c r="BY98" s="2" t="s">
        <v>373</v>
      </c>
      <c r="BZ98" s="2" t="s">
        <v>373</v>
      </c>
      <c r="CA98" s="2" t="s">
        <v>373</v>
      </c>
      <c r="CB98" s="2" t="s">
        <v>383</v>
      </c>
      <c r="CC98" s="2" t="s">
        <v>373</v>
      </c>
      <c r="CD98" s="2" t="s">
        <v>373</v>
      </c>
      <c r="CE98" s="2" t="s">
        <v>373</v>
      </c>
      <c r="CF98" s="2" t="s">
        <v>373</v>
      </c>
      <c r="CG98" s="2" t="s">
        <v>373</v>
      </c>
      <c r="CH98" s="2" t="s">
        <v>373</v>
      </c>
      <c r="CI98" s="2" t="s">
        <v>373</v>
      </c>
      <c r="CJ98" s="2" t="s">
        <v>373</v>
      </c>
      <c r="CK98" s="2" t="s">
        <v>373</v>
      </c>
      <c r="CL98" s="2" t="s">
        <v>383</v>
      </c>
      <c r="CM98" s="2" t="s">
        <v>373</v>
      </c>
      <c r="CN98" s="2" t="s">
        <v>373</v>
      </c>
      <c r="CO98" s="2" t="s">
        <v>373</v>
      </c>
      <c r="CP98" s="2" t="s">
        <v>373</v>
      </c>
      <c r="CQ98" s="2" t="s">
        <v>373</v>
      </c>
      <c r="CR98" s="2" t="s">
        <v>373</v>
      </c>
      <c r="CS98" s="2" t="s">
        <v>373</v>
      </c>
      <c r="CT98" s="2" t="s">
        <v>373</v>
      </c>
      <c r="CU98" s="2" t="s">
        <v>373</v>
      </c>
      <c r="CV98" s="2" t="s">
        <v>373</v>
      </c>
      <c r="CW98" s="2" t="s">
        <v>373</v>
      </c>
      <c r="CX98" s="2" t="s">
        <v>373</v>
      </c>
      <c r="CY98" s="2" t="s">
        <v>390</v>
      </c>
      <c r="CZ98" s="2" t="s">
        <v>2262</v>
      </c>
      <c r="DA98" s="2" t="s">
        <v>784</v>
      </c>
      <c r="DB98" s="2" t="s">
        <v>440</v>
      </c>
      <c r="DC98" s="2" t="s">
        <v>440</v>
      </c>
      <c r="DD98" s="2" t="s">
        <v>2263</v>
      </c>
      <c r="DE98" s="2" t="s">
        <v>452</v>
      </c>
      <c r="DF98" s="2" t="s">
        <v>657</v>
      </c>
      <c r="DG98" s="2" t="s">
        <v>440</v>
      </c>
      <c r="DH98" s="2" t="s">
        <v>440</v>
      </c>
      <c r="DI98" s="2" t="s">
        <v>440</v>
      </c>
      <c r="DJ98" s="2" t="s">
        <v>2264</v>
      </c>
      <c r="DK98" s="2" t="s">
        <v>679</v>
      </c>
      <c r="DL98" s="2" t="s">
        <v>440</v>
      </c>
      <c r="DM98" s="2" t="s">
        <v>441</v>
      </c>
      <c r="DN98" s="2" t="s">
        <v>720</v>
      </c>
      <c r="DO98" s="2" t="s">
        <v>679</v>
      </c>
      <c r="DP98" s="2" t="s">
        <v>2265</v>
      </c>
      <c r="DQ98" s="2" t="s">
        <v>679</v>
      </c>
      <c r="DR98" s="2" t="s">
        <v>679</v>
      </c>
      <c r="DS98" s="2" t="s">
        <v>679</v>
      </c>
      <c r="DT98" s="2" t="s">
        <v>490</v>
      </c>
      <c r="DU98" s="2" t="s">
        <v>679</v>
      </c>
      <c r="DV98" s="2" t="s">
        <v>2266</v>
      </c>
      <c r="DW98" s="2" t="s">
        <v>440</v>
      </c>
      <c r="DX98" s="2" t="s">
        <v>440</v>
      </c>
      <c r="DY98" s="2" t="s">
        <v>440</v>
      </c>
      <c r="DZ98" s="2" t="s">
        <v>440</v>
      </c>
      <c r="EA98" s="2" t="s">
        <v>440</v>
      </c>
      <c r="EB98" s="2" t="s">
        <v>373</v>
      </c>
      <c r="EC98" s="2" t="s">
        <v>373</v>
      </c>
      <c r="ED98" s="2" t="s">
        <v>373</v>
      </c>
      <c r="EE98" s="2" t="s">
        <v>679</v>
      </c>
      <c r="EF98" s="2" t="s">
        <v>383</v>
      </c>
      <c r="EG98" s="2" t="s">
        <v>390</v>
      </c>
      <c r="EH98" s="2" t="s">
        <v>449</v>
      </c>
      <c r="EI98" s="2" t="s">
        <v>373</v>
      </c>
      <c r="EJ98" s="2" t="s">
        <v>373</v>
      </c>
      <c r="EK98" s="2" t="s">
        <v>373</v>
      </c>
      <c r="EL98" s="2" t="s">
        <v>437</v>
      </c>
      <c r="EM98" s="2" t="s">
        <v>373</v>
      </c>
      <c r="EN98" s="2" t="s">
        <v>383</v>
      </c>
      <c r="EO98" s="2" t="s">
        <v>373</v>
      </c>
      <c r="EP98" s="2" t="s">
        <v>373</v>
      </c>
      <c r="EQ98" s="2" t="s">
        <v>373</v>
      </c>
      <c r="ER98" s="2" t="s">
        <v>373</v>
      </c>
      <c r="ES98" s="2" t="s">
        <v>373</v>
      </c>
      <c r="ET98" s="2" t="s">
        <v>373</v>
      </c>
      <c r="EU98" s="2" t="s">
        <v>373</v>
      </c>
      <c r="EV98" s="2" t="s">
        <v>373</v>
      </c>
      <c r="EW98" s="2" t="s">
        <v>373</v>
      </c>
      <c r="EX98" s="2" t="s">
        <v>373</v>
      </c>
      <c r="EY98" s="2" t="s">
        <v>373</v>
      </c>
      <c r="EZ98" s="2" t="s">
        <v>373</v>
      </c>
      <c r="FA98" s="2" t="s">
        <v>373</v>
      </c>
      <c r="FB98" s="2" t="s">
        <v>373</v>
      </c>
      <c r="FC98" s="2" t="s">
        <v>373</v>
      </c>
      <c r="FD98" s="2" t="s">
        <v>373</v>
      </c>
      <c r="FE98" s="2" t="s">
        <v>373</v>
      </c>
      <c r="FF98" s="2" t="s">
        <v>373</v>
      </c>
      <c r="FG98" s="2" t="s">
        <v>373</v>
      </c>
      <c r="FH98" s="2" t="s">
        <v>373</v>
      </c>
      <c r="FI98" s="2" t="s">
        <v>373</v>
      </c>
      <c r="FJ98" s="2" t="s">
        <v>373</v>
      </c>
      <c r="FK98" s="2" t="s">
        <v>373</v>
      </c>
      <c r="FL98" s="2" t="s">
        <v>373</v>
      </c>
      <c r="FM98" s="2" t="s">
        <v>373</v>
      </c>
      <c r="FN98" s="2" t="s">
        <v>373</v>
      </c>
      <c r="FO98" s="2" t="s">
        <v>373</v>
      </c>
      <c r="FP98" s="2" t="s">
        <v>373</v>
      </c>
      <c r="FQ98" s="2" t="s">
        <v>373</v>
      </c>
      <c r="FR98" s="2" t="s">
        <v>373</v>
      </c>
      <c r="FS98" s="2" t="s">
        <v>373</v>
      </c>
      <c r="FT98" s="2" t="s">
        <v>373</v>
      </c>
      <c r="FU98" s="2" t="s">
        <v>373</v>
      </c>
      <c r="FV98" s="2" t="s">
        <v>373</v>
      </c>
      <c r="FW98" s="2" t="s">
        <v>373</v>
      </c>
      <c r="FX98" s="2" t="s">
        <v>373</v>
      </c>
      <c r="FY98" s="2" t="s">
        <v>383</v>
      </c>
      <c r="FZ98" s="2" t="s">
        <v>373</v>
      </c>
      <c r="GA98" s="2" t="s">
        <v>373</v>
      </c>
      <c r="GB98" s="2" t="s">
        <v>373</v>
      </c>
      <c r="GC98" s="2" t="s">
        <v>373</v>
      </c>
      <c r="GD98" s="2" t="s">
        <v>373</v>
      </c>
      <c r="GE98" s="2" t="s">
        <v>373</v>
      </c>
      <c r="GF98" s="2" t="s">
        <v>373</v>
      </c>
      <c r="GG98" s="2" t="s">
        <v>373</v>
      </c>
      <c r="GH98" s="2" t="s">
        <v>373</v>
      </c>
      <c r="GI98" s="2" t="s">
        <v>373</v>
      </c>
      <c r="GJ98" s="2" t="s">
        <v>373</v>
      </c>
    </row>
    <row r="99" spans="1:192" x14ac:dyDescent="0.25">
      <c r="A99" s="1">
        <v>43759.411539351851</v>
      </c>
      <c r="B99" s="1">
        <v>43760.39025462963</v>
      </c>
      <c r="C99" s="2" t="s">
        <v>195</v>
      </c>
      <c r="D99" s="2" t="s">
        <v>2267</v>
      </c>
      <c r="E99">
        <v>100</v>
      </c>
      <c r="F99">
        <v>84560</v>
      </c>
      <c r="G99" s="2" t="s">
        <v>371</v>
      </c>
      <c r="H99" s="1">
        <v>43760.390262939814</v>
      </c>
      <c r="I99" s="2" t="s">
        <v>2268</v>
      </c>
      <c r="J99" s="2" t="s">
        <v>373</v>
      </c>
      <c r="K99" s="2" t="s">
        <v>373</v>
      </c>
      <c r="L99" s="2" t="s">
        <v>373</v>
      </c>
      <c r="M99" s="2" t="s">
        <v>373</v>
      </c>
      <c r="N99" s="2" t="s">
        <v>373</v>
      </c>
      <c r="O99" s="2" t="s">
        <v>373</v>
      </c>
      <c r="P99" s="2" t="s">
        <v>374</v>
      </c>
      <c r="Q99" s="2" t="s">
        <v>375</v>
      </c>
      <c r="R99" s="2" t="s">
        <v>2269</v>
      </c>
      <c r="S99" s="2" t="s">
        <v>2270</v>
      </c>
      <c r="T99" s="2" t="s">
        <v>2271</v>
      </c>
      <c r="U99" s="2" t="s">
        <v>2272</v>
      </c>
      <c r="V99" s="2" t="s">
        <v>2273</v>
      </c>
      <c r="W99" s="2" t="s">
        <v>381</v>
      </c>
      <c r="X99" s="2" t="s">
        <v>373</v>
      </c>
      <c r="Y99" s="2" t="s">
        <v>382</v>
      </c>
      <c r="Z99" s="2" t="s">
        <v>383</v>
      </c>
      <c r="AA99" s="2" t="s">
        <v>2274</v>
      </c>
      <c r="AB99" s="2" t="s">
        <v>373</v>
      </c>
      <c r="AC99" s="2" t="s">
        <v>2275</v>
      </c>
      <c r="AD99" s="2" t="s">
        <v>373</v>
      </c>
      <c r="AE99" s="2" t="s">
        <v>849</v>
      </c>
      <c r="AF99" s="2" t="s">
        <v>373</v>
      </c>
      <c r="AG99" s="2" t="s">
        <v>373</v>
      </c>
      <c r="AH99" s="2" t="s">
        <v>373</v>
      </c>
      <c r="AI99" s="2" t="s">
        <v>373</v>
      </c>
      <c r="AJ99" s="2" t="s">
        <v>373</v>
      </c>
      <c r="AK99" s="2" t="s">
        <v>390</v>
      </c>
      <c r="AL99" s="2" t="s">
        <v>2276</v>
      </c>
      <c r="AM99" s="2" t="s">
        <v>392</v>
      </c>
      <c r="AN99" s="2" t="s">
        <v>373</v>
      </c>
      <c r="AO99" s="2" t="s">
        <v>440</v>
      </c>
      <c r="AP99" s="2" t="s">
        <v>2277</v>
      </c>
      <c r="AQ99" s="2" t="s">
        <v>373</v>
      </c>
      <c r="AR99" s="2" t="s">
        <v>373</v>
      </c>
      <c r="AS99" s="2" t="s">
        <v>373</v>
      </c>
      <c r="AT99" s="2" t="s">
        <v>373</v>
      </c>
      <c r="AU99" s="2" t="s">
        <v>429</v>
      </c>
      <c r="AV99" s="2" t="s">
        <v>429</v>
      </c>
      <c r="AW99" s="2" t="s">
        <v>429</v>
      </c>
      <c r="AX99" s="2" t="s">
        <v>373</v>
      </c>
      <c r="AY99" s="2" t="s">
        <v>383</v>
      </c>
      <c r="AZ99" s="2" t="s">
        <v>383</v>
      </c>
      <c r="BA99" s="2" t="s">
        <v>2278</v>
      </c>
      <c r="BB99" s="2" t="s">
        <v>545</v>
      </c>
      <c r="BC99" s="2" t="s">
        <v>545</v>
      </c>
      <c r="BD99" s="2" t="s">
        <v>373</v>
      </c>
      <c r="BE99" s="2" t="s">
        <v>724</v>
      </c>
      <c r="BF99" s="2" t="s">
        <v>724</v>
      </c>
      <c r="BG99" s="2" t="s">
        <v>383</v>
      </c>
      <c r="BH99" s="2" t="s">
        <v>703</v>
      </c>
      <c r="BI99" s="2" t="s">
        <v>2279</v>
      </c>
      <c r="BJ99" s="2" t="s">
        <v>373</v>
      </c>
      <c r="BK99" s="2" t="s">
        <v>547</v>
      </c>
      <c r="BL99" s="2" t="s">
        <v>373</v>
      </c>
      <c r="BM99" s="2" t="s">
        <v>383</v>
      </c>
      <c r="BN99" s="2" t="s">
        <v>373</v>
      </c>
      <c r="BO99" s="2" t="s">
        <v>373</v>
      </c>
      <c r="BP99" s="2" t="s">
        <v>383</v>
      </c>
      <c r="BQ99" s="2" t="s">
        <v>383</v>
      </c>
      <c r="BR99" s="2" t="s">
        <v>383</v>
      </c>
      <c r="BS99" s="2" t="s">
        <v>373</v>
      </c>
      <c r="BT99" s="2" t="s">
        <v>373</v>
      </c>
      <c r="BU99" s="2" t="s">
        <v>373</v>
      </c>
      <c r="BV99" s="2" t="s">
        <v>373</v>
      </c>
      <c r="BW99" s="2" t="s">
        <v>373</v>
      </c>
      <c r="BX99" s="2" t="s">
        <v>373</v>
      </c>
      <c r="BY99" s="2" t="s">
        <v>373</v>
      </c>
      <c r="BZ99" s="2" t="s">
        <v>373</v>
      </c>
      <c r="CA99" s="2" t="s">
        <v>373</v>
      </c>
      <c r="CB99" s="2" t="s">
        <v>390</v>
      </c>
      <c r="CC99" s="2" t="s">
        <v>492</v>
      </c>
      <c r="CD99" s="2" t="s">
        <v>411</v>
      </c>
      <c r="CE99" s="2" t="s">
        <v>2280</v>
      </c>
      <c r="CF99" s="2" t="s">
        <v>373</v>
      </c>
      <c r="CG99" s="2" t="s">
        <v>618</v>
      </c>
      <c r="CH99" s="2" t="s">
        <v>373</v>
      </c>
      <c r="CI99" s="2" t="s">
        <v>435</v>
      </c>
      <c r="CJ99" s="2" t="s">
        <v>373</v>
      </c>
      <c r="CK99" s="2" t="s">
        <v>2281</v>
      </c>
      <c r="CL99" s="2" t="s">
        <v>383</v>
      </c>
      <c r="CM99" s="2" t="s">
        <v>373</v>
      </c>
      <c r="CN99" s="2" t="s">
        <v>373</v>
      </c>
      <c r="CO99" s="2" t="s">
        <v>373</v>
      </c>
      <c r="CP99" s="2" t="s">
        <v>373</v>
      </c>
      <c r="CQ99" s="2" t="s">
        <v>373</v>
      </c>
      <c r="CR99" s="2" t="s">
        <v>373</v>
      </c>
      <c r="CS99" s="2" t="s">
        <v>373</v>
      </c>
      <c r="CT99" s="2" t="s">
        <v>373</v>
      </c>
      <c r="CU99" s="2" t="s">
        <v>373</v>
      </c>
      <c r="CV99" s="2" t="s">
        <v>373</v>
      </c>
      <c r="CW99" s="2" t="s">
        <v>373</v>
      </c>
      <c r="CX99" s="2" t="s">
        <v>373</v>
      </c>
      <c r="CY99" s="2" t="s">
        <v>383</v>
      </c>
      <c r="CZ99" s="2" t="s">
        <v>373</v>
      </c>
      <c r="DA99" s="2" t="s">
        <v>373</v>
      </c>
      <c r="DB99" s="2" t="s">
        <v>373</v>
      </c>
      <c r="DC99" s="2" t="s">
        <v>373</v>
      </c>
      <c r="DD99" s="2" t="s">
        <v>373</v>
      </c>
      <c r="DE99" s="2" t="s">
        <v>373</v>
      </c>
      <c r="DF99" s="2" t="s">
        <v>373</v>
      </c>
      <c r="DG99" s="2" t="s">
        <v>373</v>
      </c>
      <c r="DH99" s="2" t="s">
        <v>373</v>
      </c>
      <c r="DI99" s="2" t="s">
        <v>373</v>
      </c>
      <c r="DJ99" s="2" t="s">
        <v>373</v>
      </c>
      <c r="DK99" s="2" t="s">
        <v>373</v>
      </c>
      <c r="DL99" s="2" t="s">
        <v>373</v>
      </c>
      <c r="DM99" s="2" t="s">
        <v>373</v>
      </c>
      <c r="DN99" s="2" t="s">
        <v>373</v>
      </c>
      <c r="DO99" s="2" t="s">
        <v>373</v>
      </c>
      <c r="DP99" s="2" t="s">
        <v>373</v>
      </c>
      <c r="DQ99" s="2" t="s">
        <v>373</v>
      </c>
      <c r="DR99" s="2" t="s">
        <v>373</v>
      </c>
      <c r="DS99" s="2" t="s">
        <v>373</v>
      </c>
      <c r="DT99" s="2" t="s">
        <v>373</v>
      </c>
      <c r="DU99" s="2" t="s">
        <v>373</v>
      </c>
      <c r="DV99" s="2" t="s">
        <v>373</v>
      </c>
      <c r="DW99" s="2" t="s">
        <v>373</v>
      </c>
      <c r="DX99" s="2" t="s">
        <v>373</v>
      </c>
      <c r="DY99" s="2" t="s">
        <v>373</v>
      </c>
      <c r="DZ99" s="2" t="s">
        <v>373</v>
      </c>
      <c r="EA99" s="2" t="s">
        <v>373</v>
      </c>
      <c r="EB99" s="2" t="s">
        <v>373</v>
      </c>
      <c r="EC99" s="2" t="s">
        <v>373</v>
      </c>
      <c r="ED99" s="2" t="s">
        <v>373</v>
      </c>
      <c r="EE99" s="2" t="s">
        <v>373</v>
      </c>
      <c r="EF99" s="2" t="s">
        <v>373</v>
      </c>
      <c r="EG99" s="2" t="s">
        <v>373</v>
      </c>
      <c r="EH99" s="2" t="s">
        <v>373</v>
      </c>
      <c r="EI99" s="2" t="s">
        <v>373</v>
      </c>
      <c r="EJ99" s="2" t="s">
        <v>373</v>
      </c>
      <c r="EK99" s="2" t="s">
        <v>373</v>
      </c>
      <c r="EL99" s="2" t="s">
        <v>373</v>
      </c>
      <c r="EM99" s="2" t="s">
        <v>373</v>
      </c>
      <c r="EN99" s="2" t="s">
        <v>390</v>
      </c>
      <c r="EO99" s="2" t="s">
        <v>2282</v>
      </c>
      <c r="EP99" s="2" t="s">
        <v>508</v>
      </c>
      <c r="EQ99" s="2" t="s">
        <v>373</v>
      </c>
      <c r="ER99" s="2" t="s">
        <v>373</v>
      </c>
      <c r="ES99" s="2" t="s">
        <v>2283</v>
      </c>
      <c r="ET99" s="2" t="s">
        <v>452</v>
      </c>
      <c r="EU99" s="2" t="s">
        <v>623</v>
      </c>
      <c r="EV99" s="2" t="s">
        <v>373</v>
      </c>
      <c r="EW99" s="2" t="s">
        <v>373</v>
      </c>
      <c r="EX99" s="2" t="s">
        <v>373</v>
      </c>
      <c r="EY99" s="2" t="s">
        <v>2284</v>
      </c>
      <c r="EZ99" s="2" t="s">
        <v>519</v>
      </c>
      <c r="FA99" s="2" t="s">
        <v>452</v>
      </c>
      <c r="FB99" s="2" t="s">
        <v>441</v>
      </c>
      <c r="FC99" s="2" t="s">
        <v>440</v>
      </c>
      <c r="FD99" s="2" t="s">
        <v>1958</v>
      </c>
      <c r="FE99" s="2" t="s">
        <v>373</v>
      </c>
      <c r="FF99" s="2" t="s">
        <v>2285</v>
      </c>
      <c r="FG99" s="2" t="s">
        <v>990</v>
      </c>
      <c r="FH99" s="2" t="s">
        <v>679</v>
      </c>
      <c r="FI99" s="2" t="s">
        <v>679</v>
      </c>
      <c r="FJ99" s="2" t="s">
        <v>760</v>
      </c>
      <c r="FK99" s="2" t="s">
        <v>2286</v>
      </c>
      <c r="FL99" s="2" t="s">
        <v>2286</v>
      </c>
      <c r="FM99" s="2" t="s">
        <v>527</v>
      </c>
      <c r="FN99" s="2" t="s">
        <v>448</v>
      </c>
      <c r="FO99" s="2" t="s">
        <v>679</v>
      </c>
      <c r="FP99" s="2" t="s">
        <v>383</v>
      </c>
      <c r="FQ99" s="2" t="s">
        <v>390</v>
      </c>
      <c r="FR99" s="2" t="s">
        <v>407</v>
      </c>
      <c r="FS99" s="2" t="s">
        <v>2287</v>
      </c>
      <c r="FT99" s="2" t="s">
        <v>383</v>
      </c>
      <c r="FU99" s="2" t="s">
        <v>373</v>
      </c>
      <c r="FV99" s="2" t="s">
        <v>383</v>
      </c>
      <c r="FW99" s="2" t="s">
        <v>373</v>
      </c>
      <c r="FX99" s="2" t="s">
        <v>373</v>
      </c>
      <c r="FY99" s="2" t="s">
        <v>390</v>
      </c>
      <c r="FZ99" s="2" t="s">
        <v>440</v>
      </c>
      <c r="GA99" s="2" t="s">
        <v>373</v>
      </c>
      <c r="GB99" s="2" t="s">
        <v>440</v>
      </c>
      <c r="GC99" s="2" t="s">
        <v>373</v>
      </c>
      <c r="GD99" s="2" t="s">
        <v>440</v>
      </c>
      <c r="GE99" s="2" t="s">
        <v>373</v>
      </c>
      <c r="GF99" s="2" t="s">
        <v>623</v>
      </c>
      <c r="GG99" s="2" t="s">
        <v>450</v>
      </c>
      <c r="GH99" s="2" t="s">
        <v>708</v>
      </c>
      <c r="GI99" s="2" t="s">
        <v>373</v>
      </c>
      <c r="GJ99" s="2" t="s">
        <v>373</v>
      </c>
    </row>
    <row r="100" spans="1:192" x14ac:dyDescent="0.25">
      <c r="A100" s="1">
        <v>43753.430358796293</v>
      </c>
      <c r="B100" s="1">
        <v>43753.430555555555</v>
      </c>
      <c r="C100" s="2" t="s">
        <v>195</v>
      </c>
      <c r="D100" s="2" t="s">
        <v>1761</v>
      </c>
      <c r="E100">
        <v>17</v>
      </c>
      <c r="F100">
        <v>17</v>
      </c>
      <c r="G100" s="2" t="s">
        <v>963</v>
      </c>
      <c r="H100" s="1">
        <v>43760.430975208335</v>
      </c>
      <c r="I100" s="2" t="s">
        <v>2288</v>
      </c>
      <c r="J100" s="2" t="s">
        <v>373</v>
      </c>
      <c r="K100" s="2" t="s">
        <v>373</v>
      </c>
      <c r="L100" s="2" t="s">
        <v>373</v>
      </c>
      <c r="M100" s="2" t="s">
        <v>373</v>
      </c>
      <c r="N100" s="2" t="s">
        <v>373</v>
      </c>
      <c r="O100" s="2" t="s">
        <v>373</v>
      </c>
      <c r="P100" s="2" t="s">
        <v>374</v>
      </c>
      <c r="Q100" s="2" t="s">
        <v>375</v>
      </c>
      <c r="R100" s="2" t="s">
        <v>373</v>
      </c>
      <c r="S100" s="2" t="s">
        <v>373</v>
      </c>
      <c r="T100" s="2" t="s">
        <v>373</v>
      </c>
      <c r="U100" s="2" t="s">
        <v>373</v>
      </c>
      <c r="V100" s="2" t="s">
        <v>373</v>
      </c>
      <c r="W100" s="2" t="s">
        <v>373</v>
      </c>
      <c r="X100" s="2" t="s">
        <v>373</v>
      </c>
      <c r="Y100" s="2" t="s">
        <v>373</v>
      </c>
      <c r="Z100" s="2" t="s">
        <v>373</v>
      </c>
      <c r="AA100" s="2" t="s">
        <v>373</v>
      </c>
      <c r="AB100" s="2" t="s">
        <v>373</v>
      </c>
      <c r="AC100" s="2" t="s">
        <v>373</v>
      </c>
      <c r="AD100" s="2" t="s">
        <v>373</v>
      </c>
      <c r="AE100" s="2" t="s">
        <v>373</v>
      </c>
      <c r="AF100" s="2" t="s">
        <v>373</v>
      </c>
      <c r="AG100" s="2" t="s">
        <v>373</v>
      </c>
      <c r="AH100" s="2" t="s">
        <v>373</v>
      </c>
      <c r="AI100" s="2" t="s">
        <v>373</v>
      </c>
      <c r="AJ100" s="2" t="s">
        <v>373</v>
      </c>
      <c r="AK100" s="2" t="s">
        <v>373</v>
      </c>
      <c r="AL100" s="2" t="s">
        <v>373</v>
      </c>
      <c r="AM100" s="2" t="s">
        <v>373</v>
      </c>
      <c r="AN100" s="2" t="s">
        <v>373</v>
      </c>
      <c r="AO100" s="2" t="s">
        <v>373</v>
      </c>
      <c r="AP100" s="2" t="s">
        <v>373</v>
      </c>
      <c r="AQ100" s="2" t="s">
        <v>373</v>
      </c>
      <c r="AR100" s="2" t="s">
        <v>373</v>
      </c>
      <c r="AS100" s="2" t="s">
        <v>373</v>
      </c>
      <c r="AT100" s="2" t="s">
        <v>373</v>
      </c>
      <c r="AU100" s="2" t="s">
        <v>373</v>
      </c>
      <c r="AV100" s="2" t="s">
        <v>373</v>
      </c>
      <c r="AW100" s="2" t="s">
        <v>373</v>
      </c>
      <c r="AX100" s="2" t="s">
        <v>373</v>
      </c>
      <c r="AY100" s="2" t="s">
        <v>373</v>
      </c>
      <c r="AZ100" s="2" t="s">
        <v>373</v>
      </c>
      <c r="BA100" s="2" t="s">
        <v>373</v>
      </c>
      <c r="BB100" s="2" t="s">
        <v>373</v>
      </c>
      <c r="BC100" s="2" t="s">
        <v>373</v>
      </c>
      <c r="BD100" s="2" t="s">
        <v>373</v>
      </c>
      <c r="BE100" s="2" t="s">
        <v>373</v>
      </c>
      <c r="BF100" s="2" t="s">
        <v>373</v>
      </c>
      <c r="BG100" s="2" t="s">
        <v>373</v>
      </c>
      <c r="BH100" s="2" t="s">
        <v>373</v>
      </c>
      <c r="BI100" s="2" t="s">
        <v>373</v>
      </c>
      <c r="BJ100" s="2" t="s">
        <v>373</v>
      </c>
      <c r="BK100" s="2" t="s">
        <v>373</v>
      </c>
      <c r="BL100" s="2" t="s">
        <v>373</v>
      </c>
      <c r="BM100" s="2" t="s">
        <v>373</v>
      </c>
      <c r="BN100" s="2" t="s">
        <v>373</v>
      </c>
      <c r="BO100" s="2" t="s">
        <v>373</v>
      </c>
      <c r="BP100" s="2" t="s">
        <v>373</v>
      </c>
      <c r="BQ100" s="2" t="s">
        <v>373</v>
      </c>
      <c r="BR100" s="2" t="s">
        <v>373</v>
      </c>
      <c r="BS100" s="2" t="s">
        <v>373</v>
      </c>
      <c r="BT100" s="2" t="s">
        <v>373</v>
      </c>
      <c r="BU100" s="2" t="s">
        <v>373</v>
      </c>
      <c r="BV100" s="2" t="s">
        <v>373</v>
      </c>
      <c r="BW100" s="2" t="s">
        <v>373</v>
      </c>
      <c r="BX100" s="2" t="s">
        <v>373</v>
      </c>
      <c r="BY100" s="2" t="s">
        <v>373</v>
      </c>
      <c r="BZ100" s="2" t="s">
        <v>373</v>
      </c>
      <c r="CA100" s="2" t="s">
        <v>373</v>
      </c>
      <c r="CB100" s="2" t="s">
        <v>373</v>
      </c>
      <c r="CC100" s="2" t="s">
        <v>373</v>
      </c>
      <c r="CD100" s="2" t="s">
        <v>373</v>
      </c>
      <c r="CE100" s="2" t="s">
        <v>373</v>
      </c>
      <c r="CF100" s="2" t="s">
        <v>373</v>
      </c>
      <c r="CG100" s="2" t="s">
        <v>373</v>
      </c>
      <c r="CH100" s="2" t="s">
        <v>373</v>
      </c>
      <c r="CI100" s="2" t="s">
        <v>373</v>
      </c>
      <c r="CJ100" s="2" t="s">
        <v>373</v>
      </c>
      <c r="CK100" s="2" t="s">
        <v>373</v>
      </c>
      <c r="CL100" s="2" t="s">
        <v>373</v>
      </c>
      <c r="CM100" s="2" t="s">
        <v>373</v>
      </c>
      <c r="CN100" s="2" t="s">
        <v>373</v>
      </c>
      <c r="CO100" s="2" t="s">
        <v>373</v>
      </c>
      <c r="CP100" s="2" t="s">
        <v>373</v>
      </c>
      <c r="CQ100" s="2" t="s">
        <v>373</v>
      </c>
      <c r="CR100" s="2" t="s">
        <v>373</v>
      </c>
      <c r="CS100" s="2" t="s">
        <v>373</v>
      </c>
      <c r="CT100" s="2" t="s">
        <v>373</v>
      </c>
      <c r="CU100" s="2" t="s">
        <v>373</v>
      </c>
      <c r="CV100" s="2" t="s">
        <v>373</v>
      </c>
      <c r="CW100" s="2" t="s">
        <v>373</v>
      </c>
      <c r="CX100" s="2" t="s">
        <v>373</v>
      </c>
      <c r="CY100" s="2" t="s">
        <v>373</v>
      </c>
      <c r="CZ100" s="2" t="s">
        <v>373</v>
      </c>
      <c r="DA100" s="2" t="s">
        <v>373</v>
      </c>
      <c r="DB100" s="2" t="s">
        <v>373</v>
      </c>
      <c r="DC100" s="2" t="s">
        <v>373</v>
      </c>
      <c r="DD100" s="2" t="s">
        <v>373</v>
      </c>
      <c r="DE100" s="2" t="s">
        <v>373</v>
      </c>
      <c r="DF100" s="2" t="s">
        <v>373</v>
      </c>
      <c r="DG100" s="2" t="s">
        <v>373</v>
      </c>
      <c r="DH100" s="2" t="s">
        <v>373</v>
      </c>
      <c r="DI100" s="2" t="s">
        <v>373</v>
      </c>
      <c r="DJ100" s="2" t="s">
        <v>373</v>
      </c>
      <c r="DK100" s="2" t="s">
        <v>373</v>
      </c>
      <c r="DL100" s="2" t="s">
        <v>373</v>
      </c>
      <c r="DM100" s="2" t="s">
        <v>373</v>
      </c>
      <c r="DN100" s="2" t="s">
        <v>373</v>
      </c>
      <c r="DO100" s="2" t="s">
        <v>373</v>
      </c>
      <c r="DP100" s="2" t="s">
        <v>373</v>
      </c>
      <c r="DQ100" s="2" t="s">
        <v>373</v>
      </c>
      <c r="DR100" s="2" t="s">
        <v>373</v>
      </c>
      <c r="DS100" s="2" t="s">
        <v>373</v>
      </c>
      <c r="DT100" s="2" t="s">
        <v>373</v>
      </c>
      <c r="DU100" s="2" t="s">
        <v>373</v>
      </c>
      <c r="DV100" s="2" t="s">
        <v>373</v>
      </c>
      <c r="DW100" s="2" t="s">
        <v>373</v>
      </c>
      <c r="DX100" s="2" t="s">
        <v>373</v>
      </c>
      <c r="DY100" s="2" t="s">
        <v>373</v>
      </c>
      <c r="DZ100" s="2" t="s">
        <v>373</v>
      </c>
      <c r="EA100" s="2" t="s">
        <v>373</v>
      </c>
      <c r="EB100" s="2" t="s">
        <v>373</v>
      </c>
      <c r="EC100" s="2" t="s">
        <v>373</v>
      </c>
      <c r="ED100" s="2" t="s">
        <v>373</v>
      </c>
      <c r="EE100" s="2" t="s">
        <v>373</v>
      </c>
      <c r="EF100" s="2" t="s">
        <v>373</v>
      </c>
      <c r="EG100" s="2" t="s">
        <v>373</v>
      </c>
      <c r="EH100" s="2" t="s">
        <v>373</v>
      </c>
      <c r="EI100" s="2" t="s">
        <v>373</v>
      </c>
      <c r="EJ100" s="2" t="s">
        <v>373</v>
      </c>
      <c r="EK100" s="2" t="s">
        <v>373</v>
      </c>
      <c r="EL100" s="2" t="s">
        <v>373</v>
      </c>
      <c r="EM100" s="2" t="s">
        <v>373</v>
      </c>
      <c r="EN100" s="2" t="s">
        <v>373</v>
      </c>
      <c r="EO100" s="2" t="s">
        <v>373</v>
      </c>
      <c r="EP100" s="2" t="s">
        <v>373</v>
      </c>
      <c r="EQ100" s="2" t="s">
        <v>373</v>
      </c>
      <c r="ER100" s="2" t="s">
        <v>373</v>
      </c>
      <c r="ES100" s="2" t="s">
        <v>373</v>
      </c>
      <c r="ET100" s="2" t="s">
        <v>373</v>
      </c>
      <c r="EU100" s="2" t="s">
        <v>373</v>
      </c>
      <c r="EV100" s="2" t="s">
        <v>373</v>
      </c>
      <c r="EW100" s="2" t="s">
        <v>373</v>
      </c>
      <c r="EX100" s="2" t="s">
        <v>373</v>
      </c>
      <c r="EY100" s="2" t="s">
        <v>373</v>
      </c>
      <c r="EZ100" s="2" t="s">
        <v>373</v>
      </c>
      <c r="FA100" s="2" t="s">
        <v>373</v>
      </c>
      <c r="FB100" s="2" t="s">
        <v>373</v>
      </c>
      <c r="FC100" s="2" t="s">
        <v>373</v>
      </c>
      <c r="FD100" s="2" t="s">
        <v>373</v>
      </c>
      <c r="FE100" s="2" t="s">
        <v>373</v>
      </c>
      <c r="FF100" s="2" t="s">
        <v>373</v>
      </c>
      <c r="FG100" s="2" t="s">
        <v>373</v>
      </c>
      <c r="FH100" s="2" t="s">
        <v>373</v>
      </c>
      <c r="FI100" s="2" t="s">
        <v>373</v>
      </c>
      <c r="FJ100" s="2" t="s">
        <v>373</v>
      </c>
      <c r="FK100" s="2" t="s">
        <v>373</v>
      </c>
      <c r="FL100" s="2" t="s">
        <v>373</v>
      </c>
      <c r="FM100" s="2" t="s">
        <v>373</v>
      </c>
      <c r="FN100" s="2" t="s">
        <v>373</v>
      </c>
      <c r="FO100" s="2" t="s">
        <v>373</v>
      </c>
      <c r="FP100" s="2" t="s">
        <v>373</v>
      </c>
      <c r="FQ100" s="2" t="s">
        <v>373</v>
      </c>
      <c r="FR100" s="2" t="s">
        <v>373</v>
      </c>
      <c r="FS100" s="2" t="s">
        <v>373</v>
      </c>
      <c r="FT100" s="2" t="s">
        <v>373</v>
      </c>
      <c r="FU100" s="2" t="s">
        <v>373</v>
      </c>
      <c r="FV100" s="2" t="s">
        <v>373</v>
      </c>
      <c r="FW100" s="2" t="s">
        <v>373</v>
      </c>
      <c r="FX100" s="2" t="s">
        <v>373</v>
      </c>
      <c r="FY100" s="2" t="s">
        <v>373</v>
      </c>
      <c r="FZ100" s="2" t="s">
        <v>373</v>
      </c>
      <c r="GA100" s="2" t="s">
        <v>373</v>
      </c>
      <c r="GB100" s="2" t="s">
        <v>373</v>
      </c>
      <c r="GC100" s="2" t="s">
        <v>373</v>
      </c>
      <c r="GD100" s="2" t="s">
        <v>373</v>
      </c>
      <c r="GE100" s="2" t="s">
        <v>373</v>
      </c>
      <c r="GF100" s="2" t="s">
        <v>373</v>
      </c>
      <c r="GG100" s="2" t="s">
        <v>373</v>
      </c>
      <c r="GH100" s="2" t="s">
        <v>373</v>
      </c>
      <c r="GI100" s="2" t="s">
        <v>373</v>
      </c>
      <c r="GJ100" s="2" t="s">
        <v>373</v>
      </c>
    </row>
    <row r="101" spans="1:192" x14ac:dyDescent="0.25">
      <c r="A101" s="1">
        <v>43759.441932870373</v>
      </c>
      <c r="B101" s="1">
        <v>43760.638159722221</v>
      </c>
      <c r="C101" s="2" t="s">
        <v>195</v>
      </c>
      <c r="D101" s="2" t="s">
        <v>2289</v>
      </c>
      <c r="E101">
        <v>100</v>
      </c>
      <c r="F101">
        <v>103354</v>
      </c>
      <c r="G101" s="2" t="s">
        <v>371</v>
      </c>
      <c r="H101" s="1">
        <v>43760.638174664353</v>
      </c>
      <c r="I101" s="2" t="s">
        <v>2290</v>
      </c>
      <c r="J101" s="2" t="s">
        <v>373</v>
      </c>
      <c r="K101" s="2" t="s">
        <v>373</v>
      </c>
      <c r="L101" s="2" t="s">
        <v>373</v>
      </c>
      <c r="M101" s="2" t="s">
        <v>373</v>
      </c>
      <c r="N101" s="2" t="s">
        <v>373</v>
      </c>
      <c r="O101" s="2" t="s">
        <v>373</v>
      </c>
      <c r="P101" s="2" t="s">
        <v>374</v>
      </c>
      <c r="Q101" s="2" t="s">
        <v>375</v>
      </c>
      <c r="R101" s="2" t="s">
        <v>2291</v>
      </c>
      <c r="S101" s="2" t="s">
        <v>2292</v>
      </c>
      <c r="T101" s="2" t="s">
        <v>2293</v>
      </c>
      <c r="U101" s="2" t="s">
        <v>2294</v>
      </c>
      <c r="V101" s="2" t="s">
        <v>2295</v>
      </c>
      <c r="W101" s="2" t="s">
        <v>381</v>
      </c>
      <c r="X101" s="2" t="s">
        <v>373</v>
      </c>
      <c r="Y101" s="2" t="s">
        <v>423</v>
      </c>
      <c r="Z101" s="2" t="s">
        <v>390</v>
      </c>
      <c r="AA101" s="2" t="s">
        <v>424</v>
      </c>
      <c r="AB101" s="2" t="s">
        <v>373</v>
      </c>
      <c r="AC101" s="2" t="s">
        <v>2296</v>
      </c>
      <c r="AD101" s="2" t="s">
        <v>373</v>
      </c>
      <c r="AE101" s="2" t="s">
        <v>2297</v>
      </c>
      <c r="AF101" s="2" t="s">
        <v>373</v>
      </c>
      <c r="AG101" s="2" t="s">
        <v>373</v>
      </c>
      <c r="AH101" s="2" t="s">
        <v>2298</v>
      </c>
      <c r="AI101" s="2" t="s">
        <v>373</v>
      </c>
      <c r="AJ101" s="2" t="s">
        <v>2299</v>
      </c>
      <c r="AK101" s="2" t="s">
        <v>383</v>
      </c>
      <c r="AL101" s="2" t="s">
        <v>373</v>
      </c>
      <c r="AM101" s="2" t="s">
        <v>405</v>
      </c>
      <c r="AN101" s="2" t="s">
        <v>406</v>
      </c>
      <c r="AO101" s="2" t="s">
        <v>373</v>
      </c>
      <c r="AP101" s="2" t="s">
        <v>2300</v>
      </c>
      <c r="AQ101" s="2" t="s">
        <v>373</v>
      </c>
      <c r="AR101" s="2" t="s">
        <v>519</v>
      </c>
      <c r="AS101" s="2" t="s">
        <v>373</v>
      </c>
      <c r="AT101" s="2" t="s">
        <v>373</v>
      </c>
      <c r="AU101" s="2" t="s">
        <v>373</v>
      </c>
      <c r="AV101" s="2" t="s">
        <v>429</v>
      </c>
      <c r="AW101" s="2" t="s">
        <v>429</v>
      </c>
      <c r="AX101" s="2" t="s">
        <v>383</v>
      </c>
      <c r="AY101" s="2" t="s">
        <v>373</v>
      </c>
      <c r="AZ101" s="2" t="s">
        <v>373</v>
      </c>
      <c r="BA101" s="2" t="s">
        <v>497</v>
      </c>
      <c r="BB101" s="2" t="s">
        <v>373</v>
      </c>
      <c r="BC101" s="2" t="s">
        <v>373</v>
      </c>
      <c r="BD101" s="2" t="s">
        <v>497</v>
      </c>
      <c r="BE101" s="2" t="s">
        <v>373</v>
      </c>
      <c r="BF101" s="2" t="s">
        <v>373</v>
      </c>
      <c r="BG101" s="2" t="s">
        <v>383</v>
      </c>
      <c r="BH101" s="2" t="s">
        <v>494</v>
      </c>
      <c r="BI101" s="2" t="s">
        <v>373</v>
      </c>
      <c r="BJ101" s="2" t="s">
        <v>2301</v>
      </c>
      <c r="BK101" s="2" t="s">
        <v>547</v>
      </c>
      <c r="BL101" s="2" t="s">
        <v>373</v>
      </c>
      <c r="BM101" s="2" t="s">
        <v>383</v>
      </c>
      <c r="BN101" s="2" t="s">
        <v>2302</v>
      </c>
      <c r="BO101" s="2" t="s">
        <v>390</v>
      </c>
      <c r="BP101" s="2" t="s">
        <v>373</v>
      </c>
      <c r="BQ101" s="2" t="s">
        <v>373</v>
      </c>
      <c r="BR101" s="2" t="s">
        <v>390</v>
      </c>
      <c r="BS101" s="2" t="s">
        <v>497</v>
      </c>
      <c r="BT101" s="2" t="s">
        <v>411</v>
      </c>
      <c r="BU101" s="2" t="s">
        <v>2303</v>
      </c>
      <c r="BV101" s="2" t="s">
        <v>373</v>
      </c>
      <c r="BW101" s="2" t="s">
        <v>494</v>
      </c>
      <c r="BX101" s="2" t="s">
        <v>2304</v>
      </c>
      <c r="BY101" s="2" t="s">
        <v>560</v>
      </c>
      <c r="BZ101" s="2" t="s">
        <v>373</v>
      </c>
      <c r="CA101" s="2" t="s">
        <v>2305</v>
      </c>
      <c r="CB101" s="2" t="s">
        <v>383</v>
      </c>
      <c r="CC101" s="2" t="s">
        <v>373</v>
      </c>
      <c r="CD101" s="2" t="s">
        <v>373</v>
      </c>
      <c r="CE101" s="2" t="s">
        <v>373</v>
      </c>
      <c r="CF101" s="2" t="s">
        <v>373</v>
      </c>
      <c r="CG101" s="2" t="s">
        <v>373</v>
      </c>
      <c r="CH101" s="2" t="s">
        <v>373</v>
      </c>
      <c r="CI101" s="2" t="s">
        <v>373</v>
      </c>
      <c r="CJ101" s="2" t="s">
        <v>373</v>
      </c>
      <c r="CK101" s="2" t="s">
        <v>373</v>
      </c>
      <c r="CL101" s="2" t="s">
        <v>383</v>
      </c>
      <c r="CM101" s="2" t="s">
        <v>373</v>
      </c>
      <c r="CN101" s="2" t="s">
        <v>373</v>
      </c>
      <c r="CO101" s="2" t="s">
        <v>373</v>
      </c>
      <c r="CP101" s="2" t="s">
        <v>373</v>
      </c>
      <c r="CQ101" s="2" t="s">
        <v>373</v>
      </c>
      <c r="CR101" s="2" t="s">
        <v>373</v>
      </c>
      <c r="CS101" s="2" t="s">
        <v>373</v>
      </c>
      <c r="CT101" s="2" t="s">
        <v>373</v>
      </c>
      <c r="CU101" s="2" t="s">
        <v>373</v>
      </c>
      <c r="CV101" s="2" t="s">
        <v>373</v>
      </c>
      <c r="CW101" s="2" t="s">
        <v>373</v>
      </c>
      <c r="CX101" s="2" t="s">
        <v>373</v>
      </c>
      <c r="CY101" s="2" t="s">
        <v>390</v>
      </c>
      <c r="CZ101" s="2" t="s">
        <v>2306</v>
      </c>
      <c r="DA101" s="2" t="s">
        <v>956</v>
      </c>
      <c r="DB101" s="2" t="s">
        <v>2306</v>
      </c>
      <c r="DC101" s="2" t="s">
        <v>956</v>
      </c>
      <c r="DD101" s="2" t="s">
        <v>2307</v>
      </c>
      <c r="DE101" s="2" t="s">
        <v>1050</v>
      </c>
      <c r="DF101" s="2" t="s">
        <v>2308</v>
      </c>
      <c r="DG101" s="2" t="s">
        <v>440</v>
      </c>
      <c r="DH101" s="2" t="s">
        <v>743</v>
      </c>
      <c r="DI101" s="2" t="s">
        <v>712</v>
      </c>
      <c r="DJ101" s="2" t="s">
        <v>2309</v>
      </c>
      <c r="DK101" s="2" t="s">
        <v>657</v>
      </c>
      <c r="DL101" s="2" t="s">
        <v>565</v>
      </c>
      <c r="DM101" s="2" t="s">
        <v>565</v>
      </c>
      <c r="DN101" s="2" t="s">
        <v>2310</v>
      </c>
      <c r="DO101" s="2" t="s">
        <v>2311</v>
      </c>
      <c r="DP101" s="2" t="s">
        <v>2312</v>
      </c>
      <c r="DQ101" s="2" t="s">
        <v>2313</v>
      </c>
      <c r="DR101" s="2" t="s">
        <v>2314</v>
      </c>
      <c r="DS101" s="2" t="s">
        <v>2315</v>
      </c>
      <c r="DT101" s="2" t="s">
        <v>547</v>
      </c>
      <c r="DU101" s="2" t="s">
        <v>2316</v>
      </c>
      <c r="DV101" s="2" t="s">
        <v>440</v>
      </c>
      <c r="DW101" s="2" t="s">
        <v>440</v>
      </c>
      <c r="DX101" s="2" t="s">
        <v>440</v>
      </c>
      <c r="DY101" s="2" t="s">
        <v>440</v>
      </c>
      <c r="DZ101" s="2" t="s">
        <v>440</v>
      </c>
      <c r="EA101" s="2" t="s">
        <v>440</v>
      </c>
      <c r="EB101" s="2" t="s">
        <v>373</v>
      </c>
      <c r="EC101" s="2" t="s">
        <v>373</v>
      </c>
      <c r="ED101" s="2" t="s">
        <v>373</v>
      </c>
      <c r="EE101" s="2" t="s">
        <v>2317</v>
      </c>
      <c r="EF101" s="2" t="s">
        <v>383</v>
      </c>
      <c r="EG101" s="2" t="s">
        <v>373</v>
      </c>
      <c r="EH101" s="2" t="s">
        <v>449</v>
      </c>
      <c r="EI101" s="2" t="s">
        <v>373</v>
      </c>
      <c r="EJ101" s="2" t="s">
        <v>1499</v>
      </c>
      <c r="EK101" s="2" t="s">
        <v>615</v>
      </c>
      <c r="EL101" s="2" t="s">
        <v>373</v>
      </c>
      <c r="EM101" s="2" t="s">
        <v>373</v>
      </c>
      <c r="EN101" s="2" t="s">
        <v>383</v>
      </c>
      <c r="EO101" s="2" t="s">
        <v>373</v>
      </c>
      <c r="EP101" s="2" t="s">
        <v>373</v>
      </c>
      <c r="EQ101" s="2" t="s">
        <v>373</v>
      </c>
      <c r="ER101" s="2" t="s">
        <v>373</v>
      </c>
      <c r="ES101" s="2" t="s">
        <v>373</v>
      </c>
      <c r="ET101" s="2" t="s">
        <v>373</v>
      </c>
      <c r="EU101" s="2" t="s">
        <v>373</v>
      </c>
      <c r="EV101" s="2" t="s">
        <v>373</v>
      </c>
      <c r="EW101" s="2" t="s">
        <v>373</v>
      </c>
      <c r="EX101" s="2" t="s">
        <v>373</v>
      </c>
      <c r="EY101" s="2" t="s">
        <v>373</v>
      </c>
      <c r="EZ101" s="2" t="s">
        <v>373</v>
      </c>
      <c r="FA101" s="2" t="s">
        <v>373</v>
      </c>
      <c r="FB101" s="2" t="s">
        <v>373</v>
      </c>
      <c r="FC101" s="2" t="s">
        <v>373</v>
      </c>
      <c r="FD101" s="2" t="s">
        <v>373</v>
      </c>
      <c r="FE101" s="2" t="s">
        <v>373</v>
      </c>
      <c r="FF101" s="2" t="s">
        <v>373</v>
      </c>
      <c r="FG101" s="2" t="s">
        <v>373</v>
      </c>
      <c r="FH101" s="2" t="s">
        <v>373</v>
      </c>
      <c r="FI101" s="2" t="s">
        <v>373</v>
      </c>
      <c r="FJ101" s="2" t="s">
        <v>373</v>
      </c>
      <c r="FK101" s="2" t="s">
        <v>373</v>
      </c>
      <c r="FL101" s="2" t="s">
        <v>373</v>
      </c>
      <c r="FM101" s="2" t="s">
        <v>373</v>
      </c>
      <c r="FN101" s="2" t="s">
        <v>373</v>
      </c>
      <c r="FO101" s="2" t="s">
        <v>373</v>
      </c>
      <c r="FP101" s="2" t="s">
        <v>373</v>
      </c>
      <c r="FQ101" s="2" t="s">
        <v>373</v>
      </c>
      <c r="FR101" s="2" t="s">
        <v>373</v>
      </c>
      <c r="FS101" s="2" t="s">
        <v>373</v>
      </c>
      <c r="FT101" s="2" t="s">
        <v>373</v>
      </c>
      <c r="FU101" s="2" t="s">
        <v>373</v>
      </c>
      <c r="FV101" s="2" t="s">
        <v>373</v>
      </c>
      <c r="FW101" s="2" t="s">
        <v>373</v>
      </c>
      <c r="FX101" s="2" t="s">
        <v>373</v>
      </c>
      <c r="FY101" s="2" t="s">
        <v>383</v>
      </c>
      <c r="FZ101" s="2" t="s">
        <v>373</v>
      </c>
      <c r="GA101" s="2" t="s">
        <v>373</v>
      </c>
      <c r="GB101" s="2" t="s">
        <v>373</v>
      </c>
      <c r="GC101" s="2" t="s">
        <v>373</v>
      </c>
      <c r="GD101" s="2" t="s">
        <v>373</v>
      </c>
      <c r="GE101" s="2" t="s">
        <v>373</v>
      </c>
      <c r="GF101" s="2" t="s">
        <v>373</v>
      </c>
      <c r="GG101" s="2" t="s">
        <v>373</v>
      </c>
      <c r="GH101" s="2" t="s">
        <v>373</v>
      </c>
      <c r="GI101" s="2" t="s">
        <v>373</v>
      </c>
      <c r="GJ101" s="2" t="s">
        <v>373</v>
      </c>
    </row>
    <row r="102" spans="1:192" ht="30" x14ac:dyDescent="0.25">
      <c r="A102" s="1">
        <v>43760.663807870369</v>
      </c>
      <c r="B102" s="1">
        <v>43760.725173611114</v>
      </c>
      <c r="C102" s="2" t="s">
        <v>195</v>
      </c>
      <c r="D102" s="2" t="s">
        <v>1131</v>
      </c>
      <c r="E102">
        <v>100</v>
      </c>
      <c r="F102">
        <v>5302</v>
      </c>
      <c r="G102" s="2" t="s">
        <v>371</v>
      </c>
      <c r="H102" s="1">
        <v>43760.725188680553</v>
      </c>
      <c r="I102" s="2" t="s">
        <v>2318</v>
      </c>
      <c r="J102" s="2" t="s">
        <v>373</v>
      </c>
      <c r="K102" s="2" t="s">
        <v>373</v>
      </c>
      <c r="L102" s="2" t="s">
        <v>373</v>
      </c>
      <c r="M102" s="2" t="s">
        <v>373</v>
      </c>
      <c r="N102" s="2" t="s">
        <v>373</v>
      </c>
      <c r="O102" s="2" t="s">
        <v>373</v>
      </c>
      <c r="P102" s="2" t="s">
        <v>374</v>
      </c>
      <c r="Q102" s="2" t="s">
        <v>375</v>
      </c>
      <c r="R102" s="2" t="s">
        <v>1133</v>
      </c>
      <c r="S102" s="2" t="s">
        <v>1134</v>
      </c>
      <c r="T102" s="2" t="s">
        <v>378</v>
      </c>
      <c r="U102" s="2" t="s">
        <v>1135</v>
      </c>
      <c r="V102" s="2" t="s">
        <v>1136</v>
      </c>
      <c r="W102" s="2" t="s">
        <v>381</v>
      </c>
      <c r="X102" s="2" t="s">
        <v>373</v>
      </c>
      <c r="Y102" s="2" t="s">
        <v>382</v>
      </c>
      <c r="Z102" s="2" t="s">
        <v>383</v>
      </c>
      <c r="AA102" s="2" t="s">
        <v>1222</v>
      </c>
      <c r="AB102" s="2" t="s">
        <v>373</v>
      </c>
      <c r="AC102" s="2" t="s">
        <v>373</v>
      </c>
      <c r="AD102" s="2" t="s">
        <v>373</v>
      </c>
      <c r="AE102" s="2" t="s">
        <v>373</v>
      </c>
      <c r="AF102" s="2" t="s">
        <v>373</v>
      </c>
      <c r="AG102" s="2" t="s">
        <v>373</v>
      </c>
      <c r="AH102" s="2" t="s">
        <v>2319</v>
      </c>
      <c r="AI102" s="2" t="s">
        <v>373</v>
      </c>
      <c r="AJ102" s="2" t="s">
        <v>373</v>
      </c>
      <c r="AK102" s="2" t="s">
        <v>383</v>
      </c>
      <c r="AL102" s="2" t="s">
        <v>373</v>
      </c>
      <c r="AM102" s="2" t="s">
        <v>405</v>
      </c>
      <c r="AN102" s="2" t="s">
        <v>406</v>
      </c>
      <c r="AO102" s="2" t="s">
        <v>373</v>
      </c>
      <c r="AP102" s="2" t="s">
        <v>2320</v>
      </c>
      <c r="AQ102" s="2" t="s">
        <v>373</v>
      </c>
      <c r="AR102" s="2" t="s">
        <v>440</v>
      </c>
      <c r="AS102" s="2" t="s">
        <v>373</v>
      </c>
      <c r="AT102" s="2" t="s">
        <v>373</v>
      </c>
      <c r="AU102" s="2" t="s">
        <v>373</v>
      </c>
      <c r="AV102" s="2" t="s">
        <v>429</v>
      </c>
      <c r="AW102" s="2" t="s">
        <v>429</v>
      </c>
      <c r="AX102" s="2" t="s">
        <v>383</v>
      </c>
      <c r="AY102" s="2" t="s">
        <v>373</v>
      </c>
      <c r="AZ102" s="2" t="s">
        <v>373</v>
      </c>
      <c r="BA102" s="2" t="s">
        <v>679</v>
      </c>
      <c r="BB102" s="2" t="s">
        <v>489</v>
      </c>
      <c r="BC102" s="2" t="s">
        <v>489</v>
      </c>
      <c r="BD102" s="2" t="s">
        <v>679</v>
      </c>
      <c r="BE102" s="2" t="s">
        <v>489</v>
      </c>
      <c r="BF102" s="2" t="s">
        <v>489</v>
      </c>
      <c r="BG102" s="2" t="s">
        <v>383</v>
      </c>
      <c r="BH102" s="2" t="s">
        <v>494</v>
      </c>
      <c r="BI102" s="2" t="s">
        <v>373</v>
      </c>
      <c r="BJ102" s="2" t="s">
        <v>2321</v>
      </c>
      <c r="BK102" s="2" t="s">
        <v>547</v>
      </c>
      <c r="BL102" s="2" t="s">
        <v>373</v>
      </c>
      <c r="BM102" s="2" t="s">
        <v>383</v>
      </c>
      <c r="BN102" s="2" t="s">
        <v>494</v>
      </c>
      <c r="BO102" s="2" t="s">
        <v>383</v>
      </c>
      <c r="BP102" s="2" t="s">
        <v>373</v>
      </c>
      <c r="BQ102" s="2" t="s">
        <v>373</v>
      </c>
      <c r="BR102" s="2" t="s">
        <v>390</v>
      </c>
      <c r="BS102" s="2" t="s">
        <v>2322</v>
      </c>
      <c r="BT102" s="2" t="s">
        <v>411</v>
      </c>
      <c r="BU102" s="2" t="s">
        <v>2323</v>
      </c>
      <c r="BV102" s="2" t="s">
        <v>373</v>
      </c>
      <c r="BW102" s="2" t="s">
        <v>479</v>
      </c>
      <c r="BX102" s="2" t="s">
        <v>373</v>
      </c>
      <c r="BY102" s="2" t="s">
        <v>415</v>
      </c>
      <c r="BZ102" s="2" t="s">
        <v>373</v>
      </c>
      <c r="CA102" s="2" t="s">
        <v>2324</v>
      </c>
      <c r="CB102" s="2" t="s">
        <v>383</v>
      </c>
      <c r="CC102" s="2" t="s">
        <v>373</v>
      </c>
      <c r="CD102" s="2" t="s">
        <v>373</v>
      </c>
      <c r="CE102" s="2" t="s">
        <v>373</v>
      </c>
      <c r="CF102" s="2" t="s">
        <v>373</v>
      </c>
      <c r="CG102" s="2" t="s">
        <v>373</v>
      </c>
      <c r="CH102" s="2" t="s">
        <v>373</v>
      </c>
      <c r="CI102" s="2" t="s">
        <v>373</v>
      </c>
      <c r="CJ102" s="2" t="s">
        <v>373</v>
      </c>
      <c r="CK102" s="2" t="s">
        <v>373</v>
      </c>
      <c r="CL102" s="2" t="s">
        <v>383</v>
      </c>
      <c r="CM102" s="2" t="s">
        <v>373</v>
      </c>
      <c r="CN102" s="2" t="s">
        <v>373</v>
      </c>
      <c r="CO102" s="2" t="s">
        <v>373</v>
      </c>
      <c r="CP102" s="2" t="s">
        <v>373</v>
      </c>
      <c r="CQ102" s="2" t="s">
        <v>373</v>
      </c>
      <c r="CR102" s="2" t="s">
        <v>373</v>
      </c>
      <c r="CS102" s="2" t="s">
        <v>373</v>
      </c>
      <c r="CT102" s="2" t="s">
        <v>373</v>
      </c>
      <c r="CU102" s="2" t="s">
        <v>373</v>
      </c>
      <c r="CV102" s="2" t="s">
        <v>373</v>
      </c>
      <c r="CW102" s="2" t="s">
        <v>373</v>
      </c>
      <c r="CX102" s="2" t="s">
        <v>373</v>
      </c>
      <c r="CY102" s="2" t="s">
        <v>390</v>
      </c>
      <c r="CZ102" s="2" t="s">
        <v>2325</v>
      </c>
      <c r="DA102" s="2" t="s">
        <v>760</v>
      </c>
      <c r="DB102" s="2" t="s">
        <v>373</v>
      </c>
      <c r="DC102" s="2" t="s">
        <v>373</v>
      </c>
      <c r="DD102" s="2" t="s">
        <v>2326</v>
      </c>
      <c r="DE102" s="2" t="s">
        <v>760</v>
      </c>
      <c r="DF102" s="2" t="s">
        <v>452</v>
      </c>
      <c r="DG102" s="2" t="s">
        <v>373</v>
      </c>
      <c r="DH102" s="2" t="s">
        <v>373</v>
      </c>
      <c r="DI102" s="2" t="s">
        <v>373</v>
      </c>
      <c r="DJ102" s="2" t="s">
        <v>373</v>
      </c>
      <c r="DK102" s="2" t="s">
        <v>373</v>
      </c>
      <c r="DL102" s="2" t="s">
        <v>2327</v>
      </c>
      <c r="DM102" s="2" t="s">
        <v>440</v>
      </c>
      <c r="DN102" s="2" t="s">
        <v>947</v>
      </c>
      <c r="DO102" s="2" t="s">
        <v>2328</v>
      </c>
      <c r="DP102" s="2" t="s">
        <v>373</v>
      </c>
      <c r="DQ102" s="2" t="s">
        <v>373</v>
      </c>
      <c r="DR102" s="2" t="s">
        <v>373</v>
      </c>
      <c r="DS102" s="2" t="s">
        <v>373</v>
      </c>
      <c r="DT102" s="2" t="s">
        <v>373</v>
      </c>
      <c r="DU102" s="2" t="s">
        <v>373</v>
      </c>
      <c r="DV102" s="2" t="s">
        <v>373</v>
      </c>
      <c r="DW102" s="2" t="s">
        <v>373</v>
      </c>
      <c r="DX102" s="2" t="s">
        <v>373</v>
      </c>
      <c r="DY102" s="2" t="s">
        <v>373</v>
      </c>
      <c r="DZ102" s="2" t="s">
        <v>373</v>
      </c>
      <c r="EA102" s="2" t="s">
        <v>373</v>
      </c>
      <c r="EB102" s="2" t="s">
        <v>489</v>
      </c>
      <c r="EC102" s="2" t="s">
        <v>373</v>
      </c>
      <c r="ED102" s="2" t="s">
        <v>373</v>
      </c>
      <c r="EE102" s="2" t="s">
        <v>373</v>
      </c>
      <c r="EF102" s="2" t="s">
        <v>390</v>
      </c>
      <c r="EG102" s="2" t="s">
        <v>383</v>
      </c>
      <c r="EH102" s="2" t="s">
        <v>569</v>
      </c>
      <c r="EI102" s="2" t="s">
        <v>373</v>
      </c>
      <c r="EJ102" s="2" t="s">
        <v>373</v>
      </c>
      <c r="EK102" s="2" t="s">
        <v>373</v>
      </c>
      <c r="EL102" s="2" t="s">
        <v>437</v>
      </c>
      <c r="EM102" s="2" t="s">
        <v>373</v>
      </c>
      <c r="EN102" s="2" t="s">
        <v>383</v>
      </c>
      <c r="EO102" s="2" t="s">
        <v>373</v>
      </c>
      <c r="EP102" s="2" t="s">
        <v>373</v>
      </c>
      <c r="EQ102" s="2" t="s">
        <v>373</v>
      </c>
      <c r="ER102" s="2" t="s">
        <v>373</v>
      </c>
      <c r="ES102" s="2" t="s">
        <v>373</v>
      </c>
      <c r="ET102" s="2" t="s">
        <v>373</v>
      </c>
      <c r="EU102" s="2" t="s">
        <v>373</v>
      </c>
      <c r="EV102" s="2" t="s">
        <v>373</v>
      </c>
      <c r="EW102" s="2" t="s">
        <v>373</v>
      </c>
      <c r="EX102" s="2" t="s">
        <v>373</v>
      </c>
      <c r="EY102" s="2" t="s">
        <v>373</v>
      </c>
      <c r="EZ102" s="2" t="s">
        <v>373</v>
      </c>
      <c r="FA102" s="2" t="s">
        <v>373</v>
      </c>
      <c r="FB102" s="2" t="s">
        <v>373</v>
      </c>
      <c r="FC102" s="2" t="s">
        <v>373</v>
      </c>
      <c r="FD102" s="2" t="s">
        <v>373</v>
      </c>
      <c r="FE102" s="2" t="s">
        <v>373</v>
      </c>
      <c r="FF102" s="2" t="s">
        <v>373</v>
      </c>
      <c r="FG102" s="2" t="s">
        <v>373</v>
      </c>
      <c r="FH102" s="2" t="s">
        <v>373</v>
      </c>
      <c r="FI102" s="2" t="s">
        <v>373</v>
      </c>
      <c r="FJ102" s="2" t="s">
        <v>373</v>
      </c>
      <c r="FK102" s="2" t="s">
        <v>373</v>
      </c>
      <c r="FL102" s="2" t="s">
        <v>373</v>
      </c>
      <c r="FM102" s="2" t="s">
        <v>373</v>
      </c>
      <c r="FN102" s="2" t="s">
        <v>373</v>
      </c>
      <c r="FO102" s="2" t="s">
        <v>373</v>
      </c>
      <c r="FP102" s="2" t="s">
        <v>373</v>
      </c>
      <c r="FQ102" s="2" t="s">
        <v>373</v>
      </c>
      <c r="FR102" s="2" t="s">
        <v>373</v>
      </c>
      <c r="FS102" s="2" t="s">
        <v>373</v>
      </c>
      <c r="FT102" s="2" t="s">
        <v>373</v>
      </c>
      <c r="FU102" s="2" t="s">
        <v>373</v>
      </c>
      <c r="FV102" s="2" t="s">
        <v>373</v>
      </c>
      <c r="FW102" s="2" t="s">
        <v>373</v>
      </c>
      <c r="FX102" s="2" t="s">
        <v>373</v>
      </c>
      <c r="FY102" s="2" t="s">
        <v>383</v>
      </c>
      <c r="FZ102" s="2" t="s">
        <v>373</v>
      </c>
      <c r="GA102" s="2" t="s">
        <v>373</v>
      </c>
      <c r="GB102" s="2" t="s">
        <v>373</v>
      </c>
      <c r="GC102" s="2" t="s">
        <v>373</v>
      </c>
      <c r="GD102" s="2" t="s">
        <v>373</v>
      </c>
      <c r="GE102" s="2" t="s">
        <v>373</v>
      </c>
      <c r="GF102" s="2" t="s">
        <v>373</v>
      </c>
      <c r="GG102" s="2" t="s">
        <v>373</v>
      </c>
      <c r="GH102" s="2" t="s">
        <v>373</v>
      </c>
      <c r="GI102" s="2" t="s">
        <v>373</v>
      </c>
      <c r="GJ102" s="2" t="s">
        <v>373</v>
      </c>
    </row>
    <row r="103" spans="1:192" x14ac:dyDescent="0.25">
      <c r="A103" s="1">
        <v>43761.4</v>
      </c>
      <c r="B103" s="1">
        <v>43761.428333333337</v>
      </c>
      <c r="C103" s="2" t="s">
        <v>195</v>
      </c>
      <c r="D103" s="2" t="s">
        <v>2329</v>
      </c>
      <c r="E103">
        <v>100</v>
      </c>
      <c r="F103">
        <v>2448</v>
      </c>
      <c r="G103" s="2" t="s">
        <v>371</v>
      </c>
      <c r="H103" s="1">
        <v>43761.428350046299</v>
      </c>
      <c r="I103" s="2" t="s">
        <v>2330</v>
      </c>
      <c r="J103" s="2" t="s">
        <v>373</v>
      </c>
      <c r="K103" s="2" t="s">
        <v>373</v>
      </c>
      <c r="L103" s="2" t="s">
        <v>373</v>
      </c>
      <c r="M103" s="2" t="s">
        <v>373</v>
      </c>
      <c r="N103" s="2" t="s">
        <v>373</v>
      </c>
      <c r="O103" s="2" t="s">
        <v>373</v>
      </c>
      <c r="P103" s="2" t="s">
        <v>374</v>
      </c>
      <c r="Q103" s="2" t="s">
        <v>375</v>
      </c>
      <c r="R103" s="2" t="s">
        <v>2331</v>
      </c>
      <c r="S103" s="2" t="s">
        <v>2332</v>
      </c>
      <c r="T103" s="2" t="s">
        <v>1733</v>
      </c>
      <c r="U103" s="2" t="s">
        <v>2333</v>
      </c>
      <c r="V103" s="2" t="s">
        <v>2334</v>
      </c>
      <c r="W103" s="2" t="s">
        <v>381</v>
      </c>
      <c r="X103" s="2" t="s">
        <v>373</v>
      </c>
      <c r="Y103" s="2" t="s">
        <v>423</v>
      </c>
      <c r="Z103" s="2" t="s">
        <v>390</v>
      </c>
      <c r="AA103" s="2" t="s">
        <v>577</v>
      </c>
      <c r="AB103" s="2" t="s">
        <v>373</v>
      </c>
      <c r="AC103" s="2" t="s">
        <v>2335</v>
      </c>
      <c r="AD103" s="2" t="s">
        <v>931</v>
      </c>
      <c r="AE103" s="2" t="s">
        <v>2336</v>
      </c>
      <c r="AF103" s="2" t="s">
        <v>475</v>
      </c>
      <c r="AG103" s="2" t="s">
        <v>931</v>
      </c>
      <c r="AH103" s="2" t="s">
        <v>403</v>
      </c>
      <c r="AI103" s="2" t="s">
        <v>1738</v>
      </c>
      <c r="AJ103" s="2" t="s">
        <v>488</v>
      </c>
      <c r="AK103" s="2" t="s">
        <v>390</v>
      </c>
      <c r="AL103" s="2" t="s">
        <v>2337</v>
      </c>
      <c r="AM103" s="2" t="s">
        <v>392</v>
      </c>
      <c r="AN103" s="2" t="s">
        <v>373</v>
      </c>
      <c r="AO103" s="2" t="s">
        <v>373</v>
      </c>
      <c r="AP103" s="2" t="s">
        <v>2338</v>
      </c>
      <c r="AQ103" s="2" t="s">
        <v>373</v>
      </c>
      <c r="AR103" s="2" t="s">
        <v>2339</v>
      </c>
      <c r="AS103" s="2" t="s">
        <v>2193</v>
      </c>
      <c r="AT103" s="2" t="s">
        <v>440</v>
      </c>
      <c r="AU103" s="2" t="s">
        <v>373</v>
      </c>
      <c r="AV103" s="2" t="s">
        <v>373</v>
      </c>
      <c r="AW103" s="2" t="s">
        <v>373</v>
      </c>
      <c r="AX103" s="2" t="s">
        <v>390</v>
      </c>
      <c r="AY103" s="2" t="s">
        <v>390</v>
      </c>
      <c r="AZ103" s="2" t="s">
        <v>390</v>
      </c>
      <c r="BA103" s="2" t="s">
        <v>2340</v>
      </c>
      <c r="BB103" s="2" t="s">
        <v>2340</v>
      </c>
      <c r="BC103" s="2" t="s">
        <v>430</v>
      </c>
      <c r="BD103" s="2" t="s">
        <v>2340</v>
      </c>
      <c r="BE103" s="2" t="s">
        <v>2340</v>
      </c>
      <c r="BF103" s="2" t="s">
        <v>430</v>
      </c>
      <c r="BG103" s="2" t="s">
        <v>390</v>
      </c>
      <c r="BH103" s="2" t="s">
        <v>408</v>
      </c>
      <c r="BI103" s="2" t="s">
        <v>373</v>
      </c>
      <c r="BJ103" s="2" t="s">
        <v>373</v>
      </c>
      <c r="BK103" s="2" t="s">
        <v>1837</v>
      </c>
      <c r="BL103" s="2" t="s">
        <v>2341</v>
      </c>
      <c r="BM103" s="2" t="s">
        <v>390</v>
      </c>
      <c r="BN103" s="2" t="s">
        <v>494</v>
      </c>
      <c r="BO103" s="2" t="s">
        <v>383</v>
      </c>
      <c r="BP103" s="2" t="s">
        <v>383</v>
      </c>
      <c r="BQ103" s="2" t="s">
        <v>383</v>
      </c>
      <c r="BR103" s="2" t="s">
        <v>390</v>
      </c>
      <c r="BS103" s="2" t="s">
        <v>497</v>
      </c>
      <c r="BT103" s="2" t="s">
        <v>411</v>
      </c>
      <c r="BU103" s="2" t="s">
        <v>441</v>
      </c>
      <c r="BV103" s="2" t="s">
        <v>373</v>
      </c>
      <c r="BW103" s="2" t="s">
        <v>1685</v>
      </c>
      <c r="BX103" s="2" t="s">
        <v>373</v>
      </c>
      <c r="BY103" s="2" t="s">
        <v>494</v>
      </c>
      <c r="BZ103" s="2" t="s">
        <v>2342</v>
      </c>
      <c r="CA103" s="2" t="s">
        <v>2343</v>
      </c>
      <c r="CB103" s="2" t="s">
        <v>390</v>
      </c>
      <c r="CC103" s="2" t="s">
        <v>497</v>
      </c>
      <c r="CD103" s="2" t="s">
        <v>411</v>
      </c>
      <c r="CE103" s="2" t="s">
        <v>441</v>
      </c>
      <c r="CF103" s="2" t="s">
        <v>373</v>
      </c>
      <c r="CG103" s="2" t="s">
        <v>559</v>
      </c>
      <c r="CH103" s="2" t="s">
        <v>373</v>
      </c>
      <c r="CI103" s="2" t="s">
        <v>494</v>
      </c>
      <c r="CJ103" s="2" t="s">
        <v>2344</v>
      </c>
      <c r="CK103" s="2" t="s">
        <v>2345</v>
      </c>
      <c r="CL103" s="2" t="s">
        <v>390</v>
      </c>
      <c r="CM103" s="2" t="s">
        <v>497</v>
      </c>
      <c r="CN103" s="2" t="s">
        <v>411</v>
      </c>
      <c r="CO103" s="2" t="s">
        <v>508</v>
      </c>
      <c r="CP103" s="2" t="s">
        <v>373</v>
      </c>
      <c r="CQ103" s="2" t="s">
        <v>383</v>
      </c>
      <c r="CR103" s="2" t="s">
        <v>1685</v>
      </c>
      <c r="CS103" s="2" t="s">
        <v>373</v>
      </c>
      <c r="CT103" s="2" t="s">
        <v>752</v>
      </c>
      <c r="CU103" s="2" t="s">
        <v>373</v>
      </c>
      <c r="CV103" s="2" t="s">
        <v>383</v>
      </c>
      <c r="CW103" s="2" t="s">
        <v>373</v>
      </c>
      <c r="CX103" s="2" t="s">
        <v>2346</v>
      </c>
      <c r="CY103" s="2" t="s">
        <v>390</v>
      </c>
      <c r="CZ103" s="2" t="s">
        <v>2347</v>
      </c>
      <c r="DA103" s="2" t="s">
        <v>373</v>
      </c>
      <c r="DB103" s="2" t="s">
        <v>2347</v>
      </c>
      <c r="DC103" s="2" t="s">
        <v>373</v>
      </c>
      <c r="DD103" s="2" t="s">
        <v>2348</v>
      </c>
      <c r="DE103" s="2" t="s">
        <v>373</v>
      </c>
      <c r="DF103" s="2" t="s">
        <v>2349</v>
      </c>
      <c r="DG103" s="2" t="s">
        <v>373</v>
      </c>
      <c r="DH103" s="2" t="s">
        <v>2350</v>
      </c>
      <c r="DI103" s="2" t="s">
        <v>373</v>
      </c>
      <c r="DJ103" s="2" t="s">
        <v>2351</v>
      </c>
      <c r="DK103" s="2" t="s">
        <v>2352</v>
      </c>
      <c r="DL103" s="2" t="s">
        <v>2353</v>
      </c>
      <c r="DM103" s="2" t="s">
        <v>565</v>
      </c>
      <c r="DN103" s="2" t="s">
        <v>440</v>
      </c>
      <c r="DO103" s="2" t="s">
        <v>2354</v>
      </c>
      <c r="DP103" s="2" t="s">
        <v>492</v>
      </c>
      <c r="DQ103" s="2" t="s">
        <v>2355</v>
      </c>
      <c r="DR103" s="2" t="s">
        <v>2356</v>
      </c>
      <c r="DS103" s="2" t="s">
        <v>2357</v>
      </c>
      <c r="DT103" s="2" t="s">
        <v>2358</v>
      </c>
      <c r="DU103" s="2" t="s">
        <v>2359</v>
      </c>
      <c r="DV103" s="2" t="s">
        <v>373</v>
      </c>
      <c r="DW103" s="2" t="s">
        <v>2360</v>
      </c>
      <c r="DX103" s="2" t="s">
        <v>373</v>
      </c>
      <c r="DY103" s="2" t="s">
        <v>373</v>
      </c>
      <c r="DZ103" s="2" t="s">
        <v>373</v>
      </c>
      <c r="EA103" s="2" t="s">
        <v>373</v>
      </c>
      <c r="EB103" s="2" t="s">
        <v>373</v>
      </c>
      <c r="EC103" s="2" t="s">
        <v>373</v>
      </c>
      <c r="ED103" s="2" t="s">
        <v>373</v>
      </c>
      <c r="EE103" s="2" t="s">
        <v>2361</v>
      </c>
      <c r="EF103" s="2" t="s">
        <v>390</v>
      </c>
      <c r="EG103" s="2" t="s">
        <v>390</v>
      </c>
      <c r="EH103" s="2" t="s">
        <v>449</v>
      </c>
      <c r="EI103" s="2" t="s">
        <v>373</v>
      </c>
      <c r="EJ103" s="2" t="s">
        <v>437</v>
      </c>
      <c r="EK103" s="2" t="s">
        <v>373</v>
      </c>
      <c r="EL103" s="2" t="s">
        <v>373</v>
      </c>
      <c r="EM103" s="2" t="s">
        <v>373</v>
      </c>
      <c r="EN103" s="2" t="s">
        <v>390</v>
      </c>
      <c r="EO103" s="2" t="s">
        <v>2347</v>
      </c>
      <c r="EP103" s="2" t="s">
        <v>373</v>
      </c>
      <c r="EQ103" s="2" t="s">
        <v>2347</v>
      </c>
      <c r="ER103" s="2" t="s">
        <v>373</v>
      </c>
      <c r="ES103" s="2" t="s">
        <v>2362</v>
      </c>
      <c r="ET103" s="2" t="s">
        <v>373</v>
      </c>
      <c r="EU103" s="2" t="s">
        <v>2363</v>
      </c>
      <c r="EV103" s="2" t="s">
        <v>373</v>
      </c>
      <c r="EW103" s="2" t="s">
        <v>2364</v>
      </c>
      <c r="EX103" s="2" t="s">
        <v>373</v>
      </c>
      <c r="EY103" s="2" t="s">
        <v>2365</v>
      </c>
      <c r="EZ103" s="2" t="s">
        <v>2366</v>
      </c>
      <c r="FA103" s="2" t="s">
        <v>386</v>
      </c>
      <c r="FB103" s="2" t="s">
        <v>441</v>
      </c>
      <c r="FC103" s="2" t="s">
        <v>440</v>
      </c>
      <c r="FD103" s="2" t="s">
        <v>2367</v>
      </c>
      <c r="FE103" s="2" t="s">
        <v>373</v>
      </c>
      <c r="FF103" s="2" t="s">
        <v>2368</v>
      </c>
      <c r="FG103" s="2" t="s">
        <v>724</v>
      </c>
      <c r="FH103" s="2" t="s">
        <v>2369</v>
      </c>
      <c r="FI103" s="2" t="s">
        <v>2369</v>
      </c>
      <c r="FJ103" s="2" t="s">
        <v>2370</v>
      </c>
      <c r="FK103" s="2" t="s">
        <v>508</v>
      </c>
      <c r="FL103" s="2" t="s">
        <v>508</v>
      </c>
      <c r="FM103" s="2" t="s">
        <v>490</v>
      </c>
      <c r="FN103" s="2" t="s">
        <v>2039</v>
      </c>
      <c r="FO103" s="2" t="s">
        <v>479</v>
      </c>
      <c r="FP103" s="2" t="s">
        <v>383</v>
      </c>
      <c r="FQ103" s="2" t="s">
        <v>390</v>
      </c>
      <c r="FR103" s="2" t="s">
        <v>488</v>
      </c>
      <c r="FS103" s="2" t="s">
        <v>2371</v>
      </c>
      <c r="FT103" s="2" t="s">
        <v>390</v>
      </c>
      <c r="FU103" s="2" t="s">
        <v>2372</v>
      </c>
      <c r="FV103" s="2" t="s">
        <v>390</v>
      </c>
      <c r="FW103" s="2" t="s">
        <v>2373</v>
      </c>
      <c r="FX103" s="2" t="s">
        <v>373</v>
      </c>
      <c r="FY103" s="2" t="s">
        <v>390</v>
      </c>
      <c r="FZ103" s="2" t="s">
        <v>2374</v>
      </c>
      <c r="GA103" s="2" t="s">
        <v>373</v>
      </c>
      <c r="GB103" s="2" t="s">
        <v>2363</v>
      </c>
      <c r="GC103" s="2" t="s">
        <v>373</v>
      </c>
      <c r="GD103" s="2" t="s">
        <v>2375</v>
      </c>
      <c r="GE103" s="2" t="s">
        <v>373</v>
      </c>
      <c r="GF103" s="2" t="s">
        <v>1004</v>
      </c>
      <c r="GG103" s="2" t="s">
        <v>712</v>
      </c>
      <c r="GH103" s="2" t="s">
        <v>373</v>
      </c>
      <c r="GI103" s="2" t="s">
        <v>373</v>
      </c>
      <c r="GJ103" s="2" t="s">
        <v>373</v>
      </c>
    </row>
    <row r="104" spans="1:192" ht="45" x14ac:dyDescent="0.25">
      <c r="A104" s="1">
        <v>43761.417141203703</v>
      </c>
      <c r="B104" s="1">
        <v>43761.428726851853</v>
      </c>
      <c r="C104" s="2" t="s">
        <v>195</v>
      </c>
      <c r="D104" s="2" t="s">
        <v>2376</v>
      </c>
      <c r="E104">
        <v>100</v>
      </c>
      <c r="F104">
        <v>1001</v>
      </c>
      <c r="G104" s="2" t="s">
        <v>371</v>
      </c>
      <c r="H104" s="1">
        <v>43761.428737118054</v>
      </c>
      <c r="I104" s="2" t="s">
        <v>2377</v>
      </c>
      <c r="J104" s="2" t="s">
        <v>373</v>
      </c>
      <c r="K104" s="2" t="s">
        <v>373</v>
      </c>
      <c r="L104" s="2" t="s">
        <v>373</v>
      </c>
      <c r="M104" s="2" t="s">
        <v>373</v>
      </c>
      <c r="N104" s="2" t="s">
        <v>373</v>
      </c>
      <c r="O104" s="2" t="s">
        <v>373</v>
      </c>
      <c r="P104" s="2" t="s">
        <v>374</v>
      </c>
      <c r="Q104" s="2" t="s">
        <v>375</v>
      </c>
      <c r="R104" s="2" t="s">
        <v>2378</v>
      </c>
      <c r="S104" s="2" t="s">
        <v>2379</v>
      </c>
      <c r="T104" s="2" t="s">
        <v>2380</v>
      </c>
      <c r="U104" s="2" t="s">
        <v>2381</v>
      </c>
      <c r="V104" s="2" t="s">
        <v>2382</v>
      </c>
      <c r="W104" s="2" t="s">
        <v>381</v>
      </c>
      <c r="X104" s="2" t="s">
        <v>373</v>
      </c>
      <c r="Y104" s="2" t="s">
        <v>423</v>
      </c>
      <c r="Z104" s="2" t="s">
        <v>390</v>
      </c>
      <c r="AA104" s="2" t="s">
        <v>424</v>
      </c>
      <c r="AB104" s="2" t="s">
        <v>373</v>
      </c>
      <c r="AC104" s="2" t="s">
        <v>774</v>
      </c>
      <c r="AD104" s="2" t="s">
        <v>373</v>
      </c>
      <c r="AE104" s="2" t="s">
        <v>404</v>
      </c>
      <c r="AF104" s="2" t="s">
        <v>373</v>
      </c>
      <c r="AG104" s="2" t="s">
        <v>373</v>
      </c>
      <c r="AH104" s="2" t="s">
        <v>2383</v>
      </c>
      <c r="AI104" s="2" t="s">
        <v>373</v>
      </c>
      <c r="AJ104" s="2" t="s">
        <v>743</v>
      </c>
      <c r="AK104" s="2" t="s">
        <v>383</v>
      </c>
      <c r="AL104" s="2" t="s">
        <v>373</v>
      </c>
      <c r="AM104" s="2" t="s">
        <v>405</v>
      </c>
      <c r="AN104" s="2" t="s">
        <v>636</v>
      </c>
      <c r="AO104" s="2" t="s">
        <v>373</v>
      </c>
      <c r="AP104" s="2" t="s">
        <v>2384</v>
      </c>
      <c r="AQ104" s="2" t="s">
        <v>2385</v>
      </c>
      <c r="AR104" s="2" t="s">
        <v>2386</v>
      </c>
      <c r="AS104" s="2" t="s">
        <v>373</v>
      </c>
      <c r="AT104" s="2" t="s">
        <v>373</v>
      </c>
      <c r="AU104" s="2" t="s">
        <v>373</v>
      </c>
      <c r="AV104" s="2" t="s">
        <v>429</v>
      </c>
      <c r="AW104" s="2" t="s">
        <v>429</v>
      </c>
      <c r="AX104" s="2" t="s">
        <v>390</v>
      </c>
      <c r="AY104" s="2" t="s">
        <v>390</v>
      </c>
      <c r="AZ104" s="2" t="s">
        <v>390</v>
      </c>
      <c r="BA104" s="2" t="s">
        <v>556</v>
      </c>
      <c r="BB104" s="2" t="s">
        <v>556</v>
      </c>
      <c r="BC104" s="2" t="s">
        <v>556</v>
      </c>
      <c r="BD104" s="2" t="s">
        <v>556</v>
      </c>
      <c r="BE104" s="2" t="s">
        <v>556</v>
      </c>
      <c r="BF104" s="2" t="s">
        <v>556</v>
      </c>
      <c r="BG104" s="2" t="s">
        <v>383</v>
      </c>
      <c r="BH104" s="2" t="s">
        <v>408</v>
      </c>
      <c r="BI104" s="2" t="s">
        <v>373</v>
      </c>
      <c r="BJ104" s="2" t="s">
        <v>373</v>
      </c>
      <c r="BK104" s="2" t="s">
        <v>1744</v>
      </c>
      <c r="BL104" s="2" t="s">
        <v>2387</v>
      </c>
      <c r="BM104" s="2" t="s">
        <v>390</v>
      </c>
      <c r="BN104" s="2" t="s">
        <v>433</v>
      </c>
      <c r="BO104" s="2" t="s">
        <v>383</v>
      </c>
      <c r="BP104" s="2" t="s">
        <v>383</v>
      </c>
      <c r="BQ104" s="2" t="s">
        <v>383</v>
      </c>
      <c r="BR104" s="2" t="s">
        <v>390</v>
      </c>
      <c r="BS104" s="2" t="s">
        <v>497</v>
      </c>
      <c r="BT104" s="2" t="s">
        <v>411</v>
      </c>
      <c r="BU104" s="2" t="s">
        <v>896</v>
      </c>
      <c r="BV104" s="2" t="s">
        <v>373</v>
      </c>
      <c r="BW104" s="2" t="s">
        <v>618</v>
      </c>
      <c r="BX104" s="2" t="s">
        <v>373</v>
      </c>
      <c r="BY104" s="2" t="s">
        <v>560</v>
      </c>
      <c r="BZ104" s="2" t="s">
        <v>373</v>
      </c>
      <c r="CA104" s="2" t="s">
        <v>2388</v>
      </c>
      <c r="CB104" s="2" t="s">
        <v>390</v>
      </c>
      <c r="CC104" s="2" t="s">
        <v>497</v>
      </c>
      <c r="CD104" s="2" t="s">
        <v>411</v>
      </c>
      <c r="CE104" s="2" t="s">
        <v>896</v>
      </c>
      <c r="CF104" s="2" t="s">
        <v>373</v>
      </c>
      <c r="CG104" s="2" t="s">
        <v>618</v>
      </c>
      <c r="CH104" s="2" t="s">
        <v>373</v>
      </c>
      <c r="CI104" s="2" t="s">
        <v>494</v>
      </c>
      <c r="CJ104" s="2" t="s">
        <v>2389</v>
      </c>
      <c r="CK104" s="2" t="s">
        <v>2390</v>
      </c>
      <c r="CL104" s="2" t="s">
        <v>390</v>
      </c>
      <c r="CM104" s="2" t="s">
        <v>497</v>
      </c>
      <c r="CN104" s="2" t="s">
        <v>411</v>
      </c>
      <c r="CO104" s="2" t="s">
        <v>896</v>
      </c>
      <c r="CP104" s="2" t="s">
        <v>373</v>
      </c>
      <c r="CQ104" s="2" t="s">
        <v>383</v>
      </c>
      <c r="CR104" s="2" t="s">
        <v>618</v>
      </c>
      <c r="CS104" s="2" t="s">
        <v>373</v>
      </c>
      <c r="CT104" s="2" t="s">
        <v>752</v>
      </c>
      <c r="CU104" s="2" t="s">
        <v>373</v>
      </c>
      <c r="CV104" s="2" t="s">
        <v>383</v>
      </c>
      <c r="CW104" s="2" t="s">
        <v>373</v>
      </c>
      <c r="CX104" s="2" t="s">
        <v>2391</v>
      </c>
      <c r="CY104" s="2" t="s">
        <v>390</v>
      </c>
      <c r="CZ104" s="2" t="s">
        <v>2392</v>
      </c>
      <c r="DA104" s="2" t="s">
        <v>440</v>
      </c>
      <c r="DB104" s="2" t="s">
        <v>2393</v>
      </c>
      <c r="DC104" s="2" t="s">
        <v>440</v>
      </c>
      <c r="DD104" s="2" t="s">
        <v>2394</v>
      </c>
      <c r="DE104" s="2" t="s">
        <v>440</v>
      </c>
      <c r="DF104" s="2" t="s">
        <v>2395</v>
      </c>
      <c r="DG104" s="2" t="s">
        <v>440</v>
      </c>
      <c r="DH104" s="2" t="s">
        <v>2396</v>
      </c>
      <c r="DI104" s="2" t="s">
        <v>440</v>
      </c>
      <c r="DJ104" s="2" t="s">
        <v>2397</v>
      </c>
      <c r="DK104" s="2" t="s">
        <v>2398</v>
      </c>
      <c r="DL104" s="2" t="s">
        <v>565</v>
      </c>
      <c r="DM104" s="2" t="s">
        <v>565</v>
      </c>
      <c r="DN104" s="2" t="s">
        <v>2399</v>
      </c>
      <c r="DO104" s="2" t="s">
        <v>2400</v>
      </c>
      <c r="DP104" s="2" t="s">
        <v>431</v>
      </c>
      <c r="DQ104" s="2" t="s">
        <v>2401</v>
      </c>
      <c r="DR104" s="2" t="s">
        <v>2401</v>
      </c>
      <c r="DS104" s="2" t="s">
        <v>2402</v>
      </c>
      <c r="DT104" s="2" t="s">
        <v>1433</v>
      </c>
      <c r="DU104" s="2" t="s">
        <v>2403</v>
      </c>
      <c r="DV104" s="2" t="s">
        <v>440</v>
      </c>
      <c r="DW104" s="2" t="s">
        <v>974</v>
      </c>
      <c r="DX104" s="2" t="s">
        <v>440</v>
      </c>
      <c r="DY104" s="2" t="s">
        <v>440</v>
      </c>
      <c r="DZ104" s="2" t="s">
        <v>440</v>
      </c>
      <c r="EA104" s="2" t="s">
        <v>440</v>
      </c>
      <c r="EB104" s="2" t="s">
        <v>373</v>
      </c>
      <c r="EC104" s="2" t="s">
        <v>373</v>
      </c>
      <c r="ED104" s="2" t="s">
        <v>373</v>
      </c>
      <c r="EE104" s="2" t="s">
        <v>2404</v>
      </c>
      <c r="EF104" s="2" t="s">
        <v>390</v>
      </c>
      <c r="EG104" s="2" t="s">
        <v>390</v>
      </c>
      <c r="EH104" s="2" t="s">
        <v>449</v>
      </c>
      <c r="EI104" s="2" t="s">
        <v>373</v>
      </c>
      <c r="EJ104" s="2" t="s">
        <v>529</v>
      </c>
      <c r="EK104" s="2" t="s">
        <v>373</v>
      </c>
      <c r="EL104" s="2" t="s">
        <v>373</v>
      </c>
      <c r="EM104" s="2" t="s">
        <v>2405</v>
      </c>
      <c r="EN104" s="2" t="s">
        <v>390</v>
      </c>
      <c r="EO104" s="2" t="s">
        <v>2406</v>
      </c>
      <c r="EP104" s="2" t="s">
        <v>440</v>
      </c>
      <c r="EQ104" s="2" t="s">
        <v>2393</v>
      </c>
      <c r="ER104" s="2" t="s">
        <v>440</v>
      </c>
      <c r="ES104" s="2" t="s">
        <v>2407</v>
      </c>
      <c r="ET104" s="2" t="s">
        <v>440</v>
      </c>
      <c r="EU104" s="2" t="s">
        <v>2408</v>
      </c>
      <c r="EV104" s="2" t="s">
        <v>440</v>
      </c>
      <c r="EW104" s="2" t="s">
        <v>2409</v>
      </c>
      <c r="EX104" s="2" t="s">
        <v>440</v>
      </c>
      <c r="EY104" s="2" t="s">
        <v>760</v>
      </c>
      <c r="EZ104" s="2" t="s">
        <v>2263</v>
      </c>
      <c r="FA104" s="2" t="s">
        <v>1827</v>
      </c>
      <c r="FB104" s="2" t="s">
        <v>441</v>
      </c>
      <c r="FC104" s="2" t="s">
        <v>440</v>
      </c>
      <c r="FD104" s="2" t="s">
        <v>651</v>
      </c>
      <c r="FE104" s="2" t="s">
        <v>373</v>
      </c>
      <c r="FF104" s="2" t="s">
        <v>1478</v>
      </c>
      <c r="FG104" s="2" t="s">
        <v>432</v>
      </c>
      <c r="FH104" s="2" t="s">
        <v>2169</v>
      </c>
      <c r="FI104" s="2" t="s">
        <v>760</v>
      </c>
      <c r="FJ104" s="2" t="s">
        <v>2410</v>
      </c>
      <c r="FK104" s="2" t="s">
        <v>2411</v>
      </c>
      <c r="FL104" s="2" t="s">
        <v>2412</v>
      </c>
      <c r="FM104" s="2" t="s">
        <v>404</v>
      </c>
      <c r="FN104" s="2" t="s">
        <v>448</v>
      </c>
      <c r="FO104" s="2" t="s">
        <v>2136</v>
      </c>
      <c r="FP104" s="2" t="s">
        <v>383</v>
      </c>
      <c r="FQ104" s="2" t="s">
        <v>383</v>
      </c>
      <c r="FR104" s="2" t="s">
        <v>2413</v>
      </c>
      <c r="FS104" s="2" t="s">
        <v>373</v>
      </c>
      <c r="FT104" s="2" t="s">
        <v>383</v>
      </c>
      <c r="FU104" s="2" t="s">
        <v>373</v>
      </c>
      <c r="FV104" s="2" t="s">
        <v>390</v>
      </c>
      <c r="FW104" s="2" t="s">
        <v>518</v>
      </c>
      <c r="FX104" s="2" t="s">
        <v>2414</v>
      </c>
      <c r="FY104" s="2" t="s">
        <v>390</v>
      </c>
      <c r="FZ104" s="2" t="s">
        <v>2407</v>
      </c>
      <c r="GA104" s="2" t="s">
        <v>440</v>
      </c>
      <c r="GB104" s="2" t="s">
        <v>2408</v>
      </c>
      <c r="GC104" s="2" t="s">
        <v>440</v>
      </c>
      <c r="GD104" s="2" t="s">
        <v>2193</v>
      </c>
      <c r="GE104" s="2" t="s">
        <v>440</v>
      </c>
      <c r="GF104" s="2" t="s">
        <v>525</v>
      </c>
      <c r="GG104" s="2" t="s">
        <v>508</v>
      </c>
      <c r="GH104" s="2" t="s">
        <v>2415</v>
      </c>
      <c r="GI104" s="2" t="s">
        <v>373</v>
      </c>
      <c r="GJ104" s="2" t="s">
        <v>373</v>
      </c>
    </row>
    <row r="105" spans="1:192" x14ac:dyDescent="0.25">
      <c r="A105" s="1">
        <v>43752.591006944444</v>
      </c>
      <c r="B105" s="1">
        <v>43754.441469907404</v>
      </c>
      <c r="C105" s="2" t="s">
        <v>195</v>
      </c>
      <c r="D105" s="2" t="s">
        <v>2416</v>
      </c>
      <c r="E105">
        <v>34</v>
      </c>
      <c r="F105">
        <v>159880</v>
      </c>
      <c r="G105" s="2" t="s">
        <v>963</v>
      </c>
      <c r="H105" s="1">
        <v>43761.441485266201</v>
      </c>
      <c r="I105" s="2" t="s">
        <v>2417</v>
      </c>
      <c r="J105" s="2" t="s">
        <v>373</v>
      </c>
      <c r="K105" s="2" t="s">
        <v>373</v>
      </c>
      <c r="L105" s="2" t="s">
        <v>373</v>
      </c>
      <c r="M105" s="2" t="s">
        <v>373</v>
      </c>
      <c r="N105" s="2" t="s">
        <v>373</v>
      </c>
      <c r="O105" s="2" t="s">
        <v>373</v>
      </c>
      <c r="P105" s="2" t="s">
        <v>374</v>
      </c>
      <c r="Q105" s="2" t="s">
        <v>375</v>
      </c>
      <c r="R105" s="2" t="s">
        <v>2418</v>
      </c>
      <c r="S105" s="2" t="s">
        <v>2419</v>
      </c>
      <c r="T105" s="2" t="s">
        <v>796</v>
      </c>
      <c r="U105" s="2" t="s">
        <v>2420</v>
      </c>
      <c r="V105" s="2" t="s">
        <v>2421</v>
      </c>
      <c r="W105" s="2" t="s">
        <v>381</v>
      </c>
      <c r="X105" s="2" t="s">
        <v>373</v>
      </c>
      <c r="Y105" s="2" t="s">
        <v>423</v>
      </c>
      <c r="Z105" s="2" t="s">
        <v>390</v>
      </c>
      <c r="AA105" s="2" t="s">
        <v>597</v>
      </c>
      <c r="AB105" s="2" t="s">
        <v>373</v>
      </c>
      <c r="AC105" s="2" t="s">
        <v>2422</v>
      </c>
      <c r="AD105" s="2" t="s">
        <v>373</v>
      </c>
      <c r="AE105" s="2" t="s">
        <v>2423</v>
      </c>
      <c r="AF105" s="2" t="s">
        <v>373</v>
      </c>
      <c r="AG105" s="2" t="s">
        <v>373</v>
      </c>
      <c r="AH105" s="2" t="s">
        <v>2424</v>
      </c>
      <c r="AI105" s="2" t="s">
        <v>373</v>
      </c>
      <c r="AJ105" s="2" t="s">
        <v>373</v>
      </c>
      <c r="AK105" s="2" t="s">
        <v>383</v>
      </c>
      <c r="AL105" s="2" t="s">
        <v>373</v>
      </c>
      <c r="AM105" s="2" t="s">
        <v>405</v>
      </c>
      <c r="AN105" s="2" t="s">
        <v>406</v>
      </c>
      <c r="AO105" s="2" t="s">
        <v>1310</v>
      </c>
      <c r="AP105" s="2" t="s">
        <v>373</v>
      </c>
      <c r="AQ105" s="2" t="s">
        <v>373</v>
      </c>
      <c r="AR105" s="2" t="s">
        <v>1229</v>
      </c>
      <c r="AS105" s="2" t="s">
        <v>373</v>
      </c>
      <c r="AT105" s="2" t="s">
        <v>373</v>
      </c>
      <c r="AU105" s="2" t="s">
        <v>373</v>
      </c>
      <c r="AV105" s="2" t="s">
        <v>429</v>
      </c>
      <c r="AW105" s="2" t="s">
        <v>429</v>
      </c>
      <c r="AX105" s="2" t="s">
        <v>383</v>
      </c>
      <c r="AY105" s="2" t="s">
        <v>373</v>
      </c>
      <c r="AZ105" s="2" t="s">
        <v>383</v>
      </c>
      <c r="BA105" s="2" t="s">
        <v>373</v>
      </c>
      <c r="BB105" s="2" t="s">
        <v>489</v>
      </c>
      <c r="BC105" s="2" t="s">
        <v>373</v>
      </c>
      <c r="BD105" s="2" t="s">
        <v>373</v>
      </c>
      <c r="BE105" s="2" t="s">
        <v>489</v>
      </c>
      <c r="BF105" s="2" t="s">
        <v>373</v>
      </c>
      <c r="BG105" s="2" t="s">
        <v>383</v>
      </c>
      <c r="BH105" s="2" t="s">
        <v>703</v>
      </c>
      <c r="BI105" s="2" t="s">
        <v>373</v>
      </c>
      <c r="BJ105" s="2" t="s">
        <v>373</v>
      </c>
      <c r="BK105" s="2" t="s">
        <v>691</v>
      </c>
      <c r="BL105" s="2" t="s">
        <v>373</v>
      </c>
      <c r="BM105" s="2" t="s">
        <v>390</v>
      </c>
      <c r="BN105" s="2" t="s">
        <v>433</v>
      </c>
      <c r="BO105" s="2" t="s">
        <v>383</v>
      </c>
      <c r="BP105" s="2" t="s">
        <v>373</v>
      </c>
      <c r="BQ105" s="2" t="s">
        <v>383</v>
      </c>
      <c r="BR105" s="2" t="s">
        <v>390</v>
      </c>
      <c r="BS105" s="2" t="s">
        <v>373</v>
      </c>
      <c r="BT105" s="2" t="s">
        <v>411</v>
      </c>
      <c r="BU105" s="2" t="s">
        <v>749</v>
      </c>
      <c r="BV105" s="2" t="s">
        <v>373</v>
      </c>
      <c r="BW105" s="2" t="s">
        <v>1685</v>
      </c>
      <c r="BX105" s="2" t="s">
        <v>373</v>
      </c>
      <c r="BY105" s="2" t="s">
        <v>373</v>
      </c>
      <c r="BZ105" s="2" t="s">
        <v>373</v>
      </c>
      <c r="CA105" s="2" t="s">
        <v>373</v>
      </c>
      <c r="CB105" s="2" t="s">
        <v>373</v>
      </c>
      <c r="CC105" s="2" t="s">
        <v>373</v>
      </c>
      <c r="CD105" s="2" t="s">
        <v>373</v>
      </c>
      <c r="CE105" s="2" t="s">
        <v>373</v>
      </c>
      <c r="CF105" s="2" t="s">
        <v>373</v>
      </c>
      <c r="CG105" s="2" t="s">
        <v>373</v>
      </c>
      <c r="CH105" s="2" t="s">
        <v>373</v>
      </c>
      <c r="CI105" s="2" t="s">
        <v>373</v>
      </c>
      <c r="CJ105" s="2" t="s">
        <v>373</v>
      </c>
      <c r="CK105" s="2" t="s">
        <v>373</v>
      </c>
      <c r="CL105" s="2" t="s">
        <v>373</v>
      </c>
      <c r="CM105" s="2" t="s">
        <v>373</v>
      </c>
      <c r="CN105" s="2" t="s">
        <v>373</v>
      </c>
      <c r="CO105" s="2" t="s">
        <v>373</v>
      </c>
      <c r="CP105" s="2" t="s">
        <v>373</v>
      </c>
      <c r="CQ105" s="2" t="s">
        <v>373</v>
      </c>
      <c r="CR105" s="2" t="s">
        <v>373</v>
      </c>
      <c r="CS105" s="2" t="s">
        <v>373</v>
      </c>
      <c r="CT105" s="2" t="s">
        <v>373</v>
      </c>
      <c r="CU105" s="2" t="s">
        <v>373</v>
      </c>
      <c r="CV105" s="2" t="s">
        <v>373</v>
      </c>
      <c r="CW105" s="2" t="s">
        <v>373</v>
      </c>
      <c r="CX105" s="2" t="s">
        <v>373</v>
      </c>
      <c r="CY105" s="2" t="s">
        <v>373</v>
      </c>
      <c r="CZ105" s="2" t="s">
        <v>373</v>
      </c>
      <c r="DA105" s="2" t="s">
        <v>373</v>
      </c>
      <c r="DB105" s="2" t="s">
        <v>373</v>
      </c>
      <c r="DC105" s="2" t="s">
        <v>373</v>
      </c>
      <c r="DD105" s="2" t="s">
        <v>373</v>
      </c>
      <c r="DE105" s="2" t="s">
        <v>373</v>
      </c>
      <c r="DF105" s="2" t="s">
        <v>373</v>
      </c>
      <c r="DG105" s="2" t="s">
        <v>373</v>
      </c>
      <c r="DH105" s="2" t="s">
        <v>373</v>
      </c>
      <c r="DI105" s="2" t="s">
        <v>373</v>
      </c>
      <c r="DJ105" s="2" t="s">
        <v>373</v>
      </c>
      <c r="DK105" s="2" t="s">
        <v>373</v>
      </c>
      <c r="DL105" s="2" t="s">
        <v>373</v>
      </c>
      <c r="DM105" s="2" t="s">
        <v>373</v>
      </c>
      <c r="DN105" s="2" t="s">
        <v>373</v>
      </c>
      <c r="DO105" s="2" t="s">
        <v>373</v>
      </c>
      <c r="DP105" s="2" t="s">
        <v>373</v>
      </c>
      <c r="DQ105" s="2" t="s">
        <v>373</v>
      </c>
      <c r="DR105" s="2" t="s">
        <v>373</v>
      </c>
      <c r="DS105" s="2" t="s">
        <v>373</v>
      </c>
      <c r="DT105" s="2" t="s">
        <v>373</v>
      </c>
      <c r="DU105" s="2" t="s">
        <v>373</v>
      </c>
      <c r="DV105" s="2" t="s">
        <v>373</v>
      </c>
      <c r="DW105" s="2" t="s">
        <v>373</v>
      </c>
      <c r="DX105" s="2" t="s">
        <v>373</v>
      </c>
      <c r="DY105" s="2" t="s">
        <v>373</v>
      </c>
      <c r="DZ105" s="2" t="s">
        <v>373</v>
      </c>
      <c r="EA105" s="2" t="s">
        <v>373</v>
      </c>
      <c r="EB105" s="2" t="s">
        <v>373</v>
      </c>
      <c r="EC105" s="2" t="s">
        <v>373</v>
      </c>
      <c r="ED105" s="2" t="s">
        <v>373</v>
      </c>
      <c r="EE105" s="2" t="s">
        <v>373</v>
      </c>
      <c r="EF105" s="2" t="s">
        <v>373</v>
      </c>
      <c r="EG105" s="2" t="s">
        <v>373</v>
      </c>
      <c r="EH105" s="2" t="s">
        <v>373</v>
      </c>
      <c r="EI105" s="2" t="s">
        <v>373</v>
      </c>
      <c r="EJ105" s="2" t="s">
        <v>373</v>
      </c>
      <c r="EK105" s="2" t="s">
        <v>373</v>
      </c>
      <c r="EL105" s="2" t="s">
        <v>373</v>
      </c>
      <c r="EM105" s="2" t="s">
        <v>373</v>
      </c>
      <c r="EN105" s="2" t="s">
        <v>373</v>
      </c>
      <c r="EO105" s="2" t="s">
        <v>373</v>
      </c>
      <c r="EP105" s="2" t="s">
        <v>373</v>
      </c>
      <c r="EQ105" s="2" t="s">
        <v>373</v>
      </c>
      <c r="ER105" s="2" t="s">
        <v>373</v>
      </c>
      <c r="ES105" s="2" t="s">
        <v>373</v>
      </c>
      <c r="ET105" s="2" t="s">
        <v>373</v>
      </c>
      <c r="EU105" s="2" t="s">
        <v>373</v>
      </c>
      <c r="EV105" s="2" t="s">
        <v>373</v>
      </c>
      <c r="EW105" s="2" t="s">
        <v>373</v>
      </c>
      <c r="EX105" s="2" t="s">
        <v>373</v>
      </c>
      <c r="EY105" s="2" t="s">
        <v>373</v>
      </c>
      <c r="EZ105" s="2" t="s">
        <v>373</v>
      </c>
      <c r="FA105" s="2" t="s">
        <v>373</v>
      </c>
      <c r="FB105" s="2" t="s">
        <v>373</v>
      </c>
      <c r="FC105" s="2" t="s">
        <v>373</v>
      </c>
      <c r="FD105" s="2" t="s">
        <v>373</v>
      </c>
      <c r="FE105" s="2" t="s">
        <v>373</v>
      </c>
      <c r="FF105" s="2" t="s">
        <v>373</v>
      </c>
      <c r="FG105" s="2" t="s">
        <v>373</v>
      </c>
      <c r="FH105" s="2" t="s">
        <v>373</v>
      </c>
      <c r="FI105" s="2" t="s">
        <v>373</v>
      </c>
      <c r="FJ105" s="2" t="s">
        <v>373</v>
      </c>
      <c r="FK105" s="2" t="s">
        <v>373</v>
      </c>
      <c r="FL105" s="2" t="s">
        <v>373</v>
      </c>
      <c r="FM105" s="2" t="s">
        <v>373</v>
      </c>
      <c r="FN105" s="2" t="s">
        <v>373</v>
      </c>
      <c r="FO105" s="2" t="s">
        <v>373</v>
      </c>
      <c r="FP105" s="2" t="s">
        <v>373</v>
      </c>
      <c r="FQ105" s="2" t="s">
        <v>373</v>
      </c>
      <c r="FR105" s="2" t="s">
        <v>373</v>
      </c>
      <c r="FS105" s="2" t="s">
        <v>373</v>
      </c>
      <c r="FT105" s="2" t="s">
        <v>373</v>
      </c>
      <c r="FU105" s="2" t="s">
        <v>373</v>
      </c>
      <c r="FV105" s="2" t="s">
        <v>373</v>
      </c>
      <c r="FW105" s="2" t="s">
        <v>373</v>
      </c>
      <c r="FX105" s="2" t="s">
        <v>373</v>
      </c>
      <c r="FY105" s="2" t="s">
        <v>373</v>
      </c>
      <c r="FZ105" s="2" t="s">
        <v>373</v>
      </c>
      <c r="GA105" s="2" t="s">
        <v>373</v>
      </c>
      <c r="GB105" s="2" t="s">
        <v>373</v>
      </c>
      <c r="GC105" s="2" t="s">
        <v>373</v>
      </c>
      <c r="GD105" s="2" t="s">
        <v>373</v>
      </c>
      <c r="GE105" s="2" t="s">
        <v>373</v>
      </c>
      <c r="GF105" s="2" t="s">
        <v>373</v>
      </c>
      <c r="GG105" s="2" t="s">
        <v>373</v>
      </c>
      <c r="GH105" s="2" t="s">
        <v>373</v>
      </c>
      <c r="GI105" s="2" t="s">
        <v>373</v>
      </c>
      <c r="GJ105" s="2" t="s">
        <v>373</v>
      </c>
    </row>
    <row r="106" spans="1:192" x14ac:dyDescent="0.25">
      <c r="A106" s="1">
        <v>43759.369444444441</v>
      </c>
      <c r="B106" s="1">
        <v>43761.550891203704</v>
      </c>
      <c r="C106" s="2" t="s">
        <v>195</v>
      </c>
      <c r="D106" s="2" t="s">
        <v>2425</v>
      </c>
      <c r="E106">
        <v>100</v>
      </c>
      <c r="F106">
        <v>188476</v>
      </c>
      <c r="G106" s="2" t="s">
        <v>371</v>
      </c>
      <c r="H106" s="1">
        <v>43761.550905289354</v>
      </c>
      <c r="I106" s="2" t="s">
        <v>2426</v>
      </c>
      <c r="J106" s="2" t="s">
        <v>373</v>
      </c>
      <c r="K106" s="2" t="s">
        <v>373</v>
      </c>
      <c r="L106" s="2" t="s">
        <v>373</v>
      </c>
      <c r="M106" s="2" t="s">
        <v>373</v>
      </c>
      <c r="N106" s="2" t="s">
        <v>373</v>
      </c>
      <c r="O106" s="2" t="s">
        <v>373</v>
      </c>
      <c r="P106" s="2" t="s">
        <v>374</v>
      </c>
      <c r="Q106" s="2" t="s">
        <v>375</v>
      </c>
      <c r="R106" s="2" t="s">
        <v>2427</v>
      </c>
      <c r="S106" s="2" t="s">
        <v>2428</v>
      </c>
      <c r="T106" s="2" t="s">
        <v>2429</v>
      </c>
      <c r="U106" s="2" t="s">
        <v>2430</v>
      </c>
      <c r="V106" s="2" t="s">
        <v>2431</v>
      </c>
      <c r="W106" s="2" t="s">
        <v>381</v>
      </c>
      <c r="X106" s="2" t="s">
        <v>373</v>
      </c>
      <c r="Y106" s="2" t="s">
        <v>423</v>
      </c>
      <c r="Z106" s="2" t="s">
        <v>390</v>
      </c>
      <c r="AA106" s="2" t="s">
        <v>597</v>
      </c>
      <c r="AB106" s="2" t="s">
        <v>373</v>
      </c>
      <c r="AC106" s="2" t="s">
        <v>2432</v>
      </c>
      <c r="AD106" s="2" t="s">
        <v>373</v>
      </c>
      <c r="AE106" s="2" t="s">
        <v>450</v>
      </c>
      <c r="AF106" s="2" t="s">
        <v>373</v>
      </c>
      <c r="AG106" s="2" t="s">
        <v>373</v>
      </c>
      <c r="AH106" s="2" t="s">
        <v>2433</v>
      </c>
      <c r="AI106" s="2" t="s">
        <v>373</v>
      </c>
      <c r="AJ106" s="2" t="s">
        <v>373</v>
      </c>
      <c r="AK106" s="2" t="s">
        <v>383</v>
      </c>
      <c r="AL106" s="2" t="s">
        <v>373</v>
      </c>
      <c r="AM106" s="2" t="s">
        <v>405</v>
      </c>
      <c r="AN106" s="2" t="s">
        <v>636</v>
      </c>
      <c r="AO106" s="2" t="s">
        <v>2434</v>
      </c>
      <c r="AP106" s="2" t="s">
        <v>2435</v>
      </c>
      <c r="AQ106" s="2" t="s">
        <v>2436</v>
      </c>
      <c r="AR106" s="2" t="s">
        <v>2437</v>
      </c>
      <c r="AS106" s="2" t="s">
        <v>2438</v>
      </c>
      <c r="AT106" s="2" t="s">
        <v>2439</v>
      </c>
      <c r="AU106" s="2" t="s">
        <v>429</v>
      </c>
      <c r="AV106" s="2" t="s">
        <v>429</v>
      </c>
      <c r="AW106" s="2" t="s">
        <v>429</v>
      </c>
      <c r="AX106" s="2" t="s">
        <v>390</v>
      </c>
      <c r="AY106" s="2" t="s">
        <v>390</v>
      </c>
      <c r="AZ106" s="2" t="s">
        <v>390</v>
      </c>
      <c r="BA106" s="2" t="s">
        <v>625</v>
      </c>
      <c r="BB106" s="2" t="s">
        <v>625</v>
      </c>
      <c r="BC106" s="2" t="s">
        <v>625</v>
      </c>
      <c r="BD106" s="2" t="s">
        <v>625</v>
      </c>
      <c r="BE106" s="2" t="s">
        <v>625</v>
      </c>
      <c r="BF106" s="2" t="s">
        <v>625</v>
      </c>
      <c r="BG106" s="2" t="s">
        <v>383</v>
      </c>
      <c r="BH106" s="2" t="s">
        <v>408</v>
      </c>
      <c r="BI106" s="2" t="s">
        <v>373</v>
      </c>
      <c r="BJ106" s="2" t="s">
        <v>373</v>
      </c>
      <c r="BK106" s="2" t="s">
        <v>373</v>
      </c>
      <c r="BL106" s="2" t="s">
        <v>373</v>
      </c>
      <c r="BM106" s="2" t="s">
        <v>390</v>
      </c>
      <c r="BN106" s="2" t="s">
        <v>373</v>
      </c>
      <c r="BO106" s="2" t="s">
        <v>383</v>
      </c>
      <c r="BP106" s="2" t="s">
        <v>383</v>
      </c>
      <c r="BQ106" s="2" t="s">
        <v>383</v>
      </c>
      <c r="BR106" s="2" t="s">
        <v>390</v>
      </c>
      <c r="BS106" s="2" t="s">
        <v>373</v>
      </c>
      <c r="BT106" s="2" t="s">
        <v>373</v>
      </c>
      <c r="BU106" s="2" t="s">
        <v>373</v>
      </c>
      <c r="BV106" s="2" t="s">
        <v>373</v>
      </c>
      <c r="BW106" s="2" t="s">
        <v>373</v>
      </c>
      <c r="BX106" s="2" t="s">
        <v>373</v>
      </c>
      <c r="BY106" s="2" t="s">
        <v>373</v>
      </c>
      <c r="BZ106" s="2" t="s">
        <v>373</v>
      </c>
      <c r="CA106" s="2" t="s">
        <v>373</v>
      </c>
      <c r="CB106" s="2" t="s">
        <v>390</v>
      </c>
      <c r="CC106" s="2" t="s">
        <v>2440</v>
      </c>
      <c r="CD106" s="2" t="s">
        <v>411</v>
      </c>
      <c r="CE106" s="2" t="s">
        <v>2441</v>
      </c>
      <c r="CF106" s="2" t="s">
        <v>373</v>
      </c>
      <c r="CG106" s="2" t="s">
        <v>618</v>
      </c>
      <c r="CH106" s="2" t="s">
        <v>373</v>
      </c>
      <c r="CI106" s="2" t="s">
        <v>435</v>
      </c>
      <c r="CJ106" s="2" t="s">
        <v>373</v>
      </c>
      <c r="CK106" s="2" t="s">
        <v>2442</v>
      </c>
      <c r="CL106" s="2" t="s">
        <v>383</v>
      </c>
      <c r="CM106" s="2" t="s">
        <v>373</v>
      </c>
      <c r="CN106" s="2" t="s">
        <v>373</v>
      </c>
      <c r="CO106" s="2" t="s">
        <v>373</v>
      </c>
      <c r="CP106" s="2" t="s">
        <v>373</v>
      </c>
      <c r="CQ106" s="2" t="s">
        <v>373</v>
      </c>
      <c r="CR106" s="2" t="s">
        <v>373</v>
      </c>
      <c r="CS106" s="2" t="s">
        <v>373</v>
      </c>
      <c r="CT106" s="2" t="s">
        <v>373</v>
      </c>
      <c r="CU106" s="2" t="s">
        <v>373</v>
      </c>
      <c r="CV106" s="2" t="s">
        <v>373</v>
      </c>
      <c r="CW106" s="2" t="s">
        <v>373</v>
      </c>
      <c r="CX106" s="2" t="s">
        <v>373</v>
      </c>
      <c r="CY106" s="2" t="s">
        <v>390</v>
      </c>
      <c r="CZ106" s="2" t="s">
        <v>373</v>
      </c>
      <c r="DA106" s="2" t="s">
        <v>373</v>
      </c>
      <c r="DB106" s="2" t="s">
        <v>373</v>
      </c>
      <c r="DC106" s="2" t="s">
        <v>373</v>
      </c>
      <c r="DD106" s="2" t="s">
        <v>373</v>
      </c>
      <c r="DE106" s="2" t="s">
        <v>373</v>
      </c>
      <c r="DF106" s="2" t="s">
        <v>373</v>
      </c>
      <c r="DG106" s="2" t="s">
        <v>373</v>
      </c>
      <c r="DH106" s="2" t="s">
        <v>373</v>
      </c>
      <c r="DI106" s="2" t="s">
        <v>373</v>
      </c>
      <c r="DJ106" s="2" t="s">
        <v>373</v>
      </c>
      <c r="DK106" s="2" t="s">
        <v>373</v>
      </c>
      <c r="DL106" s="2" t="s">
        <v>373</v>
      </c>
      <c r="DM106" s="2" t="s">
        <v>373</v>
      </c>
      <c r="DN106" s="2" t="s">
        <v>373</v>
      </c>
      <c r="DO106" s="2" t="s">
        <v>373</v>
      </c>
      <c r="DP106" s="2" t="s">
        <v>373</v>
      </c>
      <c r="DQ106" s="2" t="s">
        <v>373</v>
      </c>
      <c r="DR106" s="2" t="s">
        <v>373</v>
      </c>
      <c r="DS106" s="2" t="s">
        <v>373</v>
      </c>
      <c r="DT106" s="2" t="s">
        <v>373</v>
      </c>
      <c r="DU106" s="2" t="s">
        <v>373</v>
      </c>
      <c r="DV106" s="2" t="s">
        <v>373</v>
      </c>
      <c r="DW106" s="2" t="s">
        <v>373</v>
      </c>
      <c r="DX106" s="2" t="s">
        <v>373</v>
      </c>
      <c r="DY106" s="2" t="s">
        <v>373</v>
      </c>
      <c r="DZ106" s="2" t="s">
        <v>373</v>
      </c>
      <c r="EA106" s="2" t="s">
        <v>373</v>
      </c>
      <c r="EB106" s="2" t="s">
        <v>373</v>
      </c>
      <c r="EC106" s="2" t="s">
        <v>373</v>
      </c>
      <c r="ED106" s="2" t="s">
        <v>373</v>
      </c>
      <c r="EE106" s="2" t="s">
        <v>373</v>
      </c>
      <c r="EF106" s="2" t="s">
        <v>373</v>
      </c>
      <c r="EG106" s="2" t="s">
        <v>373</v>
      </c>
      <c r="EH106" s="2" t="s">
        <v>373</v>
      </c>
      <c r="EI106" s="2" t="s">
        <v>373</v>
      </c>
      <c r="EJ106" s="2" t="s">
        <v>373</v>
      </c>
      <c r="EK106" s="2" t="s">
        <v>373</v>
      </c>
      <c r="EL106" s="2" t="s">
        <v>373</v>
      </c>
      <c r="EM106" s="2" t="s">
        <v>373</v>
      </c>
      <c r="EN106" s="2" t="s">
        <v>390</v>
      </c>
      <c r="EO106" s="2" t="s">
        <v>373</v>
      </c>
      <c r="EP106" s="2" t="s">
        <v>373</v>
      </c>
      <c r="EQ106" s="2" t="s">
        <v>373</v>
      </c>
      <c r="ER106" s="2" t="s">
        <v>373</v>
      </c>
      <c r="ES106" s="2" t="s">
        <v>373</v>
      </c>
      <c r="ET106" s="2" t="s">
        <v>373</v>
      </c>
      <c r="EU106" s="2" t="s">
        <v>373</v>
      </c>
      <c r="EV106" s="2" t="s">
        <v>373</v>
      </c>
      <c r="EW106" s="2" t="s">
        <v>373</v>
      </c>
      <c r="EX106" s="2" t="s">
        <v>373</v>
      </c>
      <c r="EY106" s="2" t="s">
        <v>373</v>
      </c>
      <c r="EZ106" s="2" t="s">
        <v>373</v>
      </c>
      <c r="FA106" s="2" t="s">
        <v>373</v>
      </c>
      <c r="FB106" s="2" t="s">
        <v>373</v>
      </c>
      <c r="FC106" s="2" t="s">
        <v>373</v>
      </c>
      <c r="FD106" s="2" t="s">
        <v>373</v>
      </c>
      <c r="FE106" s="2" t="s">
        <v>373</v>
      </c>
      <c r="FF106" s="2" t="s">
        <v>373</v>
      </c>
      <c r="FG106" s="2" t="s">
        <v>373</v>
      </c>
      <c r="FH106" s="2" t="s">
        <v>373</v>
      </c>
      <c r="FI106" s="2" t="s">
        <v>373</v>
      </c>
      <c r="FJ106" s="2" t="s">
        <v>373</v>
      </c>
      <c r="FK106" s="2" t="s">
        <v>373</v>
      </c>
      <c r="FL106" s="2" t="s">
        <v>373</v>
      </c>
      <c r="FM106" s="2" t="s">
        <v>373</v>
      </c>
      <c r="FN106" s="2" t="s">
        <v>373</v>
      </c>
      <c r="FO106" s="2" t="s">
        <v>373</v>
      </c>
      <c r="FP106" s="2" t="s">
        <v>373</v>
      </c>
      <c r="FQ106" s="2" t="s">
        <v>373</v>
      </c>
      <c r="FR106" s="2" t="s">
        <v>373</v>
      </c>
      <c r="FS106" s="2" t="s">
        <v>373</v>
      </c>
      <c r="FT106" s="2" t="s">
        <v>383</v>
      </c>
      <c r="FU106" s="2" t="s">
        <v>373</v>
      </c>
      <c r="FV106" s="2" t="s">
        <v>383</v>
      </c>
      <c r="FW106" s="2" t="s">
        <v>373</v>
      </c>
      <c r="FX106" s="2" t="s">
        <v>373</v>
      </c>
      <c r="FY106" s="2" t="s">
        <v>383</v>
      </c>
      <c r="FZ106" s="2" t="s">
        <v>373</v>
      </c>
      <c r="GA106" s="2" t="s">
        <v>373</v>
      </c>
      <c r="GB106" s="2" t="s">
        <v>373</v>
      </c>
      <c r="GC106" s="2" t="s">
        <v>373</v>
      </c>
      <c r="GD106" s="2" t="s">
        <v>373</v>
      </c>
      <c r="GE106" s="2" t="s">
        <v>373</v>
      </c>
      <c r="GF106" s="2" t="s">
        <v>373</v>
      </c>
      <c r="GG106" s="2" t="s">
        <v>373</v>
      </c>
      <c r="GH106" s="2" t="s">
        <v>373</v>
      </c>
      <c r="GI106" s="2" t="s">
        <v>373</v>
      </c>
      <c r="GJ106" s="2" t="s">
        <v>373</v>
      </c>
    </row>
    <row r="107" spans="1:192" x14ac:dyDescent="0.25">
      <c r="A107" s="1">
        <v>43754.6405787037</v>
      </c>
      <c r="B107" s="1">
        <v>43754.640983796293</v>
      </c>
      <c r="C107" s="2" t="s">
        <v>195</v>
      </c>
      <c r="D107" s="2" t="s">
        <v>2289</v>
      </c>
      <c r="E107">
        <v>2</v>
      </c>
      <c r="F107">
        <v>35</v>
      </c>
      <c r="G107" s="2" t="s">
        <v>963</v>
      </c>
      <c r="H107" s="1">
        <v>43761.641285115744</v>
      </c>
      <c r="I107" s="2" t="s">
        <v>2443</v>
      </c>
      <c r="J107" s="2" t="s">
        <v>373</v>
      </c>
      <c r="K107" s="2" t="s">
        <v>373</v>
      </c>
      <c r="L107" s="2" t="s">
        <v>373</v>
      </c>
      <c r="M107" s="2" t="s">
        <v>373</v>
      </c>
      <c r="N107" s="2" t="s">
        <v>373</v>
      </c>
      <c r="O107" s="2" t="s">
        <v>373</v>
      </c>
      <c r="P107" s="2" t="s">
        <v>374</v>
      </c>
      <c r="Q107" s="2" t="s">
        <v>375</v>
      </c>
      <c r="R107" s="2" t="s">
        <v>2444</v>
      </c>
      <c r="S107" s="2" t="s">
        <v>2445</v>
      </c>
      <c r="T107" s="2" t="s">
        <v>2446</v>
      </c>
      <c r="U107" s="2" t="s">
        <v>2447</v>
      </c>
      <c r="V107" s="2" t="s">
        <v>2448</v>
      </c>
      <c r="W107" s="2" t="s">
        <v>373</v>
      </c>
      <c r="X107" s="2" t="s">
        <v>373</v>
      </c>
      <c r="Y107" s="2" t="s">
        <v>373</v>
      </c>
      <c r="Z107" s="2" t="s">
        <v>373</v>
      </c>
      <c r="AA107" s="2" t="s">
        <v>373</v>
      </c>
      <c r="AB107" s="2" t="s">
        <v>373</v>
      </c>
      <c r="AC107" s="2" t="s">
        <v>373</v>
      </c>
      <c r="AD107" s="2" t="s">
        <v>373</v>
      </c>
      <c r="AE107" s="2" t="s">
        <v>373</v>
      </c>
      <c r="AF107" s="2" t="s">
        <v>373</v>
      </c>
      <c r="AG107" s="2" t="s">
        <v>373</v>
      </c>
      <c r="AH107" s="2" t="s">
        <v>373</v>
      </c>
      <c r="AI107" s="2" t="s">
        <v>373</v>
      </c>
      <c r="AJ107" s="2" t="s">
        <v>373</v>
      </c>
      <c r="AK107" s="2" t="s">
        <v>373</v>
      </c>
      <c r="AL107" s="2" t="s">
        <v>373</v>
      </c>
      <c r="AM107" s="2" t="s">
        <v>373</v>
      </c>
      <c r="AN107" s="2" t="s">
        <v>373</v>
      </c>
      <c r="AO107" s="2" t="s">
        <v>373</v>
      </c>
      <c r="AP107" s="2" t="s">
        <v>373</v>
      </c>
      <c r="AQ107" s="2" t="s">
        <v>373</v>
      </c>
      <c r="AR107" s="2" t="s">
        <v>373</v>
      </c>
      <c r="AS107" s="2" t="s">
        <v>373</v>
      </c>
      <c r="AT107" s="2" t="s">
        <v>373</v>
      </c>
      <c r="AU107" s="2" t="s">
        <v>373</v>
      </c>
      <c r="AV107" s="2" t="s">
        <v>373</v>
      </c>
      <c r="AW107" s="2" t="s">
        <v>373</v>
      </c>
      <c r="AX107" s="2" t="s">
        <v>373</v>
      </c>
      <c r="AY107" s="2" t="s">
        <v>373</v>
      </c>
      <c r="AZ107" s="2" t="s">
        <v>373</v>
      </c>
      <c r="BA107" s="2" t="s">
        <v>373</v>
      </c>
      <c r="BB107" s="2" t="s">
        <v>373</v>
      </c>
      <c r="BC107" s="2" t="s">
        <v>373</v>
      </c>
      <c r="BD107" s="2" t="s">
        <v>373</v>
      </c>
      <c r="BE107" s="2" t="s">
        <v>373</v>
      </c>
      <c r="BF107" s="2" t="s">
        <v>373</v>
      </c>
      <c r="BG107" s="2" t="s">
        <v>373</v>
      </c>
      <c r="BH107" s="2" t="s">
        <v>373</v>
      </c>
      <c r="BI107" s="2" t="s">
        <v>373</v>
      </c>
      <c r="BJ107" s="2" t="s">
        <v>373</v>
      </c>
      <c r="BK107" s="2" t="s">
        <v>373</v>
      </c>
      <c r="BL107" s="2" t="s">
        <v>373</v>
      </c>
      <c r="BM107" s="2" t="s">
        <v>373</v>
      </c>
      <c r="BN107" s="2" t="s">
        <v>373</v>
      </c>
      <c r="BO107" s="2" t="s">
        <v>373</v>
      </c>
      <c r="BP107" s="2" t="s">
        <v>373</v>
      </c>
      <c r="BQ107" s="2" t="s">
        <v>373</v>
      </c>
      <c r="BR107" s="2" t="s">
        <v>373</v>
      </c>
      <c r="BS107" s="2" t="s">
        <v>373</v>
      </c>
      <c r="BT107" s="2" t="s">
        <v>373</v>
      </c>
      <c r="BU107" s="2" t="s">
        <v>373</v>
      </c>
      <c r="BV107" s="2" t="s">
        <v>373</v>
      </c>
      <c r="BW107" s="2" t="s">
        <v>373</v>
      </c>
      <c r="BX107" s="2" t="s">
        <v>373</v>
      </c>
      <c r="BY107" s="2" t="s">
        <v>373</v>
      </c>
      <c r="BZ107" s="2" t="s">
        <v>373</v>
      </c>
      <c r="CA107" s="2" t="s">
        <v>373</v>
      </c>
      <c r="CB107" s="2" t="s">
        <v>373</v>
      </c>
      <c r="CC107" s="2" t="s">
        <v>373</v>
      </c>
      <c r="CD107" s="2" t="s">
        <v>373</v>
      </c>
      <c r="CE107" s="2" t="s">
        <v>373</v>
      </c>
      <c r="CF107" s="2" t="s">
        <v>373</v>
      </c>
      <c r="CG107" s="2" t="s">
        <v>373</v>
      </c>
      <c r="CH107" s="2" t="s">
        <v>373</v>
      </c>
      <c r="CI107" s="2" t="s">
        <v>373</v>
      </c>
      <c r="CJ107" s="2" t="s">
        <v>373</v>
      </c>
      <c r="CK107" s="2" t="s">
        <v>373</v>
      </c>
      <c r="CL107" s="2" t="s">
        <v>373</v>
      </c>
      <c r="CM107" s="2" t="s">
        <v>373</v>
      </c>
      <c r="CN107" s="2" t="s">
        <v>373</v>
      </c>
      <c r="CO107" s="2" t="s">
        <v>373</v>
      </c>
      <c r="CP107" s="2" t="s">
        <v>373</v>
      </c>
      <c r="CQ107" s="2" t="s">
        <v>373</v>
      </c>
      <c r="CR107" s="2" t="s">
        <v>373</v>
      </c>
      <c r="CS107" s="2" t="s">
        <v>373</v>
      </c>
      <c r="CT107" s="2" t="s">
        <v>373</v>
      </c>
      <c r="CU107" s="2" t="s">
        <v>373</v>
      </c>
      <c r="CV107" s="2" t="s">
        <v>373</v>
      </c>
      <c r="CW107" s="2" t="s">
        <v>373</v>
      </c>
      <c r="CX107" s="2" t="s">
        <v>373</v>
      </c>
      <c r="CY107" s="2" t="s">
        <v>373</v>
      </c>
      <c r="CZ107" s="2" t="s">
        <v>373</v>
      </c>
      <c r="DA107" s="2" t="s">
        <v>373</v>
      </c>
      <c r="DB107" s="2" t="s">
        <v>373</v>
      </c>
      <c r="DC107" s="2" t="s">
        <v>373</v>
      </c>
      <c r="DD107" s="2" t="s">
        <v>373</v>
      </c>
      <c r="DE107" s="2" t="s">
        <v>373</v>
      </c>
      <c r="DF107" s="2" t="s">
        <v>373</v>
      </c>
      <c r="DG107" s="2" t="s">
        <v>373</v>
      </c>
      <c r="DH107" s="2" t="s">
        <v>373</v>
      </c>
      <c r="DI107" s="2" t="s">
        <v>373</v>
      </c>
      <c r="DJ107" s="2" t="s">
        <v>373</v>
      </c>
      <c r="DK107" s="2" t="s">
        <v>373</v>
      </c>
      <c r="DL107" s="2" t="s">
        <v>373</v>
      </c>
      <c r="DM107" s="2" t="s">
        <v>373</v>
      </c>
      <c r="DN107" s="2" t="s">
        <v>373</v>
      </c>
      <c r="DO107" s="2" t="s">
        <v>373</v>
      </c>
      <c r="DP107" s="2" t="s">
        <v>373</v>
      </c>
      <c r="DQ107" s="2" t="s">
        <v>373</v>
      </c>
      <c r="DR107" s="2" t="s">
        <v>373</v>
      </c>
      <c r="DS107" s="2" t="s">
        <v>373</v>
      </c>
      <c r="DT107" s="2" t="s">
        <v>373</v>
      </c>
      <c r="DU107" s="2" t="s">
        <v>373</v>
      </c>
      <c r="DV107" s="2" t="s">
        <v>373</v>
      </c>
      <c r="DW107" s="2" t="s">
        <v>373</v>
      </c>
      <c r="DX107" s="2" t="s">
        <v>373</v>
      </c>
      <c r="DY107" s="2" t="s">
        <v>373</v>
      </c>
      <c r="DZ107" s="2" t="s">
        <v>373</v>
      </c>
      <c r="EA107" s="2" t="s">
        <v>373</v>
      </c>
      <c r="EB107" s="2" t="s">
        <v>373</v>
      </c>
      <c r="EC107" s="2" t="s">
        <v>373</v>
      </c>
      <c r="ED107" s="2" t="s">
        <v>373</v>
      </c>
      <c r="EE107" s="2" t="s">
        <v>373</v>
      </c>
      <c r="EF107" s="2" t="s">
        <v>373</v>
      </c>
      <c r="EG107" s="2" t="s">
        <v>373</v>
      </c>
      <c r="EH107" s="2" t="s">
        <v>373</v>
      </c>
      <c r="EI107" s="2" t="s">
        <v>373</v>
      </c>
      <c r="EJ107" s="2" t="s">
        <v>373</v>
      </c>
      <c r="EK107" s="2" t="s">
        <v>373</v>
      </c>
      <c r="EL107" s="2" t="s">
        <v>373</v>
      </c>
      <c r="EM107" s="2" t="s">
        <v>373</v>
      </c>
      <c r="EN107" s="2" t="s">
        <v>373</v>
      </c>
      <c r="EO107" s="2" t="s">
        <v>373</v>
      </c>
      <c r="EP107" s="2" t="s">
        <v>373</v>
      </c>
      <c r="EQ107" s="2" t="s">
        <v>373</v>
      </c>
      <c r="ER107" s="2" t="s">
        <v>373</v>
      </c>
      <c r="ES107" s="2" t="s">
        <v>373</v>
      </c>
      <c r="ET107" s="2" t="s">
        <v>373</v>
      </c>
      <c r="EU107" s="2" t="s">
        <v>373</v>
      </c>
      <c r="EV107" s="2" t="s">
        <v>373</v>
      </c>
      <c r="EW107" s="2" t="s">
        <v>373</v>
      </c>
      <c r="EX107" s="2" t="s">
        <v>373</v>
      </c>
      <c r="EY107" s="2" t="s">
        <v>373</v>
      </c>
      <c r="EZ107" s="2" t="s">
        <v>373</v>
      </c>
      <c r="FA107" s="2" t="s">
        <v>373</v>
      </c>
      <c r="FB107" s="2" t="s">
        <v>373</v>
      </c>
      <c r="FC107" s="2" t="s">
        <v>373</v>
      </c>
      <c r="FD107" s="2" t="s">
        <v>373</v>
      </c>
      <c r="FE107" s="2" t="s">
        <v>373</v>
      </c>
      <c r="FF107" s="2" t="s">
        <v>373</v>
      </c>
      <c r="FG107" s="2" t="s">
        <v>373</v>
      </c>
      <c r="FH107" s="2" t="s">
        <v>373</v>
      </c>
      <c r="FI107" s="2" t="s">
        <v>373</v>
      </c>
      <c r="FJ107" s="2" t="s">
        <v>373</v>
      </c>
      <c r="FK107" s="2" t="s">
        <v>373</v>
      </c>
      <c r="FL107" s="2" t="s">
        <v>373</v>
      </c>
      <c r="FM107" s="2" t="s">
        <v>373</v>
      </c>
      <c r="FN107" s="2" t="s">
        <v>373</v>
      </c>
      <c r="FO107" s="2" t="s">
        <v>373</v>
      </c>
      <c r="FP107" s="2" t="s">
        <v>373</v>
      </c>
      <c r="FQ107" s="2" t="s">
        <v>373</v>
      </c>
      <c r="FR107" s="2" t="s">
        <v>373</v>
      </c>
      <c r="FS107" s="2" t="s">
        <v>373</v>
      </c>
      <c r="FT107" s="2" t="s">
        <v>373</v>
      </c>
      <c r="FU107" s="2" t="s">
        <v>373</v>
      </c>
      <c r="FV107" s="2" t="s">
        <v>373</v>
      </c>
      <c r="FW107" s="2" t="s">
        <v>373</v>
      </c>
      <c r="FX107" s="2" t="s">
        <v>373</v>
      </c>
      <c r="FY107" s="2" t="s">
        <v>373</v>
      </c>
      <c r="FZ107" s="2" t="s">
        <v>373</v>
      </c>
      <c r="GA107" s="2" t="s">
        <v>373</v>
      </c>
      <c r="GB107" s="2" t="s">
        <v>373</v>
      </c>
      <c r="GC107" s="2" t="s">
        <v>373</v>
      </c>
      <c r="GD107" s="2" t="s">
        <v>373</v>
      </c>
      <c r="GE107" s="2" t="s">
        <v>373</v>
      </c>
      <c r="GF107" s="2" t="s">
        <v>373</v>
      </c>
      <c r="GG107" s="2" t="s">
        <v>373</v>
      </c>
      <c r="GH107" s="2" t="s">
        <v>373</v>
      </c>
      <c r="GI107" s="2" t="s">
        <v>373</v>
      </c>
      <c r="GJ107" s="2" t="s">
        <v>373</v>
      </c>
    </row>
    <row r="108" spans="1:192" ht="30" x14ac:dyDescent="0.25">
      <c r="A108" s="1">
        <v>43762.362430555557</v>
      </c>
      <c r="B108" s="1">
        <v>43762.431377314817</v>
      </c>
      <c r="C108" s="2" t="s">
        <v>195</v>
      </c>
      <c r="D108" s="2" t="s">
        <v>2449</v>
      </c>
      <c r="E108">
        <v>100</v>
      </c>
      <c r="F108">
        <v>5956</v>
      </c>
      <c r="G108" s="2" t="s">
        <v>371</v>
      </c>
      <c r="H108" s="1">
        <v>43762.431388738427</v>
      </c>
      <c r="I108" s="2" t="s">
        <v>2450</v>
      </c>
      <c r="J108" s="2" t="s">
        <v>373</v>
      </c>
      <c r="K108" s="2" t="s">
        <v>373</v>
      </c>
      <c r="L108" s="2" t="s">
        <v>373</v>
      </c>
      <c r="M108" s="2" t="s">
        <v>373</v>
      </c>
      <c r="N108" s="2" t="s">
        <v>373</v>
      </c>
      <c r="O108" s="2" t="s">
        <v>373</v>
      </c>
      <c r="P108" s="2" t="s">
        <v>374</v>
      </c>
      <c r="Q108" s="2" t="s">
        <v>375</v>
      </c>
      <c r="R108" s="2" t="s">
        <v>2451</v>
      </c>
      <c r="S108" s="2" t="s">
        <v>2452</v>
      </c>
      <c r="T108" s="2" t="s">
        <v>2453</v>
      </c>
      <c r="U108" s="2" t="s">
        <v>2454</v>
      </c>
      <c r="V108" s="2" t="s">
        <v>2455</v>
      </c>
      <c r="W108" s="2" t="s">
        <v>381</v>
      </c>
      <c r="X108" s="2" t="s">
        <v>373</v>
      </c>
      <c r="Y108" s="2" t="s">
        <v>1021</v>
      </c>
      <c r="Z108" s="2" t="s">
        <v>383</v>
      </c>
      <c r="AA108" s="2" t="s">
        <v>424</v>
      </c>
      <c r="AB108" s="2" t="s">
        <v>373</v>
      </c>
      <c r="AC108" s="2" t="s">
        <v>774</v>
      </c>
      <c r="AD108" s="2" t="s">
        <v>373</v>
      </c>
      <c r="AE108" s="2" t="s">
        <v>2456</v>
      </c>
      <c r="AF108" s="2" t="s">
        <v>373</v>
      </c>
      <c r="AG108" s="2" t="s">
        <v>373</v>
      </c>
      <c r="AH108" s="2" t="s">
        <v>2457</v>
      </c>
      <c r="AI108" s="2" t="s">
        <v>373</v>
      </c>
      <c r="AJ108" s="2" t="s">
        <v>373</v>
      </c>
      <c r="AK108" s="2" t="s">
        <v>390</v>
      </c>
      <c r="AL108" s="2" t="s">
        <v>2458</v>
      </c>
      <c r="AM108" s="2" t="s">
        <v>405</v>
      </c>
      <c r="AN108" s="2" t="s">
        <v>406</v>
      </c>
      <c r="AO108" s="2" t="s">
        <v>2459</v>
      </c>
      <c r="AP108" s="2" t="s">
        <v>373</v>
      </c>
      <c r="AQ108" s="2" t="s">
        <v>373</v>
      </c>
      <c r="AR108" s="2" t="s">
        <v>2460</v>
      </c>
      <c r="AS108" s="2" t="s">
        <v>2461</v>
      </c>
      <c r="AT108" s="2" t="s">
        <v>373</v>
      </c>
      <c r="AU108" s="2" t="s">
        <v>373</v>
      </c>
      <c r="AV108" s="2" t="s">
        <v>373</v>
      </c>
      <c r="AW108" s="2" t="s">
        <v>429</v>
      </c>
      <c r="AX108" s="2" t="s">
        <v>383</v>
      </c>
      <c r="AY108" s="2" t="s">
        <v>383</v>
      </c>
      <c r="AZ108" s="2" t="s">
        <v>383</v>
      </c>
      <c r="BA108" s="2" t="s">
        <v>2462</v>
      </c>
      <c r="BB108" s="2" t="s">
        <v>2463</v>
      </c>
      <c r="BC108" s="2" t="s">
        <v>429</v>
      </c>
      <c r="BD108" s="2" t="s">
        <v>2462</v>
      </c>
      <c r="BE108" s="2" t="s">
        <v>2463</v>
      </c>
      <c r="BF108" s="2" t="s">
        <v>429</v>
      </c>
      <c r="BG108" s="2" t="s">
        <v>383</v>
      </c>
      <c r="BH108" s="2" t="s">
        <v>408</v>
      </c>
      <c r="BI108" s="2" t="s">
        <v>373</v>
      </c>
      <c r="BJ108" s="2" t="s">
        <v>373</v>
      </c>
      <c r="BK108" s="2" t="s">
        <v>2464</v>
      </c>
      <c r="BL108" s="2" t="s">
        <v>2465</v>
      </c>
      <c r="BM108" s="2" t="s">
        <v>383</v>
      </c>
      <c r="BN108" s="2" t="s">
        <v>373</v>
      </c>
      <c r="BO108" s="2" t="s">
        <v>383</v>
      </c>
      <c r="BP108" s="2" t="s">
        <v>383</v>
      </c>
      <c r="BQ108" s="2" t="s">
        <v>373</v>
      </c>
      <c r="BR108" s="2" t="s">
        <v>390</v>
      </c>
      <c r="BS108" s="2" t="s">
        <v>497</v>
      </c>
      <c r="BT108" s="2" t="s">
        <v>411</v>
      </c>
      <c r="BU108" s="2" t="s">
        <v>749</v>
      </c>
      <c r="BV108" s="2" t="s">
        <v>373</v>
      </c>
      <c r="BW108" s="2" t="s">
        <v>600</v>
      </c>
      <c r="BX108" s="2" t="s">
        <v>373</v>
      </c>
      <c r="BY108" s="2" t="s">
        <v>560</v>
      </c>
      <c r="BZ108" s="2" t="s">
        <v>373</v>
      </c>
      <c r="CA108" s="2" t="s">
        <v>2466</v>
      </c>
      <c r="CB108" s="2" t="s">
        <v>390</v>
      </c>
      <c r="CC108" s="2" t="s">
        <v>990</v>
      </c>
      <c r="CD108" s="2" t="s">
        <v>411</v>
      </c>
      <c r="CE108" s="2" t="s">
        <v>2467</v>
      </c>
      <c r="CF108" s="2" t="s">
        <v>373</v>
      </c>
      <c r="CG108" s="2" t="s">
        <v>618</v>
      </c>
      <c r="CH108" s="2" t="s">
        <v>373</v>
      </c>
      <c r="CI108" s="2" t="s">
        <v>494</v>
      </c>
      <c r="CJ108" s="2" t="s">
        <v>2468</v>
      </c>
      <c r="CK108" s="2" t="s">
        <v>2469</v>
      </c>
      <c r="CL108" s="2" t="s">
        <v>383</v>
      </c>
      <c r="CM108" s="2" t="s">
        <v>373</v>
      </c>
      <c r="CN108" s="2" t="s">
        <v>373</v>
      </c>
      <c r="CO108" s="2" t="s">
        <v>373</v>
      </c>
      <c r="CP108" s="2" t="s">
        <v>373</v>
      </c>
      <c r="CQ108" s="2" t="s">
        <v>373</v>
      </c>
      <c r="CR108" s="2" t="s">
        <v>373</v>
      </c>
      <c r="CS108" s="2" t="s">
        <v>373</v>
      </c>
      <c r="CT108" s="2" t="s">
        <v>373</v>
      </c>
      <c r="CU108" s="2" t="s">
        <v>373</v>
      </c>
      <c r="CV108" s="2" t="s">
        <v>373</v>
      </c>
      <c r="CW108" s="2" t="s">
        <v>373</v>
      </c>
      <c r="CX108" s="2" t="s">
        <v>373</v>
      </c>
      <c r="CY108" s="2" t="s">
        <v>390</v>
      </c>
      <c r="CZ108" s="2" t="s">
        <v>2470</v>
      </c>
      <c r="DA108" s="2" t="s">
        <v>623</v>
      </c>
      <c r="DB108" s="2" t="s">
        <v>2470</v>
      </c>
      <c r="DC108" s="2" t="s">
        <v>623</v>
      </c>
      <c r="DD108" s="2" t="s">
        <v>2471</v>
      </c>
      <c r="DE108" s="2" t="s">
        <v>760</v>
      </c>
      <c r="DF108" s="2" t="s">
        <v>2383</v>
      </c>
      <c r="DG108" s="2" t="s">
        <v>440</v>
      </c>
      <c r="DH108" s="2" t="s">
        <v>373</v>
      </c>
      <c r="DI108" s="2" t="s">
        <v>373</v>
      </c>
      <c r="DJ108" s="2" t="s">
        <v>2472</v>
      </c>
      <c r="DK108" s="2" t="s">
        <v>2473</v>
      </c>
      <c r="DL108" s="2" t="s">
        <v>508</v>
      </c>
      <c r="DM108" s="2" t="s">
        <v>440</v>
      </c>
      <c r="DN108" s="2" t="s">
        <v>2474</v>
      </c>
      <c r="DO108" s="2" t="s">
        <v>2475</v>
      </c>
      <c r="DP108" s="2" t="s">
        <v>1099</v>
      </c>
      <c r="DQ108" s="2" t="s">
        <v>2476</v>
      </c>
      <c r="DR108" s="2" t="s">
        <v>2477</v>
      </c>
      <c r="DS108" s="2" t="s">
        <v>2478</v>
      </c>
      <c r="DT108" s="2" t="s">
        <v>679</v>
      </c>
      <c r="DU108" s="2" t="s">
        <v>679</v>
      </c>
      <c r="DV108" s="2" t="s">
        <v>373</v>
      </c>
      <c r="DW108" s="2" t="s">
        <v>787</v>
      </c>
      <c r="DX108" s="2" t="s">
        <v>373</v>
      </c>
      <c r="DY108" s="2" t="s">
        <v>373</v>
      </c>
      <c r="DZ108" s="2" t="s">
        <v>519</v>
      </c>
      <c r="EA108" s="2" t="s">
        <v>373</v>
      </c>
      <c r="EB108" s="2" t="s">
        <v>373</v>
      </c>
      <c r="EC108" s="2" t="s">
        <v>373</v>
      </c>
      <c r="ED108" s="2" t="s">
        <v>373</v>
      </c>
      <c r="EE108" s="2" t="s">
        <v>2479</v>
      </c>
      <c r="EF108" s="2" t="s">
        <v>390</v>
      </c>
      <c r="EG108" s="2" t="s">
        <v>390</v>
      </c>
      <c r="EH108" s="2" t="s">
        <v>449</v>
      </c>
      <c r="EI108" s="2" t="s">
        <v>373</v>
      </c>
      <c r="EJ108" s="2" t="s">
        <v>373</v>
      </c>
      <c r="EK108" s="2" t="s">
        <v>529</v>
      </c>
      <c r="EL108" s="2" t="s">
        <v>373</v>
      </c>
      <c r="EM108" s="2" t="s">
        <v>2480</v>
      </c>
      <c r="EN108" s="2" t="s">
        <v>390</v>
      </c>
      <c r="EO108" s="2" t="s">
        <v>2470</v>
      </c>
      <c r="EP108" s="2" t="s">
        <v>440</v>
      </c>
      <c r="EQ108" s="2" t="s">
        <v>2470</v>
      </c>
      <c r="ER108" s="2" t="s">
        <v>440</v>
      </c>
      <c r="ES108" s="2" t="s">
        <v>2471</v>
      </c>
      <c r="ET108" s="2" t="s">
        <v>440</v>
      </c>
      <c r="EU108" s="2" t="s">
        <v>2383</v>
      </c>
      <c r="EV108" s="2" t="s">
        <v>440</v>
      </c>
      <c r="EW108" s="2" t="s">
        <v>373</v>
      </c>
      <c r="EX108" s="2" t="s">
        <v>373</v>
      </c>
      <c r="EY108" s="2" t="s">
        <v>2481</v>
      </c>
      <c r="EZ108" s="2" t="s">
        <v>2482</v>
      </c>
      <c r="FA108" s="2" t="s">
        <v>508</v>
      </c>
      <c r="FB108" s="2" t="s">
        <v>441</v>
      </c>
      <c r="FC108" s="2" t="s">
        <v>542</v>
      </c>
      <c r="FD108" s="2" t="s">
        <v>722</v>
      </c>
      <c r="FE108" s="2" t="s">
        <v>373</v>
      </c>
      <c r="FF108" s="2" t="s">
        <v>1230</v>
      </c>
      <c r="FG108" s="2" t="s">
        <v>1230</v>
      </c>
      <c r="FH108" s="2" t="s">
        <v>2483</v>
      </c>
      <c r="FI108" s="2" t="s">
        <v>2483</v>
      </c>
      <c r="FJ108" s="2" t="s">
        <v>2484</v>
      </c>
      <c r="FK108" s="2" t="s">
        <v>2485</v>
      </c>
      <c r="FL108" s="2" t="s">
        <v>2486</v>
      </c>
      <c r="FM108" s="2" t="s">
        <v>1953</v>
      </c>
      <c r="FN108" s="2" t="s">
        <v>2136</v>
      </c>
      <c r="FO108" s="2" t="s">
        <v>2136</v>
      </c>
      <c r="FP108" s="2" t="s">
        <v>383</v>
      </c>
      <c r="FQ108" s="2" t="s">
        <v>383</v>
      </c>
      <c r="FR108" s="2" t="s">
        <v>429</v>
      </c>
      <c r="FS108" s="2" t="s">
        <v>373</v>
      </c>
      <c r="FT108" s="2" t="s">
        <v>390</v>
      </c>
      <c r="FU108" s="2" t="s">
        <v>2487</v>
      </c>
      <c r="FV108" s="2" t="s">
        <v>383</v>
      </c>
      <c r="FW108" s="2" t="s">
        <v>373</v>
      </c>
      <c r="FX108" s="2" t="s">
        <v>373</v>
      </c>
      <c r="FY108" s="2" t="s">
        <v>390</v>
      </c>
      <c r="FZ108" s="2" t="s">
        <v>440</v>
      </c>
      <c r="GA108" s="2" t="s">
        <v>440</v>
      </c>
      <c r="GB108" s="2" t="s">
        <v>440</v>
      </c>
      <c r="GC108" s="2" t="s">
        <v>440</v>
      </c>
      <c r="GD108" s="2" t="s">
        <v>440</v>
      </c>
      <c r="GE108" s="2" t="s">
        <v>440</v>
      </c>
      <c r="GF108" s="2" t="s">
        <v>2488</v>
      </c>
      <c r="GG108" s="2" t="s">
        <v>2488</v>
      </c>
      <c r="GH108" s="2" t="s">
        <v>429</v>
      </c>
      <c r="GI108" s="2" t="s">
        <v>2489</v>
      </c>
      <c r="GJ108" s="2" t="s">
        <v>2490</v>
      </c>
    </row>
    <row r="109" spans="1:192" ht="30" x14ac:dyDescent="0.25">
      <c r="A109" s="1">
        <v>43762.598217592589</v>
      </c>
      <c r="B109" s="1">
        <v>43762.62976851852</v>
      </c>
      <c r="C109" s="2" t="s">
        <v>195</v>
      </c>
      <c r="D109" s="2" t="s">
        <v>1067</v>
      </c>
      <c r="E109">
        <v>100</v>
      </c>
      <c r="F109">
        <v>2725</v>
      </c>
      <c r="G109" s="2" t="s">
        <v>371</v>
      </c>
      <c r="H109" s="1">
        <v>43762.629774363428</v>
      </c>
      <c r="I109" s="2" t="s">
        <v>2491</v>
      </c>
      <c r="J109" s="2" t="s">
        <v>373</v>
      </c>
      <c r="K109" s="2" t="s">
        <v>373</v>
      </c>
      <c r="L109" s="2" t="s">
        <v>373</v>
      </c>
      <c r="M109" s="2" t="s">
        <v>373</v>
      </c>
      <c r="N109" s="2" t="s">
        <v>373</v>
      </c>
      <c r="O109" s="2" t="s">
        <v>373</v>
      </c>
      <c r="P109" s="2" t="s">
        <v>374</v>
      </c>
      <c r="Q109" s="2" t="s">
        <v>375</v>
      </c>
      <c r="R109" s="2" t="s">
        <v>2492</v>
      </c>
      <c r="S109" s="2" t="s">
        <v>2493</v>
      </c>
      <c r="T109" s="2" t="s">
        <v>1219</v>
      </c>
      <c r="U109" s="2" t="s">
        <v>2494</v>
      </c>
      <c r="V109" s="2" t="s">
        <v>2495</v>
      </c>
      <c r="W109" s="2" t="s">
        <v>381</v>
      </c>
      <c r="X109" s="2" t="s">
        <v>373</v>
      </c>
      <c r="Y109" s="2" t="s">
        <v>423</v>
      </c>
      <c r="Z109" s="2" t="s">
        <v>390</v>
      </c>
      <c r="AA109" s="2" t="s">
        <v>384</v>
      </c>
      <c r="AB109" s="2" t="s">
        <v>373</v>
      </c>
      <c r="AC109" s="2" t="s">
        <v>774</v>
      </c>
      <c r="AD109" s="2" t="s">
        <v>373</v>
      </c>
      <c r="AE109" s="2" t="s">
        <v>2496</v>
      </c>
      <c r="AF109" s="2" t="s">
        <v>373</v>
      </c>
      <c r="AG109" s="2" t="s">
        <v>373</v>
      </c>
      <c r="AH109" s="2" t="s">
        <v>2497</v>
      </c>
      <c r="AI109" s="2" t="s">
        <v>373</v>
      </c>
      <c r="AJ109" s="2" t="s">
        <v>2498</v>
      </c>
      <c r="AK109" s="2" t="s">
        <v>390</v>
      </c>
      <c r="AL109" s="2" t="s">
        <v>2499</v>
      </c>
      <c r="AM109" s="2" t="s">
        <v>405</v>
      </c>
      <c r="AN109" s="2" t="s">
        <v>636</v>
      </c>
      <c r="AO109" s="2" t="s">
        <v>373</v>
      </c>
      <c r="AP109" s="2" t="s">
        <v>2500</v>
      </c>
      <c r="AQ109" s="2" t="s">
        <v>2501</v>
      </c>
      <c r="AR109" s="2" t="s">
        <v>784</v>
      </c>
      <c r="AS109" s="2" t="s">
        <v>373</v>
      </c>
      <c r="AT109" s="2" t="s">
        <v>2502</v>
      </c>
      <c r="AU109" s="2" t="s">
        <v>373</v>
      </c>
      <c r="AV109" s="2" t="s">
        <v>429</v>
      </c>
      <c r="AW109" s="2" t="s">
        <v>373</v>
      </c>
      <c r="AX109" s="2" t="s">
        <v>390</v>
      </c>
      <c r="AY109" s="2" t="s">
        <v>390</v>
      </c>
      <c r="AZ109" s="2" t="s">
        <v>390</v>
      </c>
      <c r="BA109" s="2" t="s">
        <v>373</v>
      </c>
      <c r="BB109" s="2" t="s">
        <v>1230</v>
      </c>
      <c r="BC109" s="2" t="s">
        <v>2503</v>
      </c>
      <c r="BD109" s="2" t="s">
        <v>373</v>
      </c>
      <c r="BE109" s="2" t="s">
        <v>1230</v>
      </c>
      <c r="BF109" s="2" t="s">
        <v>2503</v>
      </c>
      <c r="BG109" s="2" t="s">
        <v>383</v>
      </c>
      <c r="BH109" s="2" t="s">
        <v>408</v>
      </c>
      <c r="BI109" s="2" t="s">
        <v>373</v>
      </c>
      <c r="BJ109" s="2" t="s">
        <v>373</v>
      </c>
      <c r="BK109" s="2" t="s">
        <v>496</v>
      </c>
      <c r="BL109" s="2" t="s">
        <v>373</v>
      </c>
      <c r="BM109" s="2" t="s">
        <v>569</v>
      </c>
      <c r="BN109" s="2" t="s">
        <v>938</v>
      </c>
      <c r="BO109" s="2" t="s">
        <v>383</v>
      </c>
      <c r="BP109" s="2" t="s">
        <v>383</v>
      </c>
      <c r="BQ109" s="2" t="s">
        <v>383</v>
      </c>
      <c r="BR109" s="2" t="s">
        <v>390</v>
      </c>
      <c r="BS109" s="2" t="s">
        <v>1636</v>
      </c>
      <c r="BT109" s="2" t="s">
        <v>373</v>
      </c>
      <c r="BU109" s="2" t="s">
        <v>373</v>
      </c>
      <c r="BV109" s="2" t="s">
        <v>373</v>
      </c>
      <c r="BW109" s="2" t="s">
        <v>373</v>
      </c>
      <c r="BX109" s="2" t="s">
        <v>373</v>
      </c>
      <c r="BY109" s="2" t="s">
        <v>560</v>
      </c>
      <c r="BZ109" s="2" t="s">
        <v>373</v>
      </c>
      <c r="CA109" s="2" t="s">
        <v>2504</v>
      </c>
      <c r="CB109" s="2" t="s">
        <v>390</v>
      </c>
      <c r="CC109" s="2" t="s">
        <v>1937</v>
      </c>
      <c r="CD109" s="2" t="s">
        <v>411</v>
      </c>
      <c r="CE109" s="2" t="s">
        <v>565</v>
      </c>
      <c r="CF109" s="2" t="s">
        <v>373</v>
      </c>
      <c r="CG109" s="2" t="s">
        <v>494</v>
      </c>
      <c r="CH109" s="2" t="s">
        <v>2505</v>
      </c>
      <c r="CI109" s="2" t="s">
        <v>502</v>
      </c>
      <c r="CJ109" s="2" t="s">
        <v>373</v>
      </c>
      <c r="CK109" s="2" t="s">
        <v>2506</v>
      </c>
      <c r="CL109" s="2" t="s">
        <v>390</v>
      </c>
      <c r="CM109" s="2" t="s">
        <v>1937</v>
      </c>
      <c r="CN109" s="2" t="s">
        <v>411</v>
      </c>
      <c r="CO109" s="2" t="s">
        <v>2507</v>
      </c>
      <c r="CP109" s="2" t="s">
        <v>373</v>
      </c>
      <c r="CQ109" s="2" t="s">
        <v>383</v>
      </c>
      <c r="CR109" s="2" t="s">
        <v>494</v>
      </c>
      <c r="CS109" s="2" t="s">
        <v>2505</v>
      </c>
      <c r="CT109" s="2" t="s">
        <v>752</v>
      </c>
      <c r="CU109" s="2" t="s">
        <v>373</v>
      </c>
      <c r="CV109" s="2" t="s">
        <v>383</v>
      </c>
      <c r="CW109" s="2" t="s">
        <v>373</v>
      </c>
      <c r="CX109" s="2" t="s">
        <v>2508</v>
      </c>
      <c r="CY109" s="2" t="s">
        <v>390</v>
      </c>
      <c r="CZ109" s="2" t="s">
        <v>2509</v>
      </c>
      <c r="DA109" s="2" t="s">
        <v>2510</v>
      </c>
      <c r="DB109" s="2" t="s">
        <v>2509</v>
      </c>
      <c r="DC109" s="2" t="s">
        <v>2510</v>
      </c>
      <c r="DD109" s="2" t="s">
        <v>2511</v>
      </c>
      <c r="DE109" s="2" t="s">
        <v>2512</v>
      </c>
      <c r="DF109" s="2" t="s">
        <v>2513</v>
      </c>
      <c r="DG109" s="2" t="s">
        <v>515</v>
      </c>
      <c r="DH109" s="2" t="s">
        <v>2514</v>
      </c>
      <c r="DI109" s="2" t="s">
        <v>403</v>
      </c>
      <c r="DJ109" s="2" t="s">
        <v>2515</v>
      </c>
      <c r="DK109" s="2" t="s">
        <v>2516</v>
      </c>
      <c r="DL109" s="2" t="s">
        <v>2517</v>
      </c>
      <c r="DM109" s="2" t="s">
        <v>2518</v>
      </c>
      <c r="DN109" s="2" t="s">
        <v>783</v>
      </c>
      <c r="DO109" s="2" t="s">
        <v>1662</v>
      </c>
      <c r="DP109" s="2" t="s">
        <v>497</v>
      </c>
      <c r="DQ109" s="2" t="s">
        <v>2519</v>
      </c>
      <c r="DR109" s="2" t="s">
        <v>2520</v>
      </c>
      <c r="DS109" s="2" t="s">
        <v>2521</v>
      </c>
      <c r="DT109" s="2" t="s">
        <v>759</v>
      </c>
      <c r="DU109" s="2" t="s">
        <v>2522</v>
      </c>
      <c r="DV109" s="2" t="s">
        <v>440</v>
      </c>
      <c r="DW109" s="2" t="s">
        <v>1854</v>
      </c>
      <c r="DX109" s="2" t="s">
        <v>2523</v>
      </c>
      <c r="DY109" s="2" t="s">
        <v>2524</v>
      </c>
      <c r="DZ109" s="2" t="s">
        <v>440</v>
      </c>
      <c r="EA109" s="2" t="s">
        <v>440</v>
      </c>
      <c r="EB109" s="2" t="s">
        <v>373</v>
      </c>
      <c r="EC109" s="2" t="s">
        <v>373</v>
      </c>
      <c r="ED109" s="2" t="s">
        <v>373</v>
      </c>
      <c r="EE109" s="2" t="s">
        <v>649</v>
      </c>
      <c r="EF109" s="2" t="s">
        <v>390</v>
      </c>
      <c r="EG109" s="2" t="s">
        <v>390</v>
      </c>
      <c r="EH109" s="2" t="s">
        <v>765</v>
      </c>
      <c r="EI109" s="2" t="s">
        <v>373</v>
      </c>
      <c r="EJ109" s="2" t="s">
        <v>766</v>
      </c>
      <c r="EK109" s="2" t="s">
        <v>373</v>
      </c>
      <c r="EL109" s="2" t="s">
        <v>373</v>
      </c>
      <c r="EM109" s="2" t="s">
        <v>373</v>
      </c>
      <c r="EN109" s="2" t="s">
        <v>390</v>
      </c>
      <c r="EO109" s="2" t="s">
        <v>2525</v>
      </c>
      <c r="EP109" s="2" t="s">
        <v>489</v>
      </c>
      <c r="EQ109" s="2" t="s">
        <v>2526</v>
      </c>
      <c r="ER109" s="2" t="s">
        <v>489</v>
      </c>
      <c r="ES109" s="2" t="s">
        <v>2527</v>
      </c>
      <c r="ET109" s="2" t="s">
        <v>373</v>
      </c>
      <c r="EU109" s="2" t="s">
        <v>2528</v>
      </c>
      <c r="EV109" s="2" t="s">
        <v>373</v>
      </c>
      <c r="EW109" s="2" t="s">
        <v>2529</v>
      </c>
      <c r="EX109" s="2" t="s">
        <v>373</v>
      </c>
      <c r="EY109" s="2" t="s">
        <v>2530</v>
      </c>
      <c r="EZ109" s="2" t="s">
        <v>2531</v>
      </c>
      <c r="FA109" s="2" t="s">
        <v>2532</v>
      </c>
      <c r="FB109" s="2" t="s">
        <v>452</v>
      </c>
      <c r="FC109" s="2" t="s">
        <v>440</v>
      </c>
      <c r="FD109" s="2" t="s">
        <v>494</v>
      </c>
      <c r="FE109" s="2" t="s">
        <v>2533</v>
      </c>
      <c r="FF109" s="2" t="s">
        <v>373</v>
      </c>
      <c r="FG109" s="2" t="s">
        <v>373</v>
      </c>
      <c r="FH109" s="2" t="s">
        <v>373</v>
      </c>
      <c r="FI109" s="2" t="s">
        <v>373</v>
      </c>
      <c r="FJ109" s="2" t="s">
        <v>373</v>
      </c>
      <c r="FK109" s="2" t="s">
        <v>373</v>
      </c>
      <c r="FL109" s="2" t="s">
        <v>373</v>
      </c>
      <c r="FM109" s="2" t="s">
        <v>373</v>
      </c>
      <c r="FN109" s="2" t="s">
        <v>373</v>
      </c>
      <c r="FO109" s="2" t="s">
        <v>373</v>
      </c>
      <c r="FP109" s="2" t="s">
        <v>373</v>
      </c>
      <c r="FQ109" s="2" t="s">
        <v>373</v>
      </c>
      <c r="FR109" s="2" t="s">
        <v>373</v>
      </c>
      <c r="FS109" s="2" t="s">
        <v>373</v>
      </c>
      <c r="FT109" s="2" t="s">
        <v>373</v>
      </c>
      <c r="FU109" s="2" t="s">
        <v>373</v>
      </c>
      <c r="FV109" s="2" t="s">
        <v>373</v>
      </c>
      <c r="FW109" s="2" t="s">
        <v>373</v>
      </c>
      <c r="FX109" s="2" t="s">
        <v>373</v>
      </c>
      <c r="FY109" s="2" t="s">
        <v>390</v>
      </c>
      <c r="FZ109" s="2" t="s">
        <v>2534</v>
      </c>
      <c r="GA109" s="2" t="s">
        <v>373</v>
      </c>
      <c r="GB109" s="2" t="s">
        <v>2535</v>
      </c>
      <c r="GC109" s="2" t="s">
        <v>373</v>
      </c>
      <c r="GD109" s="2" t="s">
        <v>1645</v>
      </c>
      <c r="GE109" s="2" t="s">
        <v>373</v>
      </c>
      <c r="GF109" s="2" t="s">
        <v>2536</v>
      </c>
      <c r="GG109" s="2" t="s">
        <v>525</v>
      </c>
      <c r="GH109" s="2" t="s">
        <v>2537</v>
      </c>
      <c r="GI109" s="2" t="s">
        <v>373</v>
      </c>
      <c r="GJ109" s="2" t="s">
        <v>373</v>
      </c>
    </row>
    <row r="110" spans="1:192" x14ac:dyDescent="0.25">
      <c r="A110" s="1">
        <v>43748.671574074076</v>
      </c>
      <c r="B110" s="1">
        <v>43755.64303240741</v>
      </c>
      <c r="C110" s="2" t="s">
        <v>195</v>
      </c>
      <c r="D110" s="2" t="s">
        <v>1929</v>
      </c>
      <c r="E110">
        <v>58</v>
      </c>
      <c r="F110">
        <v>602333</v>
      </c>
      <c r="G110" s="2" t="s">
        <v>963</v>
      </c>
      <c r="H110" s="1">
        <v>43762.643096192129</v>
      </c>
      <c r="I110" s="2" t="s">
        <v>2538</v>
      </c>
      <c r="J110" s="2" t="s">
        <v>373</v>
      </c>
      <c r="K110" s="2" t="s">
        <v>373</v>
      </c>
      <c r="L110" s="2" t="s">
        <v>373</v>
      </c>
      <c r="M110" s="2" t="s">
        <v>373</v>
      </c>
      <c r="N110" s="2" t="s">
        <v>373</v>
      </c>
      <c r="O110" s="2" t="s">
        <v>373</v>
      </c>
      <c r="P110" s="2" t="s">
        <v>374</v>
      </c>
      <c r="Q110" s="2" t="s">
        <v>375</v>
      </c>
      <c r="R110" s="2" t="s">
        <v>1931</v>
      </c>
      <c r="S110" s="2" t="s">
        <v>1932</v>
      </c>
      <c r="T110" s="2" t="s">
        <v>796</v>
      </c>
      <c r="U110" s="2" t="s">
        <v>1933</v>
      </c>
      <c r="V110" s="2" t="s">
        <v>2539</v>
      </c>
      <c r="W110" s="2" t="s">
        <v>381</v>
      </c>
      <c r="X110" s="2" t="s">
        <v>373</v>
      </c>
      <c r="Y110" s="2" t="s">
        <v>423</v>
      </c>
      <c r="Z110" s="2" t="s">
        <v>390</v>
      </c>
      <c r="AA110" s="2" t="s">
        <v>577</v>
      </c>
      <c r="AB110" s="2" t="s">
        <v>373</v>
      </c>
      <c r="AC110" s="2" t="s">
        <v>425</v>
      </c>
      <c r="AD110" s="2" t="s">
        <v>440</v>
      </c>
      <c r="AE110" s="2" t="s">
        <v>403</v>
      </c>
      <c r="AF110" s="2" t="s">
        <v>2540</v>
      </c>
      <c r="AG110" s="2" t="s">
        <v>440</v>
      </c>
      <c r="AH110" s="2" t="s">
        <v>404</v>
      </c>
      <c r="AI110" s="2" t="s">
        <v>519</v>
      </c>
      <c r="AJ110" s="2" t="s">
        <v>488</v>
      </c>
      <c r="AK110" s="2" t="s">
        <v>383</v>
      </c>
      <c r="AL110" s="2" t="s">
        <v>373</v>
      </c>
      <c r="AM110" s="2" t="s">
        <v>405</v>
      </c>
      <c r="AN110" s="2" t="s">
        <v>636</v>
      </c>
      <c r="AO110" s="2" t="s">
        <v>403</v>
      </c>
      <c r="AP110" s="2" t="s">
        <v>2541</v>
      </c>
      <c r="AQ110" s="2" t="s">
        <v>2542</v>
      </c>
      <c r="AR110" s="2" t="s">
        <v>1288</v>
      </c>
      <c r="AS110" s="2" t="s">
        <v>525</v>
      </c>
      <c r="AT110" s="2" t="s">
        <v>373</v>
      </c>
      <c r="AU110" s="2" t="s">
        <v>373</v>
      </c>
      <c r="AV110" s="2" t="s">
        <v>373</v>
      </c>
      <c r="AW110" s="2" t="s">
        <v>429</v>
      </c>
      <c r="AX110" s="2" t="s">
        <v>390</v>
      </c>
      <c r="AY110" s="2" t="s">
        <v>390</v>
      </c>
      <c r="AZ110" s="2" t="s">
        <v>373</v>
      </c>
      <c r="BA110" s="2" t="s">
        <v>497</v>
      </c>
      <c r="BB110" s="2" t="s">
        <v>497</v>
      </c>
      <c r="BC110" s="2" t="s">
        <v>429</v>
      </c>
      <c r="BD110" s="2" t="s">
        <v>497</v>
      </c>
      <c r="BE110" s="2" t="s">
        <v>497</v>
      </c>
      <c r="BF110" s="2" t="s">
        <v>429</v>
      </c>
      <c r="BG110" s="2" t="s">
        <v>390</v>
      </c>
      <c r="BH110" s="2" t="s">
        <v>408</v>
      </c>
      <c r="BI110" s="2" t="s">
        <v>373</v>
      </c>
      <c r="BJ110" s="2" t="s">
        <v>373</v>
      </c>
      <c r="BK110" s="2" t="s">
        <v>691</v>
      </c>
      <c r="BL110" s="2" t="s">
        <v>373</v>
      </c>
      <c r="BM110" s="2" t="s">
        <v>383</v>
      </c>
      <c r="BN110" s="2" t="s">
        <v>1092</v>
      </c>
      <c r="BO110" s="2" t="s">
        <v>383</v>
      </c>
      <c r="BP110" s="2" t="s">
        <v>383</v>
      </c>
      <c r="BQ110" s="2" t="s">
        <v>373</v>
      </c>
      <c r="BR110" s="2" t="s">
        <v>383</v>
      </c>
      <c r="BS110" s="2" t="s">
        <v>373</v>
      </c>
      <c r="BT110" s="2" t="s">
        <v>373</v>
      </c>
      <c r="BU110" s="2" t="s">
        <v>373</v>
      </c>
      <c r="BV110" s="2" t="s">
        <v>373</v>
      </c>
      <c r="BW110" s="2" t="s">
        <v>373</v>
      </c>
      <c r="BX110" s="2" t="s">
        <v>373</v>
      </c>
      <c r="BY110" s="2" t="s">
        <v>373</v>
      </c>
      <c r="BZ110" s="2" t="s">
        <v>373</v>
      </c>
      <c r="CA110" s="2" t="s">
        <v>373</v>
      </c>
      <c r="CB110" s="2" t="s">
        <v>390</v>
      </c>
      <c r="CC110" s="2" t="s">
        <v>497</v>
      </c>
      <c r="CD110" s="2" t="s">
        <v>411</v>
      </c>
      <c r="CE110" s="2" t="s">
        <v>565</v>
      </c>
      <c r="CF110" s="2" t="s">
        <v>373</v>
      </c>
      <c r="CG110" s="2" t="s">
        <v>618</v>
      </c>
      <c r="CH110" s="2" t="s">
        <v>373</v>
      </c>
      <c r="CI110" s="2" t="s">
        <v>828</v>
      </c>
      <c r="CJ110" s="2" t="s">
        <v>373</v>
      </c>
      <c r="CK110" s="2" t="s">
        <v>2543</v>
      </c>
      <c r="CL110" s="2" t="s">
        <v>383</v>
      </c>
      <c r="CM110" s="2" t="s">
        <v>373</v>
      </c>
      <c r="CN110" s="2" t="s">
        <v>373</v>
      </c>
      <c r="CO110" s="2" t="s">
        <v>373</v>
      </c>
      <c r="CP110" s="2" t="s">
        <v>373</v>
      </c>
      <c r="CQ110" s="2" t="s">
        <v>373</v>
      </c>
      <c r="CR110" s="2" t="s">
        <v>373</v>
      </c>
      <c r="CS110" s="2" t="s">
        <v>373</v>
      </c>
      <c r="CT110" s="2" t="s">
        <v>373</v>
      </c>
      <c r="CU110" s="2" t="s">
        <v>373</v>
      </c>
      <c r="CV110" s="2" t="s">
        <v>373</v>
      </c>
      <c r="CW110" s="2" t="s">
        <v>373</v>
      </c>
      <c r="CX110" s="2" t="s">
        <v>373</v>
      </c>
      <c r="CY110" s="2" t="s">
        <v>390</v>
      </c>
      <c r="CZ110" s="2" t="s">
        <v>373</v>
      </c>
      <c r="DA110" s="2" t="s">
        <v>373</v>
      </c>
      <c r="DB110" s="2" t="s">
        <v>373</v>
      </c>
      <c r="DC110" s="2" t="s">
        <v>373</v>
      </c>
      <c r="DD110" s="2" t="s">
        <v>373</v>
      </c>
      <c r="DE110" s="2" t="s">
        <v>373</v>
      </c>
      <c r="DF110" s="2" t="s">
        <v>373</v>
      </c>
      <c r="DG110" s="2" t="s">
        <v>373</v>
      </c>
      <c r="DH110" s="2" t="s">
        <v>373</v>
      </c>
      <c r="DI110" s="2" t="s">
        <v>373</v>
      </c>
      <c r="DJ110" s="2" t="s">
        <v>373</v>
      </c>
      <c r="DK110" s="2" t="s">
        <v>373</v>
      </c>
      <c r="DL110" s="2" t="s">
        <v>373</v>
      </c>
      <c r="DM110" s="2" t="s">
        <v>373</v>
      </c>
      <c r="DN110" s="2" t="s">
        <v>373</v>
      </c>
      <c r="DO110" s="2" t="s">
        <v>373</v>
      </c>
      <c r="DP110" s="2" t="s">
        <v>373</v>
      </c>
      <c r="DQ110" s="2" t="s">
        <v>373</v>
      </c>
      <c r="DR110" s="2" t="s">
        <v>373</v>
      </c>
      <c r="DS110" s="2" t="s">
        <v>373</v>
      </c>
      <c r="DT110" s="2" t="s">
        <v>373</v>
      </c>
      <c r="DU110" s="2" t="s">
        <v>373</v>
      </c>
      <c r="DV110" s="2" t="s">
        <v>373</v>
      </c>
      <c r="DW110" s="2" t="s">
        <v>373</v>
      </c>
      <c r="DX110" s="2" t="s">
        <v>373</v>
      </c>
      <c r="DY110" s="2" t="s">
        <v>373</v>
      </c>
      <c r="DZ110" s="2" t="s">
        <v>373</v>
      </c>
      <c r="EA110" s="2" t="s">
        <v>373</v>
      </c>
      <c r="EB110" s="2" t="s">
        <v>373</v>
      </c>
      <c r="EC110" s="2" t="s">
        <v>373</v>
      </c>
      <c r="ED110" s="2" t="s">
        <v>373</v>
      </c>
      <c r="EE110" s="2" t="s">
        <v>373</v>
      </c>
      <c r="EF110" s="2" t="s">
        <v>373</v>
      </c>
      <c r="EG110" s="2" t="s">
        <v>373</v>
      </c>
      <c r="EH110" s="2" t="s">
        <v>373</v>
      </c>
      <c r="EI110" s="2" t="s">
        <v>373</v>
      </c>
      <c r="EJ110" s="2" t="s">
        <v>373</v>
      </c>
      <c r="EK110" s="2" t="s">
        <v>373</v>
      </c>
      <c r="EL110" s="2" t="s">
        <v>373</v>
      </c>
      <c r="EM110" s="2" t="s">
        <v>373</v>
      </c>
      <c r="EN110" s="2" t="s">
        <v>373</v>
      </c>
      <c r="EO110" s="2" t="s">
        <v>373</v>
      </c>
      <c r="EP110" s="2" t="s">
        <v>373</v>
      </c>
      <c r="EQ110" s="2" t="s">
        <v>373</v>
      </c>
      <c r="ER110" s="2" t="s">
        <v>373</v>
      </c>
      <c r="ES110" s="2" t="s">
        <v>373</v>
      </c>
      <c r="ET110" s="2" t="s">
        <v>373</v>
      </c>
      <c r="EU110" s="2" t="s">
        <v>373</v>
      </c>
      <c r="EV110" s="2" t="s">
        <v>373</v>
      </c>
      <c r="EW110" s="2" t="s">
        <v>373</v>
      </c>
      <c r="EX110" s="2" t="s">
        <v>373</v>
      </c>
      <c r="EY110" s="2" t="s">
        <v>373</v>
      </c>
      <c r="EZ110" s="2" t="s">
        <v>373</v>
      </c>
      <c r="FA110" s="2" t="s">
        <v>373</v>
      </c>
      <c r="FB110" s="2" t="s">
        <v>373</v>
      </c>
      <c r="FC110" s="2" t="s">
        <v>373</v>
      </c>
      <c r="FD110" s="2" t="s">
        <v>373</v>
      </c>
      <c r="FE110" s="2" t="s">
        <v>373</v>
      </c>
      <c r="FF110" s="2" t="s">
        <v>373</v>
      </c>
      <c r="FG110" s="2" t="s">
        <v>373</v>
      </c>
      <c r="FH110" s="2" t="s">
        <v>373</v>
      </c>
      <c r="FI110" s="2" t="s">
        <v>373</v>
      </c>
      <c r="FJ110" s="2" t="s">
        <v>373</v>
      </c>
      <c r="FK110" s="2" t="s">
        <v>373</v>
      </c>
      <c r="FL110" s="2" t="s">
        <v>373</v>
      </c>
      <c r="FM110" s="2" t="s">
        <v>373</v>
      </c>
      <c r="FN110" s="2" t="s">
        <v>373</v>
      </c>
      <c r="FO110" s="2" t="s">
        <v>373</v>
      </c>
      <c r="FP110" s="2" t="s">
        <v>373</v>
      </c>
      <c r="FQ110" s="2" t="s">
        <v>373</v>
      </c>
      <c r="FR110" s="2" t="s">
        <v>373</v>
      </c>
      <c r="FS110" s="2" t="s">
        <v>373</v>
      </c>
      <c r="FT110" s="2" t="s">
        <v>373</v>
      </c>
      <c r="FU110" s="2" t="s">
        <v>373</v>
      </c>
      <c r="FV110" s="2" t="s">
        <v>373</v>
      </c>
      <c r="FW110" s="2" t="s">
        <v>373</v>
      </c>
      <c r="FX110" s="2" t="s">
        <v>373</v>
      </c>
      <c r="FY110" s="2" t="s">
        <v>373</v>
      </c>
      <c r="FZ110" s="2" t="s">
        <v>373</v>
      </c>
      <c r="GA110" s="2" t="s">
        <v>373</v>
      </c>
      <c r="GB110" s="2" t="s">
        <v>373</v>
      </c>
      <c r="GC110" s="2" t="s">
        <v>373</v>
      </c>
      <c r="GD110" s="2" t="s">
        <v>373</v>
      </c>
      <c r="GE110" s="2" t="s">
        <v>373</v>
      </c>
      <c r="GF110" s="2" t="s">
        <v>373</v>
      </c>
      <c r="GG110" s="2" t="s">
        <v>373</v>
      </c>
      <c r="GH110" s="2" t="s">
        <v>373</v>
      </c>
      <c r="GI110" s="2" t="s">
        <v>373</v>
      </c>
      <c r="GJ110" s="2" t="s">
        <v>373</v>
      </c>
    </row>
    <row r="111" spans="1:192" ht="60" x14ac:dyDescent="0.25">
      <c r="A111" s="1">
        <v>43755.671319444446</v>
      </c>
      <c r="B111" s="1">
        <v>43755.686759259261</v>
      </c>
      <c r="C111" s="2" t="s">
        <v>195</v>
      </c>
      <c r="D111" s="2" t="s">
        <v>2544</v>
      </c>
      <c r="E111">
        <v>73</v>
      </c>
      <c r="F111">
        <v>1333</v>
      </c>
      <c r="G111" s="2" t="s">
        <v>963</v>
      </c>
      <c r="H111" s="1">
        <v>43762.686856631946</v>
      </c>
      <c r="I111" s="2" t="s">
        <v>2545</v>
      </c>
      <c r="J111" s="2" t="s">
        <v>373</v>
      </c>
      <c r="K111" s="2" t="s">
        <v>373</v>
      </c>
      <c r="L111" s="2" t="s">
        <v>373</v>
      </c>
      <c r="M111" s="2" t="s">
        <v>373</v>
      </c>
      <c r="N111" s="2" t="s">
        <v>373</v>
      </c>
      <c r="O111" s="2" t="s">
        <v>373</v>
      </c>
      <c r="P111" s="2" t="s">
        <v>374</v>
      </c>
      <c r="Q111" s="2" t="s">
        <v>375</v>
      </c>
      <c r="R111" s="2" t="s">
        <v>2546</v>
      </c>
      <c r="S111" s="2" t="s">
        <v>2547</v>
      </c>
      <c r="T111" s="2" t="s">
        <v>2548</v>
      </c>
      <c r="U111" s="2" t="s">
        <v>2549</v>
      </c>
      <c r="V111" s="2" t="s">
        <v>2550</v>
      </c>
      <c r="W111" s="2" t="s">
        <v>381</v>
      </c>
      <c r="X111" s="2" t="s">
        <v>373</v>
      </c>
      <c r="Y111" s="2" t="s">
        <v>739</v>
      </c>
      <c r="Z111" s="2" t="s">
        <v>390</v>
      </c>
      <c r="AA111" s="2" t="s">
        <v>384</v>
      </c>
      <c r="AB111" s="2" t="s">
        <v>373</v>
      </c>
      <c r="AC111" s="2" t="s">
        <v>2551</v>
      </c>
      <c r="AD111" s="2" t="s">
        <v>373</v>
      </c>
      <c r="AE111" s="2" t="s">
        <v>2552</v>
      </c>
      <c r="AF111" s="2" t="s">
        <v>373</v>
      </c>
      <c r="AG111" s="2" t="s">
        <v>373</v>
      </c>
      <c r="AH111" s="2" t="s">
        <v>2553</v>
      </c>
      <c r="AI111" s="2" t="s">
        <v>1535</v>
      </c>
      <c r="AJ111" s="2" t="s">
        <v>668</v>
      </c>
      <c r="AK111" s="2" t="s">
        <v>390</v>
      </c>
      <c r="AL111" s="2" t="s">
        <v>2554</v>
      </c>
      <c r="AM111" s="2" t="s">
        <v>405</v>
      </c>
      <c r="AN111" s="2" t="s">
        <v>406</v>
      </c>
      <c r="AO111" s="2" t="s">
        <v>668</v>
      </c>
      <c r="AP111" s="2" t="s">
        <v>373</v>
      </c>
      <c r="AQ111" s="2" t="s">
        <v>373</v>
      </c>
      <c r="AR111" s="2" t="s">
        <v>373</v>
      </c>
      <c r="AS111" s="2" t="s">
        <v>373</v>
      </c>
      <c r="AT111" s="2" t="s">
        <v>373</v>
      </c>
      <c r="AU111" s="2" t="s">
        <v>429</v>
      </c>
      <c r="AV111" s="2" t="s">
        <v>429</v>
      </c>
      <c r="AW111" s="2" t="s">
        <v>429</v>
      </c>
      <c r="AX111" s="2" t="s">
        <v>390</v>
      </c>
      <c r="AY111" s="2" t="s">
        <v>390</v>
      </c>
      <c r="AZ111" s="2" t="s">
        <v>390</v>
      </c>
      <c r="BA111" s="2" t="s">
        <v>556</v>
      </c>
      <c r="BB111" s="2" t="s">
        <v>556</v>
      </c>
      <c r="BC111" s="2" t="s">
        <v>373</v>
      </c>
      <c r="BD111" s="2" t="s">
        <v>556</v>
      </c>
      <c r="BE111" s="2" t="s">
        <v>556</v>
      </c>
      <c r="BF111" s="2" t="s">
        <v>373</v>
      </c>
      <c r="BG111" s="2" t="s">
        <v>383</v>
      </c>
      <c r="BH111" s="2" t="s">
        <v>408</v>
      </c>
      <c r="BI111" s="2" t="s">
        <v>373</v>
      </c>
      <c r="BJ111" s="2" t="s">
        <v>373</v>
      </c>
      <c r="BK111" s="2" t="s">
        <v>496</v>
      </c>
      <c r="BL111" s="2" t="s">
        <v>373</v>
      </c>
      <c r="BM111" s="2" t="s">
        <v>390</v>
      </c>
      <c r="BN111" s="2" t="s">
        <v>433</v>
      </c>
      <c r="BO111" s="2" t="s">
        <v>383</v>
      </c>
      <c r="BP111" s="2" t="s">
        <v>383</v>
      </c>
      <c r="BQ111" s="2" t="s">
        <v>383</v>
      </c>
      <c r="BR111" s="2" t="s">
        <v>383</v>
      </c>
      <c r="BS111" s="2" t="s">
        <v>373</v>
      </c>
      <c r="BT111" s="2" t="s">
        <v>373</v>
      </c>
      <c r="BU111" s="2" t="s">
        <v>373</v>
      </c>
      <c r="BV111" s="2" t="s">
        <v>373</v>
      </c>
      <c r="BW111" s="2" t="s">
        <v>373</v>
      </c>
      <c r="BX111" s="2" t="s">
        <v>373</v>
      </c>
      <c r="BY111" s="2" t="s">
        <v>373</v>
      </c>
      <c r="BZ111" s="2" t="s">
        <v>373</v>
      </c>
      <c r="CA111" s="2" t="s">
        <v>373</v>
      </c>
      <c r="CB111" s="2" t="s">
        <v>390</v>
      </c>
      <c r="CC111" s="2" t="s">
        <v>617</v>
      </c>
      <c r="CD111" s="2" t="s">
        <v>411</v>
      </c>
      <c r="CE111" s="2" t="s">
        <v>450</v>
      </c>
      <c r="CF111" s="2" t="s">
        <v>373</v>
      </c>
      <c r="CG111" s="2" t="s">
        <v>2555</v>
      </c>
      <c r="CH111" s="2" t="s">
        <v>373</v>
      </c>
      <c r="CI111" s="2" t="s">
        <v>435</v>
      </c>
      <c r="CJ111" s="2" t="s">
        <v>373</v>
      </c>
      <c r="CK111" s="2" t="s">
        <v>2556</v>
      </c>
      <c r="CL111" s="2" t="s">
        <v>390</v>
      </c>
      <c r="CM111" s="2" t="s">
        <v>617</v>
      </c>
      <c r="CN111" s="2" t="s">
        <v>373</v>
      </c>
      <c r="CO111" s="2" t="s">
        <v>373</v>
      </c>
      <c r="CP111" s="2" t="s">
        <v>373</v>
      </c>
      <c r="CQ111" s="2" t="s">
        <v>383</v>
      </c>
      <c r="CR111" s="2" t="s">
        <v>2557</v>
      </c>
      <c r="CS111" s="2" t="s">
        <v>373</v>
      </c>
      <c r="CT111" s="2" t="s">
        <v>752</v>
      </c>
      <c r="CU111" s="2" t="s">
        <v>373</v>
      </c>
      <c r="CV111" s="2" t="s">
        <v>383</v>
      </c>
      <c r="CW111" s="2" t="s">
        <v>373</v>
      </c>
      <c r="CX111" s="2" t="s">
        <v>2558</v>
      </c>
      <c r="CY111" s="2" t="s">
        <v>383</v>
      </c>
      <c r="CZ111" s="2" t="s">
        <v>373</v>
      </c>
      <c r="DA111" s="2" t="s">
        <v>373</v>
      </c>
      <c r="DB111" s="2" t="s">
        <v>373</v>
      </c>
      <c r="DC111" s="2" t="s">
        <v>373</v>
      </c>
      <c r="DD111" s="2" t="s">
        <v>373</v>
      </c>
      <c r="DE111" s="2" t="s">
        <v>373</v>
      </c>
      <c r="DF111" s="2" t="s">
        <v>373</v>
      </c>
      <c r="DG111" s="2" t="s">
        <v>373</v>
      </c>
      <c r="DH111" s="2" t="s">
        <v>373</v>
      </c>
      <c r="DI111" s="2" t="s">
        <v>373</v>
      </c>
      <c r="DJ111" s="2" t="s">
        <v>373</v>
      </c>
      <c r="DK111" s="2" t="s">
        <v>373</v>
      </c>
      <c r="DL111" s="2" t="s">
        <v>373</v>
      </c>
      <c r="DM111" s="2" t="s">
        <v>373</v>
      </c>
      <c r="DN111" s="2" t="s">
        <v>373</v>
      </c>
      <c r="DO111" s="2" t="s">
        <v>373</v>
      </c>
      <c r="DP111" s="2" t="s">
        <v>373</v>
      </c>
      <c r="DQ111" s="2" t="s">
        <v>373</v>
      </c>
      <c r="DR111" s="2" t="s">
        <v>373</v>
      </c>
      <c r="DS111" s="2" t="s">
        <v>373</v>
      </c>
      <c r="DT111" s="2" t="s">
        <v>373</v>
      </c>
      <c r="DU111" s="2" t="s">
        <v>373</v>
      </c>
      <c r="DV111" s="2" t="s">
        <v>373</v>
      </c>
      <c r="DW111" s="2" t="s">
        <v>373</v>
      </c>
      <c r="DX111" s="2" t="s">
        <v>373</v>
      </c>
      <c r="DY111" s="2" t="s">
        <v>373</v>
      </c>
      <c r="DZ111" s="2" t="s">
        <v>373</v>
      </c>
      <c r="EA111" s="2" t="s">
        <v>373</v>
      </c>
      <c r="EB111" s="2" t="s">
        <v>373</v>
      </c>
      <c r="EC111" s="2" t="s">
        <v>373</v>
      </c>
      <c r="ED111" s="2" t="s">
        <v>373</v>
      </c>
      <c r="EE111" s="2" t="s">
        <v>373</v>
      </c>
      <c r="EF111" s="2" t="s">
        <v>373</v>
      </c>
      <c r="EG111" s="2" t="s">
        <v>373</v>
      </c>
      <c r="EH111" s="2" t="s">
        <v>373</v>
      </c>
      <c r="EI111" s="2" t="s">
        <v>373</v>
      </c>
      <c r="EJ111" s="2" t="s">
        <v>373</v>
      </c>
      <c r="EK111" s="2" t="s">
        <v>373</v>
      </c>
      <c r="EL111" s="2" t="s">
        <v>373</v>
      </c>
      <c r="EM111" s="2" t="s">
        <v>373</v>
      </c>
      <c r="EN111" s="2" t="s">
        <v>390</v>
      </c>
      <c r="EO111" s="2" t="s">
        <v>373</v>
      </c>
      <c r="EP111" s="2" t="s">
        <v>373</v>
      </c>
      <c r="EQ111" s="2" t="s">
        <v>373</v>
      </c>
      <c r="ER111" s="2" t="s">
        <v>373</v>
      </c>
      <c r="ES111" s="2" t="s">
        <v>373</v>
      </c>
      <c r="ET111" s="2" t="s">
        <v>373</v>
      </c>
      <c r="EU111" s="2" t="s">
        <v>373</v>
      </c>
      <c r="EV111" s="2" t="s">
        <v>373</v>
      </c>
      <c r="EW111" s="2" t="s">
        <v>373</v>
      </c>
      <c r="EX111" s="2" t="s">
        <v>373</v>
      </c>
      <c r="EY111" s="2" t="s">
        <v>373</v>
      </c>
      <c r="EZ111" s="2" t="s">
        <v>373</v>
      </c>
      <c r="FA111" s="2" t="s">
        <v>373</v>
      </c>
      <c r="FB111" s="2" t="s">
        <v>373</v>
      </c>
      <c r="FC111" s="2" t="s">
        <v>373</v>
      </c>
      <c r="FD111" s="2" t="s">
        <v>373</v>
      </c>
      <c r="FE111" s="2" t="s">
        <v>373</v>
      </c>
      <c r="FF111" s="2" t="s">
        <v>373</v>
      </c>
      <c r="FG111" s="2" t="s">
        <v>373</v>
      </c>
      <c r="FH111" s="2" t="s">
        <v>373</v>
      </c>
      <c r="FI111" s="2" t="s">
        <v>373</v>
      </c>
      <c r="FJ111" s="2" t="s">
        <v>373</v>
      </c>
      <c r="FK111" s="2" t="s">
        <v>373</v>
      </c>
      <c r="FL111" s="2" t="s">
        <v>373</v>
      </c>
      <c r="FM111" s="2" t="s">
        <v>373</v>
      </c>
      <c r="FN111" s="2" t="s">
        <v>373</v>
      </c>
      <c r="FO111" s="2" t="s">
        <v>373</v>
      </c>
      <c r="FP111" s="2" t="s">
        <v>373</v>
      </c>
      <c r="FQ111" s="2" t="s">
        <v>373</v>
      </c>
      <c r="FR111" s="2" t="s">
        <v>373</v>
      </c>
      <c r="FS111" s="2" t="s">
        <v>373</v>
      </c>
      <c r="FT111" s="2" t="s">
        <v>373</v>
      </c>
      <c r="FU111" s="2" t="s">
        <v>373</v>
      </c>
      <c r="FV111" s="2" t="s">
        <v>373</v>
      </c>
      <c r="FW111" s="2" t="s">
        <v>373</v>
      </c>
      <c r="FX111" s="2" t="s">
        <v>373</v>
      </c>
      <c r="FY111" s="2" t="s">
        <v>373</v>
      </c>
      <c r="FZ111" s="2" t="s">
        <v>373</v>
      </c>
      <c r="GA111" s="2" t="s">
        <v>373</v>
      </c>
      <c r="GB111" s="2" t="s">
        <v>373</v>
      </c>
      <c r="GC111" s="2" t="s">
        <v>373</v>
      </c>
      <c r="GD111" s="2" t="s">
        <v>373</v>
      </c>
      <c r="GE111" s="2" t="s">
        <v>373</v>
      </c>
      <c r="GF111" s="2" t="s">
        <v>373</v>
      </c>
      <c r="GG111" s="2" t="s">
        <v>373</v>
      </c>
      <c r="GH111" s="2" t="s">
        <v>373</v>
      </c>
      <c r="GI111" s="2" t="s">
        <v>373</v>
      </c>
      <c r="GJ111" s="2" t="s">
        <v>373</v>
      </c>
    </row>
    <row r="112" spans="1:192" x14ac:dyDescent="0.25">
      <c r="A112" s="1">
        <v>43763.376689814817</v>
      </c>
      <c r="B112" s="1">
        <v>43763.432060185187</v>
      </c>
      <c r="C112" s="2" t="s">
        <v>195</v>
      </c>
      <c r="D112" s="2" t="s">
        <v>2559</v>
      </c>
      <c r="E112">
        <v>100</v>
      </c>
      <c r="F112">
        <v>4784</v>
      </c>
      <c r="G112" s="2" t="s">
        <v>371</v>
      </c>
      <c r="H112" s="1">
        <v>43763.43207884259</v>
      </c>
      <c r="I112" s="2" t="s">
        <v>2560</v>
      </c>
      <c r="J112" s="2" t="s">
        <v>373</v>
      </c>
      <c r="K112" s="2" t="s">
        <v>373</v>
      </c>
      <c r="L112" s="2" t="s">
        <v>373</v>
      </c>
      <c r="M112" s="2" t="s">
        <v>373</v>
      </c>
      <c r="N112" s="2" t="s">
        <v>373</v>
      </c>
      <c r="O112" s="2" t="s">
        <v>373</v>
      </c>
      <c r="P112" s="2" t="s">
        <v>374</v>
      </c>
      <c r="Q112" s="2" t="s">
        <v>375</v>
      </c>
      <c r="R112" s="2" t="s">
        <v>2561</v>
      </c>
      <c r="S112" s="2" t="s">
        <v>2562</v>
      </c>
      <c r="T112" s="2" t="s">
        <v>2563</v>
      </c>
      <c r="U112" s="2" t="s">
        <v>2564</v>
      </c>
      <c r="V112" s="2" t="s">
        <v>2565</v>
      </c>
      <c r="W112" s="2" t="s">
        <v>381</v>
      </c>
      <c r="X112" s="2" t="s">
        <v>373</v>
      </c>
      <c r="Y112" s="2" t="s">
        <v>539</v>
      </c>
      <c r="Z112" s="2" t="s">
        <v>390</v>
      </c>
      <c r="AA112" s="2" t="s">
        <v>577</v>
      </c>
      <c r="AB112" s="2" t="s">
        <v>373</v>
      </c>
      <c r="AC112" s="2" t="s">
        <v>2566</v>
      </c>
      <c r="AD112" s="2" t="s">
        <v>2566</v>
      </c>
      <c r="AE112" s="2" t="s">
        <v>2567</v>
      </c>
      <c r="AF112" s="2" t="s">
        <v>2566</v>
      </c>
      <c r="AG112" s="2" t="s">
        <v>2566</v>
      </c>
      <c r="AH112" s="2" t="s">
        <v>2568</v>
      </c>
      <c r="AI112" s="2" t="s">
        <v>2569</v>
      </c>
      <c r="AJ112" s="2" t="s">
        <v>2570</v>
      </c>
      <c r="AK112" s="2" t="s">
        <v>390</v>
      </c>
      <c r="AL112" s="2" t="s">
        <v>2571</v>
      </c>
      <c r="AM112" s="2" t="s">
        <v>405</v>
      </c>
      <c r="AN112" s="2" t="s">
        <v>636</v>
      </c>
      <c r="AO112" s="2" t="s">
        <v>373</v>
      </c>
      <c r="AP112" s="2" t="s">
        <v>2572</v>
      </c>
      <c r="AQ112" s="2" t="s">
        <v>2573</v>
      </c>
      <c r="AR112" s="2" t="s">
        <v>2574</v>
      </c>
      <c r="AS112" s="2" t="s">
        <v>2132</v>
      </c>
      <c r="AT112" s="2" t="s">
        <v>373</v>
      </c>
      <c r="AU112" s="2" t="s">
        <v>373</v>
      </c>
      <c r="AV112" s="2" t="s">
        <v>373</v>
      </c>
      <c r="AW112" s="2" t="s">
        <v>429</v>
      </c>
      <c r="AX112" s="2" t="s">
        <v>390</v>
      </c>
      <c r="AY112" s="2" t="s">
        <v>390</v>
      </c>
      <c r="AZ112" s="2" t="s">
        <v>390</v>
      </c>
      <c r="BA112" s="2" t="s">
        <v>850</v>
      </c>
      <c r="BB112" s="2" t="s">
        <v>850</v>
      </c>
      <c r="BC112" s="2" t="s">
        <v>443</v>
      </c>
      <c r="BD112" s="2" t="s">
        <v>850</v>
      </c>
      <c r="BE112" s="2" t="s">
        <v>850</v>
      </c>
      <c r="BF112" s="2" t="s">
        <v>443</v>
      </c>
      <c r="BG112" s="2" t="s">
        <v>383</v>
      </c>
      <c r="BH112" s="2" t="s">
        <v>494</v>
      </c>
      <c r="BI112" s="2" t="s">
        <v>373</v>
      </c>
      <c r="BJ112" s="2" t="s">
        <v>2575</v>
      </c>
      <c r="BK112" s="2" t="s">
        <v>1114</v>
      </c>
      <c r="BL112" s="2" t="s">
        <v>2576</v>
      </c>
      <c r="BM112" s="2" t="s">
        <v>390</v>
      </c>
      <c r="BN112" s="2" t="s">
        <v>2577</v>
      </c>
      <c r="BO112" s="2" t="s">
        <v>383</v>
      </c>
      <c r="BP112" s="2" t="s">
        <v>383</v>
      </c>
      <c r="BQ112" s="2" t="s">
        <v>383</v>
      </c>
      <c r="BR112" s="2" t="s">
        <v>390</v>
      </c>
      <c r="BS112" s="2" t="s">
        <v>556</v>
      </c>
      <c r="BT112" s="2" t="s">
        <v>411</v>
      </c>
      <c r="BU112" s="2" t="s">
        <v>2578</v>
      </c>
      <c r="BV112" s="2" t="s">
        <v>373</v>
      </c>
      <c r="BW112" s="2" t="s">
        <v>494</v>
      </c>
      <c r="BX112" s="2" t="s">
        <v>2579</v>
      </c>
      <c r="BY112" s="2" t="s">
        <v>560</v>
      </c>
      <c r="BZ112" s="2" t="s">
        <v>373</v>
      </c>
      <c r="CA112" s="2" t="s">
        <v>2580</v>
      </c>
      <c r="CB112" s="2" t="s">
        <v>390</v>
      </c>
      <c r="CC112" s="2" t="s">
        <v>443</v>
      </c>
      <c r="CD112" s="2" t="s">
        <v>411</v>
      </c>
      <c r="CE112" s="2" t="s">
        <v>386</v>
      </c>
      <c r="CF112" s="2" t="s">
        <v>373</v>
      </c>
      <c r="CG112" s="2" t="s">
        <v>494</v>
      </c>
      <c r="CH112" s="2" t="s">
        <v>2581</v>
      </c>
      <c r="CI112" s="2" t="s">
        <v>494</v>
      </c>
      <c r="CJ112" s="2" t="s">
        <v>2582</v>
      </c>
      <c r="CK112" s="2" t="s">
        <v>2583</v>
      </c>
      <c r="CL112" s="2" t="s">
        <v>390</v>
      </c>
      <c r="CM112" s="2" t="s">
        <v>497</v>
      </c>
      <c r="CN112" s="2" t="s">
        <v>411</v>
      </c>
      <c r="CO112" s="2" t="s">
        <v>2357</v>
      </c>
      <c r="CP112" s="2" t="s">
        <v>373</v>
      </c>
      <c r="CQ112" s="2" t="s">
        <v>390</v>
      </c>
      <c r="CR112" s="2" t="s">
        <v>494</v>
      </c>
      <c r="CS112" s="2" t="s">
        <v>2581</v>
      </c>
      <c r="CT112" s="2" t="s">
        <v>752</v>
      </c>
      <c r="CU112" s="2" t="s">
        <v>373</v>
      </c>
      <c r="CV112" s="2" t="s">
        <v>383</v>
      </c>
      <c r="CW112" s="2" t="s">
        <v>373</v>
      </c>
      <c r="CX112" s="2" t="s">
        <v>2584</v>
      </c>
      <c r="CY112" s="2" t="s">
        <v>390</v>
      </c>
      <c r="CZ112" s="2" t="s">
        <v>2585</v>
      </c>
      <c r="DA112" s="2" t="s">
        <v>373</v>
      </c>
      <c r="DB112" s="2" t="s">
        <v>2585</v>
      </c>
      <c r="DC112" s="2" t="s">
        <v>373</v>
      </c>
      <c r="DD112" s="2" t="s">
        <v>2586</v>
      </c>
      <c r="DE112" s="2" t="s">
        <v>440</v>
      </c>
      <c r="DF112" s="2" t="s">
        <v>2587</v>
      </c>
      <c r="DG112" s="2" t="s">
        <v>373</v>
      </c>
      <c r="DH112" s="2" t="s">
        <v>2588</v>
      </c>
      <c r="DI112" s="2" t="s">
        <v>373</v>
      </c>
      <c r="DJ112" s="2" t="s">
        <v>2589</v>
      </c>
      <c r="DK112" s="2" t="s">
        <v>2590</v>
      </c>
      <c r="DL112" s="2" t="s">
        <v>855</v>
      </c>
      <c r="DM112" s="2" t="s">
        <v>2591</v>
      </c>
      <c r="DN112" s="2" t="s">
        <v>440</v>
      </c>
      <c r="DO112" s="2" t="s">
        <v>2592</v>
      </c>
      <c r="DP112" s="2" t="s">
        <v>2593</v>
      </c>
      <c r="DQ112" s="2" t="s">
        <v>2594</v>
      </c>
      <c r="DR112" s="2" t="s">
        <v>623</v>
      </c>
      <c r="DS112" s="2" t="s">
        <v>2595</v>
      </c>
      <c r="DT112" s="2" t="s">
        <v>2596</v>
      </c>
      <c r="DU112" s="2" t="s">
        <v>2597</v>
      </c>
      <c r="DV112" s="2" t="s">
        <v>373</v>
      </c>
      <c r="DW112" s="2" t="s">
        <v>2598</v>
      </c>
      <c r="DX112" s="2" t="s">
        <v>373</v>
      </c>
      <c r="DY112" s="2" t="s">
        <v>373</v>
      </c>
      <c r="DZ112" s="2" t="s">
        <v>373</v>
      </c>
      <c r="EA112" s="2" t="s">
        <v>373</v>
      </c>
      <c r="EB112" s="2" t="s">
        <v>2599</v>
      </c>
      <c r="EC112" s="2" t="s">
        <v>373</v>
      </c>
      <c r="ED112" s="2" t="s">
        <v>2600</v>
      </c>
      <c r="EE112" s="2" t="s">
        <v>2601</v>
      </c>
      <c r="EF112" s="2" t="s">
        <v>390</v>
      </c>
      <c r="EG112" s="2" t="s">
        <v>390</v>
      </c>
      <c r="EH112" s="2" t="s">
        <v>494</v>
      </c>
      <c r="EI112" s="2" t="s">
        <v>2602</v>
      </c>
      <c r="EJ112" s="2" t="s">
        <v>440</v>
      </c>
      <c r="EK112" s="2" t="s">
        <v>766</v>
      </c>
      <c r="EL112" s="2" t="s">
        <v>441</v>
      </c>
      <c r="EM112" s="2" t="s">
        <v>373</v>
      </c>
      <c r="EN112" s="2" t="s">
        <v>390</v>
      </c>
      <c r="EO112" s="2" t="s">
        <v>2603</v>
      </c>
      <c r="EP112" s="2" t="s">
        <v>373</v>
      </c>
      <c r="EQ112" s="2" t="s">
        <v>373</v>
      </c>
      <c r="ER112" s="2" t="s">
        <v>373</v>
      </c>
      <c r="ES112" s="2" t="s">
        <v>2604</v>
      </c>
      <c r="ET112" s="2" t="s">
        <v>373</v>
      </c>
      <c r="EU112" s="2" t="s">
        <v>1546</v>
      </c>
      <c r="EV112" s="2" t="s">
        <v>373</v>
      </c>
      <c r="EW112" s="2" t="s">
        <v>373</v>
      </c>
      <c r="EX112" s="2" t="s">
        <v>373</v>
      </c>
      <c r="EY112" s="2" t="s">
        <v>2605</v>
      </c>
      <c r="EZ112" s="2" t="s">
        <v>518</v>
      </c>
      <c r="FA112" s="2" t="s">
        <v>745</v>
      </c>
      <c r="FB112" s="2" t="s">
        <v>441</v>
      </c>
      <c r="FC112" s="2" t="s">
        <v>440</v>
      </c>
      <c r="FD112" s="2" t="s">
        <v>2606</v>
      </c>
      <c r="FE112" s="2" t="s">
        <v>2607</v>
      </c>
      <c r="FF112" s="2" t="s">
        <v>2592</v>
      </c>
      <c r="FG112" s="2" t="s">
        <v>443</v>
      </c>
      <c r="FH112" s="2" t="s">
        <v>2005</v>
      </c>
      <c r="FI112" s="2" t="s">
        <v>2608</v>
      </c>
      <c r="FJ112" s="2" t="s">
        <v>2609</v>
      </c>
      <c r="FK112" s="2" t="s">
        <v>2610</v>
      </c>
      <c r="FL112" s="2" t="s">
        <v>2611</v>
      </c>
      <c r="FM112" s="2" t="s">
        <v>2612</v>
      </c>
      <c r="FN112" s="2" t="s">
        <v>2613</v>
      </c>
      <c r="FO112" s="2" t="s">
        <v>679</v>
      </c>
      <c r="FP112" s="2" t="s">
        <v>390</v>
      </c>
      <c r="FQ112" s="2" t="s">
        <v>390</v>
      </c>
      <c r="FR112" s="2" t="s">
        <v>2614</v>
      </c>
      <c r="FS112" s="2" t="s">
        <v>2615</v>
      </c>
      <c r="FT112" s="2" t="s">
        <v>390</v>
      </c>
      <c r="FU112" s="2" t="s">
        <v>2616</v>
      </c>
      <c r="FV112" s="2" t="s">
        <v>390</v>
      </c>
      <c r="FW112" s="2" t="s">
        <v>2617</v>
      </c>
      <c r="FX112" s="2" t="s">
        <v>2618</v>
      </c>
      <c r="FY112" s="2" t="s">
        <v>390</v>
      </c>
      <c r="FZ112" s="2" t="s">
        <v>2619</v>
      </c>
      <c r="GA112" s="2" t="s">
        <v>373</v>
      </c>
      <c r="GB112" s="2" t="s">
        <v>2620</v>
      </c>
      <c r="GC112" s="2" t="s">
        <v>373</v>
      </c>
      <c r="GD112" s="2" t="s">
        <v>373</v>
      </c>
      <c r="GE112" s="2" t="s">
        <v>373</v>
      </c>
      <c r="GF112" s="2" t="s">
        <v>1349</v>
      </c>
      <c r="GG112" s="2" t="s">
        <v>2621</v>
      </c>
      <c r="GH112" s="2" t="s">
        <v>2041</v>
      </c>
      <c r="GI112" s="2" t="s">
        <v>373</v>
      </c>
      <c r="GJ112" s="2" t="s">
        <v>373</v>
      </c>
    </row>
    <row r="113" spans="1:192" x14ac:dyDescent="0.25">
      <c r="A113" s="1">
        <v>43759.333136574074</v>
      </c>
      <c r="B113" s="1">
        <v>43763.46298611111</v>
      </c>
      <c r="C113" s="2" t="s">
        <v>195</v>
      </c>
      <c r="D113" s="2" t="s">
        <v>2622</v>
      </c>
      <c r="E113">
        <v>100</v>
      </c>
      <c r="F113">
        <v>356818</v>
      </c>
      <c r="G113" s="2" t="s">
        <v>371</v>
      </c>
      <c r="H113" s="1">
        <v>43763.462991689812</v>
      </c>
      <c r="I113" s="2" t="s">
        <v>2623</v>
      </c>
      <c r="J113" s="2" t="s">
        <v>373</v>
      </c>
      <c r="K113" s="2" t="s">
        <v>373</v>
      </c>
      <c r="L113" s="2" t="s">
        <v>373</v>
      </c>
      <c r="M113" s="2" t="s">
        <v>373</v>
      </c>
      <c r="N113" s="2" t="s">
        <v>373</v>
      </c>
      <c r="O113" s="2" t="s">
        <v>373</v>
      </c>
      <c r="P113" s="2" t="s">
        <v>374</v>
      </c>
      <c r="Q113" s="2" t="s">
        <v>375</v>
      </c>
      <c r="R113" s="2" t="s">
        <v>2624</v>
      </c>
      <c r="S113" s="2" t="s">
        <v>2625</v>
      </c>
      <c r="T113" s="2" t="s">
        <v>796</v>
      </c>
      <c r="U113" s="2" t="s">
        <v>2626</v>
      </c>
      <c r="V113" s="2" t="s">
        <v>2627</v>
      </c>
      <c r="W113" s="2" t="s">
        <v>381</v>
      </c>
      <c r="X113" s="2" t="s">
        <v>373</v>
      </c>
      <c r="Y113" s="2" t="s">
        <v>423</v>
      </c>
      <c r="Z113" s="2" t="s">
        <v>390</v>
      </c>
      <c r="AA113" s="2" t="s">
        <v>2628</v>
      </c>
      <c r="AB113" s="2" t="s">
        <v>373</v>
      </c>
      <c r="AC113" s="2" t="s">
        <v>373</v>
      </c>
      <c r="AD113" s="2" t="s">
        <v>373</v>
      </c>
      <c r="AE113" s="2" t="s">
        <v>373</v>
      </c>
      <c r="AF113" s="2" t="s">
        <v>373</v>
      </c>
      <c r="AG113" s="2" t="s">
        <v>373</v>
      </c>
      <c r="AH113" s="2" t="s">
        <v>488</v>
      </c>
      <c r="AI113" s="2" t="s">
        <v>373</v>
      </c>
      <c r="AJ113" s="2" t="s">
        <v>373</v>
      </c>
      <c r="AK113" s="2" t="s">
        <v>383</v>
      </c>
      <c r="AL113" s="2" t="s">
        <v>373</v>
      </c>
      <c r="AM113" s="2" t="s">
        <v>405</v>
      </c>
      <c r="AN113" s="2" t="s">
        <v>406</v>
      </c>
      <c r="AO113" s="2" t="s">
        <v>490</v>
      </c>
      <c r="AP113" s="2" t="s">
        <v>373</v>
      </c>
      <c r="AQ113" s="2" t="s">
        <v>373</v>
      </c>
      <c r="AR113" s="2" t="s">
        <v>615</v>
      </c>
      <c r="AS113" s="2" t="s">
        <v>2629</v>
      </c>
      <c r="AT113" s="2" t="s">
        <v>373</v>
      </c>
      <c r="AU113" s="2" t="s">
        <v>373</v>
      </c>
      <c r="AV113" s="2" t="s">
        <v>373</v>
      </c>
      <c r="AW113" s="2" t="s">
        <v>429</v>
      </c>
      <c r="AX113" s="2" t="s">
        <v>373</v>
      </c>
      <c r="AY113" s="2" t="s">
        <v>373</v>
      </c>
      <c r="AZ113" s="2" t="s">
        <v>373</v>
      </c>
      <c r="BA113" s="2" t="s">
        <v>2630</v>
      </c>
      <c r="BB113" s="2" t="s">
        <v>2630</v>
      </c>
      <c r="BC113" s="2" t="s">
        <v>373</v>
      </c>
      <c r="BD113" s="2" t="s">
        <v>373</v>
      </c>
      <c r="BE113" s="2" t="s">
        <v>373</v>
      </c>
      <c r="BF113" s="2" t="s">
        <v>373</v>
      </c>
      <c r="BG113" s="2" t="s">
        <v>390</v>
      </c>
      <c r="BH113" s="2" t="s">
        <v>494</v>
      </c>
      <c r="BI113" s="2" t="s">
        <v>373</v>
      </c>
      <c r="BJ113" s="2" t="s">
        <v>373</v>
      </c>
      <c r="BK113" s="2" t="s">
        <v>409</v>
      </c>
      <c r="BL113" s="2" t="s">
        <v>373</v>
      </c>
      <c r="BM113" s="2" t="s">
        <v>569</v>
      </c>
      <c r="BN113" s="2" t="s">
        <v>433</v>
      </c>
      <c r="BO113" s="2" t="s">
        <v>390</v>
      </c>
      <c r="BP113" s="2" t="s">
        <v>390</v>
      </c>
      <c r="BQ113" s="2" t="s">
        <v>373</v>
      </c>
      <c r="BR113" s="2" t="s">
        <v>390</v>
      </c>
      <c r="BS113" s="2" t="s">
        <v>497</v>
      </c>
      <c r="BT113" s="2" t="s">
        <v>411</v>
      </c>
      <c r="BU113" s="2" t="s">
        <v>2035</v>
      </c>
      <c r="BV113" s="2" t="s">
        <v>373</v>
      </c>
      <c r="BW113" s="2" t="s">
        <v>618</v>
      </c>
      <c r="BX113" s="2" t="s">
        <v>373</v>
      </c>
      <c r="BY113" s="2" t="s">
        <v>415</v>
      </c>
      <c r="BZ113" s="2" t="s">
        <v>373</v>
      </c>
      <c r="CA113" s="2" t="s">
        <v>2631</v>
      </c>
      <c r="CB113" s="2" t="s">
        <v>390</v>
      </c>
      <c r="CC113" s="2" t="s">
        <v>497</v>
      </c>
      <c r="CD113" s="2" t="s">
        <v>411</v>
      </c>
      <c r="CE113" s="2" t="s">
        <v>2035</v>
      </c>
      <c r="CF113" s="2" t="s">
        <v>373</v>
      </c>
      <c r="CG113" s="2" t="s">
        <v>618</v>
      </c>
      <c r="CH113" s="2" t="s">
        <v>373</v>
      </c>
      <c r="CI113" s="2" t="s">
        <v>502</v>
      </c>
      <c r="CJ113" s="2" t="s">
        <v>373</v>
      </c>
      <c r="CK113" s="2" t="s">
        <v>2632</v>
      </c>
      <c r="CL113" s="2" t="s">
        <v>383</v>
      </c>
      <c r="CM113" s="2" t="s">
        <v>373</v>
      </c>
      <c r="CN113" s="2" t="s">
        <v>373</v>
      </c>
      <c r="CO113" s="2" t="s">
        <v>373</v>
      </c>
      <c r="CP113" s="2" t="s">
        <v>373</v>
      </c>
      <c r="CQ113" s="2" t="s">
        <v>373</v>
      </c>
      <c r="CR113" s="2" t="s">
        <v>373</v>
      </c>
      <c r="CS113" s="2" t="s">
        <v>373</v>
      </c>
      <c r="CT113" s="2" t="s">
        <v>373</v>
      </c>
      <c r="CU113" s="2" t="s">
        <v>373</v>
      </c>
      <c r="CV113" s="2" t="s">
        <v>373</v>
      </c>
      <c r="CW113" s="2" t="s">
        <v>373</v>
      </c>
      <c r="CX113" s="2" t="s">
        <v>373</v>
      </c>
      <c r="CY113" s="2" t="s">
        <v>390</v>
      </c>
      <c r="CZ113" s="2" t="s">
        <v>453</v>
      </c>
      <c r="DA113" s="2" t="s">
        <v>373</v>
      </c>
      <c r="DB113" s="2" t="s">
        <v>2633</v>
      </c>
      <c r="DC113" s="2" t="s">
        <v>373</v>
      </c>
      <c r="DD113" s="2" t="s">
        <v>2634</v>
      </c>
      <c r="DE113" s="2" t="s">
        <v>373</v>
      </c>
      <c r="DF113" s="2" t="s">
        <v>2635</v>
      </c>
      <c r="DG113" s="2" t="s">
        <v>373</v>
      </c>
      <c r="DH113" s="2" t="s">
        <v>373</v>
      </c>
      <c r="DI113" s="2" t="s">
        <v>373</v>
      </c>
      <c r="DJ113" s="2" t="s">
        <v>1661</v>
      </c>
      <c r="DK113" s="2" t="s">
        <v>2636</v>
      </c>
      <c r="DL113" s="2" t="s">
        <v>508</v>
      </c>
      <c r="DM113" s="2" t="s">
        <v>565</v>
      </c>
      <c r="DN113" s="2" t="s">
        <v>2637</v>
      </c>
      <c r="DO113" s="2" t="s">
        <v>2368</v>
      </c>
      <c r="DP113" s="2" t="s">
        <v>492</v>
      </c>
      <c r="DQ113" s="2" t="s">
        <v>2638</v>
      </c>
      <c r="DR113" s="2" t="s">
        <v>2441</v>
      </c>
      <c r="DS113" s="2" t="s">
        <v>2639</v>
      </c>
      <c r="DT113" s="2" t="s">
        <v>1433</v>
      </c>
      <c r="DU113" s="2" t="s">
        <v>2640</v>
      </c>
      <c r="DV113" s="2" t="s">
        <v>2641</v>
      </c>
      <c r="DW113" s="2" t="s">
        <v>373</v>
      </c>
      <c r="DX113" s="2" t="s">
        <v>373</v>
      </c>
      <c r="DY113" s="2" t="s">
        <v>373</v>
      </c>
      <c r="DZ113" s="2" t="s">
        <v>2642</v>
      </c>
      <c r="EA113" s="2" t="s">
        <v>373</v>
      </c>
      <c r="EB113" s="2" t="s">
        <v>373</v>
      </c>
      <c r="EC113" s="2" t="s">
        <v>373</v>
      </c>
      <c r="ED113" s="2" t="s">
        <v>373</v>
      </c>
      <c r="EE113" s="2" t="s">
        <v>2643</v>
      </c>
      <c r="EF113" s="2" t="s">
        <v>383</v>
      </c>
      <c r="EG113" s="2" t="s">
        <v>390</v>
      </c>
      <c r="EH113" s="2" t="s">
        <v>494</v>
      </c>
      <c r="EI113" s="2" t="s">
        <v>2644</v>
      </c>
      <c r="EJ113" s="2" t="s">
        <v>373</v>
      </c>
      <c r="EK113" s="2" t="s">
        <v>437</v>
      </c>
      <c r="EL113" s="2" t="s">
        <v>373</v>
      </c>
      <c r="EM113" s="2" t="s">
        <v>373</v>
      </c>
      <c r="EN113" s="2" t="s">
        <v>390</v>
      </c>
      <c r="EO113" s="2" t="s">
        <v>453</v>
      </c>
      <c r="EP113" s="2" t="s">
        <v>373</v>
      </c>
      <c r="EQ113" s="2" t="s">
        <v>2633</v>
      </c>
      <c r="ER113" s="2" t="s">
        <v>373</v>
      </c>
      <c r="ES113" s="2" t="s">
        <v>373</v>
      </c>
      <c r="ET113" s="2" t="s">
        <v>373</v>
      </c>
      <c r="EU113" s="2" t="s">
        <v>373</v>
      </c>
      <c r="EV113" s="2" t="s">
        <v>373</v>
      </c>
      <c r="EW113" s="2" t="s">
        <v>373</v>
      </c>
      <c r="EX113" s="2" t="s">
        <v>373</v>
      </c>
      <c r="EY113" s="2" t="s">
        <v>373</v>
      </c>
      <c r="EZ113" s="2" t="s">
        <v>2645</v>
      </c>
      <c r="FA113" s="2" t="s">
        <v>760</v>
      </c>
      <c r="FB113" s="2" t="s">
        <v>441</v>
      </c>
      <c r="FC113" s="2" t="s">
        <v>440</v>
      </c>
      <c r="FD113" s="2" t="s">
        <v>1758</v>
      </c>
      <c r="FE113" s="2" t="s">
        <v>373</v>
      </c>
      <c r="FF113" s="2" t="s">
        <v>2646</v>
      </c>
      <c r="FG113" s="2" t="s">
        <v>588</v>
      </c>
      <c r="FH113" s="2" t="s">
        <v>2647</v>
      </c>
      <c r="FI113" s="2" t="s">
        <v>1325</v>
      </c>
      <c r="FJ113" s="2" t="s">
        <v>2648</v>
      </c>
      <c r="FK113" s="2" t="s">
        <v>2649</v>
      </c>
      <c r="FL113" s="2" t="s">
        <v>2650</v>
      </c>
      <c r="FM113" s="2" t="s">
        <v>407</v>
      </c>
      <c r="FN113" s="2" t="s">
        <v>373</v>
      </c>
      <c r="FO113" s="2" t="s">
        <v>373</v>
      </c>
      <c r="FP113" s="2" t="s">
        <v>383</v>
      </c>
      <c r="FQ113" s="2" t="s">
        <v>383</v>
      </c>
      <c r="FR113" s="2" t="s">
        <v>373</v>
      </c>
      <c r="FS113" s="2" t="s">
        <v>373</v>
      </c>
      <c r="FT113" s="2" t="s">
        <v>390</v>
      </c>
      <c r="FU113" s="2" t="s">
        <v>2651</v>
      </c>
      <c r="FV113" s="2" t="s">
        <v>383</v>
      </c>
      <c r="FW113" s="2" t="s">
        <v>373</v>
      </c>
      <c r="FX113" s="2" t="s">
        <v>373</v>
      </c>
      <c r="FY113" s="2" t="s">
        <v>390</v>
      </c>
      <c r="FZ113" s="2" t="s">
        <v>373</v>
      </c>
      <c r="GA113" s="2" t="s">
        <v>373</v>
      </c>
      <c r="GB113" s="2" t="s">
        <v>373</v>
      </c>
      <c r="GC113" s="2" t="s">
        <v>373</v>
      </c>
      <c r="GD113" s="2" t="s">
        <v>373</v>
      </c>
      <c r="GE113" s="2" t="s">
        <v>373</v>
      </c>
      <c r="GF113" s="2" t="s">
        <v>373</v>
      </c>
      <c r="GG113" s="2" t="s">
        <v>373</v>
      </c>
      <c r="GH113" s="2" t="s">
        <v>373</v>
      </c>
      <c r="GI113" s="2" t="s">
        <v>373</v>
      </c>
      <c r="GJ113" s="2" t="s">
        <v>373</v>
      </c>
    </row>
    <row r="114" spans="1:192" x14ac:dyDescent="0.25">
      <c r="A114" s="1">
        <v>43756.505428240744</v>
      </c>
      <c r="B114" s="1">
        <v>43756.547905092593</v>
      </c>
      <c r="C114" s="2" t="s">
        <v>195</v>
      </c>
      <c r="D114" s="2" t="s">
        <v>2652</v>
      </c>
      <c r="E114">
        <v>88</v>
      </c>
      <c r="F114">
        <v>3670</v>
      </c>
      <c r="G114" s="2" t="s">
        <v>963</v>
      </c>
      <c r="H114" s="1">
        <v>43763.548025219905</v>
      </c>
      <c r="I114" s="2" t="s">
        <v>2653</v>
      </c>
      <c r="J114" s="2" t="s">
        <v>373</v>
      </c>
      <c r="K114" s="2" t="s">
        <v>373</v>
      </c>
      <c r="L114" s="2" t="s">
        <v>373</v>
      </c>
      <c r="M114" s="2" t="s">
        <v>373</v>
      </c>
      <c r="N114" s="2" t="s">
        <v>373</v>
      </c>
      <c r="O114" s="2" t="s">
        <v>373</v>
      </c>
      <c r="P114" s="2" t="s">
        <v>374</v>
      </c>
      <c r="Q114" s="2" t="s">
        <v>375</v>
      </c>
      <c r="R114" s="2" t="s">
        <v>2654</v>
      </c>
      <c r="S114" s="2" t="s">
        <v>2655</v>
      </c>
      <c r="T114" s="2" t="s">
        <v>378</v>
      </c>
      <c r="U114" s="2" t="s">
        <v>2656</v>
      </c>
      <c r="V114" s="2" t="s">
        <v>2657</v>
      </c>
      <c r="W114" s="2" t="s">
        <v>381</v>
      </c>
      <c r="X114" s="2" t="s">
        <v>373</v>
      </c>
      <c r="Y114" s="2" t="s">
        <v>596</v>
      </c>
      <c r="Z114" s="2" t="s">
        <v>390</v>
      </c>
      <c r="AA114" s="2" t="s">
        <v>384</v>
      </c>
      <c r="AB114" s="2" t="s">
        <v>373</v>
      </c>
      <c r="AC114" s="2" t="s">
        <v>1633</v>
      </c>
      <c r="AD114" s="2" t="s">
        <v>373</v>
      </c>
      <c r="AE114" s="2" t="s">
        <v>386</v>
      </c>
      <c r="AF114" s="2" t="s">
        <v>373</v>
      </c>
      <c r="AG114" s="2" t="s">
        <v>373</v>
      </c>
      <c r="AH114" s="2" t="s">
        <v>2658</v>
      </c>
      <c r="AI114" s="2" t="s">
        <v>373</v>
      </c>
      <c r="AJ114" s="2" t="s">
        <v>403</v>
      </c>
      <c r="AK114" s="2" t="s">
        <v>390</v>
      </c>
      <c r="AL114" s="2" t="s">
        <v>2659</v>
      </c>
      <c r="AM114" s="2" t="s">
        <v>405</v>
      </c>
      <c r="AN114" s="2" t="s">
        <v>406</v>
      </c>
      <c r="AO114" s="2" t="s">
        <v>403</v>
      </c>
      <c r="AP114" s="2" t="s">
        <v>373</v>
      </c>
      <c r="AQ114" s="2" t="s">
        <v>373</v>
      </c>
      <c r="AR114" s="2" t="s">
        <v>373</v>
      </c>
      <c r="AS114" s="2" t="s">
        <v>373</v>
      </c>
      <c r="AT114" s="2" t="s">
        <v>373</v>
      </c>
      <c r="AU114" s="2" t="s">
        <v>373</v>
      </c>
      <c r="AV114" s="2" t="s">
        <v>373</v>
      </c>
      <c r="AW114" s="2" t="s">
        <v>373</v>
      </c>
      <c r="AX114" s="2" t="s">
        <v>373</v>
      </c>
      <c r="AY114" s="2" t="s">
        <v>373</v>
      </c>
      <c r="AZ114" s="2" t="s">
        <v>373</v>
      </c>
      <c r="BA114" s="2" t="s">
        <v>492</v>
      </c>
      <c r="BB114" s="2" t="s">
        <v>373</v>
      </c>
      <c r="BC114" s="2" t="s">
        <v>373</v>
      </c>
      <c r="BD114" s="2" t="s">
        <v>556</v>
      </c>
      <c r="BE114" s="2" t="s">
        <v>556</v>
      </c>
      <c r="BF114" s="2" t="s">
        <v>556</v>
      </c>
      <c r="BG114" s="2" t="s">
        <v>383</v>
      </c>
      <c r="BH114" s="2" t="s">
        <v>703</v>
      </c>
      <c r="BI114" s="2" t="s">
        <v>2660</v>
      </c>
      <c r="BJ114" s="2" t="s">
        <v>373</v>
      </c>
      <c r="BK114" s="2" t="s">
        <v>409</v>
      </c>
      <c r="BL114" s="2" t="s">
        <v>373</v>
      </c>
      <c r="BM114" s="2" t="s">
        <v>383</v>
      </c>
      <c r="BN114" s="2" t="s">
        <v>373</v>
      </c>
      <c r="BO114" s="2" t="s">
        <v>383</v>
      </c>
      <c r="BP114" s="2" t="s">
        <v>383</v>
      </c>
      <c r="BQ114" s="2" t="s">
        <v>383</v>
      </c>
      <c r="BR114" s="2" t="s">
        <v>390</v>
      </c>
      <c r="BS114" s="2" t="s">
        <v>492</v>
      </c>
      <c r="BT114" s="2" t="s">
        <v>411</v>
      </c>
      <c r="BU114" s="2" t="s">
        <v>2661</v>
      </c>
      <c r="BV114" s="2" t="s">
        <v>373</v>
      </c>
      <c r="BW114" s="2" t="s">
        <v>373</v>
      </c>
      <c r="BX114" s="2" t="s">
        <v>373</v>
      </c>
      <c r="BY114" s="2" t="s">
        <v>560</v>
      </c>
      <c r="BZ114" s="2" t="s">
        <v>373</v>
      </c>
      <c r="CA114" s="2" t="s">
        <v>2662</v>
      </c>
      <c r="CB114" s="2" t="s">
        <v>390</v>
      </c>
      <c r="CC114" s="2" t="s">
        <v>443</v>
      </c>
      <c r="CD114" s="2" t="s">
        <v>411</v>
      </c>
      <c r="CE114" s="2" t="s">
        <v>2663</v>
      </c>
      <c r="CF114" s="2" t="s">
        <v>373</v>
      </c>
      <c r="CG114" s="2" t="s">
        <v>373</v>
      </c>
      <c r="CH114" s="2" t="s">
        <v>373</v>
      </c>
      <c r="CI114" s="2" t="s">
        <v>435</v>
      </c>
      <c r="CJ114" s="2" t="s">
        <v>373</v>
      </c>
      <c r="CK114" s="2" t="s">
        <v>2664</v>
      </c>
      <c r="CL114" s="2" t="s">
        <v>383</v>
      </c>
      <c r="CM114" s="2" t="s">
        <v>373</v>
      </c>
      <c r="CN114" s="2" t="s">
        <v>373</v>
      </c>
      <c r="CO114" s="2" t="s">
        <v>373</v>
      </c>
      <c r="CP114" s="2" t="s">
        <v>373</v>
      </c>
      <c r="CQ114" s="2" t="s">
        <v>373</v>
      </c>
      <c r="CR114" s="2" t="s">
        <v>373</v>
      </c>
      <c r="CS114" s="2" t="s">
        <v>373</v>
      </c>
      <c r="CT114" s="2" t="s">
        <v>373</v>
      </c>
      <c r="CU114" s="2" t="s">
        <v>373</v>
      </c>
      <c r="CV114" s="2" t="s">
        <v>373</v>
      </c>
      <c r="CW114" s="2" t="s">
        <v>373</v>
      </c>
      <c r="CX114" s="2" t="s">
        <v>373</v>
      </c>
      <c r="CY114" s="2" t="s">
        <v>390</v>
      </c>
      <c r="CZ114" s="2" t="s">
        <v>2665</v>
      </c>
      <c r="DA114" s="2" t="s">
        <v>373</v>
      </c>
      <c r="DB114" s="2" t="s">
        <v>373</v>
      </c>
      <c r="DC114" s="2" t="s">
        <v>373</v>
      </c>
      <c r="DD114" s="2" t="s">
        <v>373</v>
      </c>
      <c r="DE114" s="2" t="s">
        <v>373</v>
      </c>
      <c r="DF114" s="2" t="s">
        <v>373</v>
      </c>
      <c r="DG114" s="2" t="s">
        <v>373</v>
      </c>
      <c r="DH114" s="2" t="s">
        <v>373</v>
      </c>
      <c r="DI114" s="2" t="s">
        <v>373</v>
      </c>
      <c r="DJ114" s="2" t="s">
        <v>373</v>
      </c>
      <c r="DK114" s="2" t="s">
        <v>373</v>
      </c>
      <c r="DL114" s="2" t="s">
        <v>373</v>
      </c>
      <c r="DM114" s="2" t="s">
        <v>373</v>
      </c>
      <c r="DN114" s="2" t="s">
        <v>373</v>
      </c>
      <c r="DO114" s="2" t="s">
        <v>373</v>
      </c>
      <c r="DP114" s="2" t="s">
        <v>373</v>
      </c>
      <c r="DQ114" s="2" t="s">
        <v>373</v>
      </c>
      <c r="DR114" s="2" t="s">
        <v>373</v>
      </c>
      <c r="DS114" s="2" t="s">
        <v>373</v>
      </c>
      <c r="DT114" s="2" t="s">
        <v>373</v>
      </c>
      <c r="DU114" s="2" t="s">
        <v>373</v>
      </c>
      <c r="DV114" s="2" t="s">
        <v>373</v>
      </c>
      <c r="DW114" s="2" t="s">
        <v>373</v>
      </c>
      <c r="DX114" s="2" t="s">
        <v>373</v>
      </c>
      <c r="DY114" s="2" t="s">
        <v>373</v>
      </c>
      <c r="DZ114" s="2" t="s">
        <v>373</v>
      </c>
      <c r="EA114" s="2" t="s">
        <v>373</v>
      </c>
      <c r="EB114" s="2" t="s">
        <v>373</v>
      </c>
      <c r="EC114" s="2" t="s">
        <v>373</v>
      </c>
      <c r="ED114" s="2" t="s">
        <v>373</v>
      </c>
      <c r="EE114" s="2" t="s">
        <v>373</v>
      </c>
      <c r="EF114" s="2" t="s">
        <v>373</v>
      </c>
      <c r="EG114" s="2" t="s">
        <v>373</v>
      </c>
      <c r="EH114" s="2" t="s">
        <v>449</v>
      </c>
      <c r="EI114" s="2" t="s">
        <v>373</v>
      </c>
      <c r="EJ114" s="2" t="s">
        <v>437</v>
      </c>
      <c r="EK114" s="2" t="s">
        <v>373</v>
      </c>
      <c r="EL114" s="2" t="s">
        <v>373</v>
      </c>
      <c r="EM114" s="2" t="s">
        <v>373</v>
      </c>
      <c r="EN114" s="2" t="s">
        <v>390</v>
      </c>
      <c r="EO114" s="2" t="s">
        <v>2666</v>
      </c>
      <c r="EP114" s="2" t="s">
        <v>373</v>
      </c>
      <c r="EQ114" s="2" t="s">
        <v>373</v>
      </c>
      <c r="ER114" s="2" t="s">
        <v>373</v>
      </c>
      <c r="ES114" s="2" t="s">
        <v>373</v>
      </c>
      <c r="ET114" s="2" t="s">
        <v>373</v>
      </c>
      <c r="EU114" s="2" t="s">
        <v>373</v>
      </c>
      <c r="EV114" s="2" t="s">
        <v>373</v>
      </c>
      <c r="EW114" s="2" t="s">
        <v>373</v>
      </c>
      <c r="EX114" s="2" t="s">
        <v>373</v>
      </c>
      <c r="EY114" s="2" t="s">
        <v>373</v>
      </c>
      <c r="EZ114" s="2" t="s">
        <v>373</v>
      </c>
      <c r="FA114" s="2" t="s">
        <v>373</v>
      </c>
      <c r="FB114" s="2" t="s">
        <v>373</v>
      </c>
      <c r="FC114" s="2" t="s">
        <v>373</v>
      </c>
      <c r="FD114" s="2" t="s">
        <v>373</v>
      </c>
      <c r="FE114" s="2" t="s">
        <v>373</v>
      </c>
      <c r="FF114" s="2" t="s">
        <v>373</v>
      </c>
      <c r="FG114" s="2" t="s">
        <v>373</v>
      </c>
      <c r="FH114" s="2" t="s">
        <v>373</v>
      </c>
      <c r="FI114" s="2" t="s">
        <v>373</v>
      </c>
      <c r="FJ114" s="2" t="s">
        <v>373</v>
      </c>
      <c r="FK114" s="2" t="s">
        <v>373</v>
      </c>
      <c r="FL114" s="2" t="s">
        <v>373</v>
      </c>
      <c r="FM114" s="2" t="s">
        <v>373</v>
      </c>
      <c r="FN114" s="2" t="s">
        <v>373</v>
      </c>
      <c r="FO114" s="2" t="s">
        <v>373</v>
      </c>
      <c r="FP114" s="2" t="s">
        <v>373</v>
      </c>
      <c r="FQ114" s="2" t="s">
        <v>373</v>
      </c>
      <c r="FR114" s="2" t="s">
        <v>373</v>
      </c>
      <c r="FS114" s="2" t="s">
        <v>373</v>
      </c>
      <c r="FT114" s="2" t="s">
        <v>383</v>
      </c>
      <c r="FU114" s="2" t="s">
        <v>373</v>
      </c>
      <c r="FV114" s="2" t="s">
        <v>373</v>
      </c>
      <c r="FW114" s="2" t="s">
        <v>373</v>
      </c>
      <c r="FX114" s="2" t="s">
        <v>373</v>
      </c>
      <c r="FY114" s="2" t="s">
        <v>373</v>
      </c>
      <c r="FZ114" s="2" t="s">
        <v>373</v>
      </c>
      <c r="GA114" s="2" t="s">
        <v>373</v>
      </c>
      <c r="GB114" s="2" t="s">
        <v>373</v>
      </c>
      <c r="GC114" s="2" t="s">
        <v>373</v>
      </c>
      <c r="GD114" s="2" t="s">
        <v>373</v>
      </c>
      <c r="GE114" s="2" t="s">
        <v>373</v>
      </c>
      <c r="GF114" s="2" t="s">
        <v>373</v>
      </c>
      <c r="GG114" s="2" t="s">
        <v>373</v>
      </c>
      <c r="GH114" s="2" t="s">
        <v>373</v>
      </c>
      <c r="GI114" s="2" t="s">
        <v>373</v>
      </c>
      <c r="GJ114" s="2" t="s">
        <v>373</v>
      </c>
    </row>
    <row r="115" spans="1:192" x14ac:dyDescent="0.25">
      <c r="A115" s="1">
        <v>43763.609942129631</v>
      </c>
      <c r="B115" s="1">
        <v>43763.614884259259</v>
      </c>
      <c r="C115" s="2" t="s">
        <v>195</v>
      </c>
      <c r="D115" s="2" t="s">
        <v>2667</v>
      </c>
      <c r="E115">
        <v>100</v>
      </c>
      <c r="F115">
        <v>427</v>
      </c>
      <c r="G115" s="2" t="s">
        <v>371</v>
      </c>
      <c r="H115" s="1">
        <v>43763.61489996528</v>
      </c>
      <c r="I115" s="2" t="s">
        <v>2668</v>
      </c>
      <c r="J115" s="2" t="s">
        <v>373</v>
      </c>
      <c r="K115" s="2" t="s">
        <v>373</v>
      </c>
      <c r="L115" s="2" t="s">
        <v>373</v>
      </c>
      <c r="M115" s="2" t="s">
        <v>373</v>
      </c>
      <c r="N115" s="2" t="s">
        <v>373</v>
      </c>
      <c r="O115" s="2" t="s">
        <v>373</v>
      </c>
      <c r="P115" s="2" t="s">
        <v>374</v>
      </c>
      <c r="Q115" s="2" t="s">
        <v>375</v>
      </c>
      <c r="R115" s="2" t="s">
        <v>2669</v>
      </c>
      <c r="S115" s="2" t="s">
        <v>2670</v>
      </c>
      <c r="T115" s="2" t="s">
        <v>2671</v>
      </c>
      <c r="U115" s="2" t="s">
        <v>2672</v>
      </c>
      <c r="V115" s="2" t="s">
        <v>2673</v>
      </c>
      <c r="W115" s="2" t="s">
        <v>381</v>
      </c>
      <c r="X115" s="2" t="s">
        <v>373</v>
      </c>
      <c r="Y115" s="2" t="s">
        <v>539</v>
      </c>
      <c r="Z115" s="2" t="s">
        <v>383</v>
      </c>
      <c r="AA115" s="2" t="s">
        <v>401</v>
      </c>
      <c r="AB115" s="2" t="s">
        <v>373</v>
      </c>
      <c r="AC115" s="2" t="s">
        <v>1984</v>
      </c>
      <c r="AD115" s="2" t="s">
        <v>373</v>
      </c>
      <c r="AE115" s="2" t="s">
        <v>450</v>
      </c>
      <c r="AF115" s="2" t="s">
        <v>373</v>
      </c>
      <c r="AG115" s="2" t="s">
        <v>373</v>
      </c>
      <c r="AH115" s="2" t="s">
        <v>1310</v>
      </c>
      <c r="AI115" s="2" t="s">
        <v>373</v>
      </c>
      <c r="AJ115" s="2" t="s">
        <v>373</v>
      </c>
      <c r="AK115" s="2" t="s">
        <v>383</v>
      </c>
      <c r="AL115" s="2" t="s">
        <v>373</v>
      </c>
      <c r="AM115" s="2" t="s">
        <v>405</v>
      </c>
      <c r="AN115" s="2" t="s">
        <v>406</v>
      </c>
      <c r="AO115" s="2" t="s">
        <v>915</v>
      </c>
      <c r="AP115" s="2" t="s">
        <v>373</v>
      </c>
      <c r="AQ115" s="2" t="s">
        <v>373</v>
      </c>
      <c r="AR115" s="2" t="s">
        <v>2674</v>
      </c>
      <c r="AS115" s="2" t="s">
        <v>1004</v>
      </c>
      <c r="AT115" s="2" t="s">
        <v>373</v>
      </c>
      <c r="AU115" s="2" t="s">
        <v>373</v>
      </c>
      <c r="AV115" s="2" t="s">
        <v>373</v>
      </c>
      <c r="AW115" s="2" t="s">
        <v>429</v>
      </c>
      <c r="AX115" s="2" t="s">
        <v>390</v>
      </c>
      <c r="AY115" s="2" t="s">
        <v>390</v>
      </c>
      <c r="AZ115" s="2" t="s">
        <v>383</v>
      </c>
      <c r="BA115" s="2" t="s">
        <v>373</v>
      </c>
      <c r="BB115" s="2" t="s">
        <v>373</v>
      </c>
      <c r="BC115" s="2" t="s">
        <v>373</v>
      </c>
      <c r="BD115" s="2" t="s">
        <v>373</v>
      </c>
      <c r="BE115" s="2" t="s">
        <v>373</v>
      </c>
      <c r="BF115" s="2" t="s">
        <v>373</v>
      </c>
      <c r="BG115" s="2" t="s">
        <v>383</v>
      </c>
      <c r="BH115" s="2" t="s">
        <v>494</v>
      </c>
      <c r="BI115" s="2" t="s">
        <v>373</v>
      </c>
      <c r="BJ115" s="2" t="s">
        <v>2675</v>
      </c>
      <c r="BK115" s="2" t="s">
        <v>547</v>
      </c>
      <c r="BL115" s="2" t="s">
        <v>373</v>
      </c>
      <c r="BM115" s="2" t="s">
        <v>383</v>
      </c>
      <c r="BN115" s="2" t="s">
        <v>373</v>
      </c>
      <c r="BO115" s="2" t="s">
        <v>373</v>
      </c>
      <c r="BP115" s="2" t="s">
        <v>373</v>
      </c>
      <c r="BQ115" s="2" t="s">
        <v>373</v>
      </c>
      <c r="BR115" s="2" t="s">
        <v>383</v>
      </c>
      <c r="BS115" s="2" t="s">
        <v>373</v>
      </c>
      <c r="BT115" s="2" t="s">
        <v>373</v>
      </c>
      <c r="BU115" s="2" t="s">
        <v>373</v>
      </c>
      <c r="BV115" s="2" t="s">
        <v>373</v>
      </c>
      <c r="BW115" s="2" t="s">
        <v>373</v>
      </c>
      <c r="BX115" s="2" t="s">
        <v>373</v>
      </c>
      <c r="BY115" s="2" t="s">
        <v>373</v>
      </c>
      <c r="BZ115" s="2" t="s">
        <v>373</v>
      </c>
      <c r="CA115" s="2" t="s">
        <v>373</v>
      </c>
      <c r="CB115" s="2" t="s">
        <v>390</v>
      </c>
      <c r="CC115" s="2" t="s">
        <v>373</v>
      </c>
      <c r="CD115" s="2" t="s">
        <v>373</v>
      </c>
      <c r="CE115" s="2" t="s">
        <v>373</v>
      </c>
      <c r="CF115" s="2" t="s">
        <v>373</v>
      </c>
      <c r="CG115" s="2" t="s">
        <v>373</v>
      </c>
      <c r="CH115" s="2" t="s">
        <v>373</v>
      </c>
      <c r="CI115" s="2" t="s">
        <v>435</v>
      </c>
      <c r="CJ115" s="2" t="s">
        <v>373</v>
      </c>
      <c r="CK115" s="2" t="s">
        <v>373</v>
      </c>
      <c r="CL115" s="2" t="s">
        <v>383</v>
      </c>
      <c r="CM115" s="2" t="s">
        <v>373</v>
      </c>
      <c r="CN115" s="2" t="s">
        <v>373</v>
      </c>
      <c r="CO115" s="2" t="s">
        <v>373</v>
      </c>
      <c r="CP115" s="2" t="s">
        <v>373</v>
      </c>
      <c r="CQ115" s="2" t="s">
        <v>373</v>
      </c>
      <c r="CR115" s="2" t="s">
        <v>373</v>
      </c>
      <c r="CS115" s="2" t="s">
        <v>373</v>
      </c>
      <c r="CT115" s="2" t="s">
        <v>373</v>
      </c>
      <c r="CU115" s="2" t="s">
        <v>373</v>
      </c>
      <c r="CV115" s="2" t="s">
        <v>373</v>
      </c>
      <c r="CW115" s="2" t="s">
        <v>373</v>
      </c>
      <c r="CX115" s="2" t="s">
        <v>373</v>
      </c>
      <c r="CY115" s="2" t="s">
        <v>390</v>
      </c>
      <c r="CZ115" s="2" t="s">
        <v>373</v>
      </c>
      <c r="DA115" s="2" t="s">
        <v>373</v>
      </c>
      <c r="DB115" s="2" t="s">
        <v>373</v>
      </c>
      <c r="DC115" s="2" t="s">
        <v>373</v>
      </c>
      <c r="DD115" s="2" t="s">
        <v>373</v>
      </c>
      <c r="DE115" s="2" t="s">
        <v>373</v>
      </c>
      <c r="DF115" s="2" t="s">
        <v>373</v>
      </c>
      <c r="DG115" s="2" t="s">
        <v>373</v>
      </c>
      <c r="DH115" s="2" t="s">
        <v>373</v>
      </c>
      <c r="DI115" s="2" t="s">
        <v>373</v>
      </c>
      <c r="DJ115" s="2" t="s">
        <v>373</v>
      </c>
      <c r="DK115" s="2" t="s">
        <v>373</v>
      </c>
      <c r="DL115" s="2" t="s">
        <v>373</v>
      </c>
      <c r="DM115" s="2" t="s">
        <v>373</v>
      </c>
      <c r="DN115" s="2" t="s">
        <v>373</v>
      </c>
      <c r="DO115" s="2" t="s">
        <v>373</v>
      </c>
      <c r="DP115" s="2" t="s">
        <v>373</v>
      </c>
      <c r="DQ115" s="2" t="s">
        <v>373</v>
      </c>
      <c r="DR115" s="2" t="s">
        <v>373</v>
      </c>
      <c r="DS115" s="2" t="s">
        <v>373</v>
      </c>
      <c r="DT115" s="2" t="s">
        <v>373</v>
      </c>
      <c r="DU115" s="2" t="s">
        <v>373</v>
      </c>
      <c r="DV115" s="2" t="s">
        <v>373</v>
      </c>
      <c r="DW115" s="2" t="s">
        <v>373</v>
      </c>
      <c r="DX115" s="2" t="s">
        <v>373</v>
      </c>
      <c r="DY115" s="2" t="s">
        <v>373</v>
      </c>
      <c r="DZ115" s="2" t="s">
        <v>373</v>
      </c>
      <c r="EA115" s="2" t="s">
        <v>373</v>
      </c>
      <c r="EB115" s="2" t="s">
        <v>373</v>
      </c>
      <c r="EC115" s="2" t="s">
        <v>373</v>
      </c>
      <c r="ED115" s="2" t="s">
        <v>373</v>
      </c>
      <c r="EE115" s="2" t="s">
        <v>373</v>
      </c>
      <c r="EF115" s="2" t="s">
        <v>373</v>
      </c>
      <c r="EG115" s="2" t="s">
        <v>373</v>
      </c>
      <c r="EH115" s="2" t="s">
        <v>373</v>
      </c>
      <c r="EI115" s="2" t="s">
        <v>373</v>
      </c>
      <c r="EJ115" s="2" t="s">
        <v>373</v>
      </c>
      <c r="EK115" s="2" t="s">
        <v>373</v>
      </c>
      <c r="EL115" s="2" t="s">
        <v>373</v>
      </c>
      <c r="EM115" s="2" t="s">
        <v>373</v>
      </c>
      <c r="EN115" s="2" t="s">
        <v>390</v>
      </c>
      <c r="EO115" s="2" t="s">
        <v>373</v>
      </c>
      <c r="EP115" s="2" t="s">
        <v>373</v>
      </c>
      <c r="EQ115" s="2" t="s">
        <v>373</v>
      </c>
      <c r="ER115" s="2" t="s">
        <v>373</v>
      </c>
      <c r="ES115" s="2" t="s">
        <v>373</v>
      </c>
      <c r="ET115" s="2" t="s">
        <v>373</v>
      </c>
      <c r="EU115" s="2" t="s">
        <v>373</v>
      </c>
      <c r="EV115" s="2" t="s">
        <v>373</v>
      </c>
      <c r="EW115" s="2" t="s">
        <v>373</v>
      </c>
      <c r="EX115" s="2" t="s">
        <v>373</v>
      </c>
      <c r="EY115" s="2" t="s">
        <v>373</v>
      </c>
      <c r="EZ115" s="2" t="s">
        <v>373</v>
      </c>
      <c r="FA115" s="2" t="s">
        <v>373</v>
      </c>
      <c r="FB115" s="2" t="s">
        <v>373</v>
      </c>
      <c r="FC115" s="2" t="s">
        <v>373</v>
      </c>
      <c r="FD115" s="2" t="s">
        <v>373</v>
      </c>
      <c r="FE115" s="2" t="s">
        <v>373</v>
      </c>
      <c r="FF115" s="2" t="s">
        <v>373</v>
      </c>
      <c r="FG115" s="2" t="s">
        <v>373</v>
      </c>
      <c r="FH115" s="2" t="s">
        <v>373</v>
      </c>
      <c r="FI115" s="2" t="s">
        <v>373</v>
      </c>
      <c r="FJ115" s="2" t="s">
        <v>373</v>
      </c>
      <c r="FK115" s="2" t="s">
        <v>373</v>
      </c>
      <c r="FL115" s="2" t="s">
        <v>373</v>
      </c>
      <c r="FM115" s="2" t="s">
        <v>373</v>
      </c>
      <c r="FN115" s="2" t="s">
        <v>373</v>
      </c>
      <c r="FO115" s="2" t="s">
        <v>373</v>
      </c>
      <c r="FP115" s="2" t="s">
        <v>373</v>
      </c>
      <c r="FQ115" s="2" t="s">
        <v>373</v>
      </c>
      <c r="FR115" s="2" t="s">
        <v>373</v>
      </c>
      <c r="FS115" s="2" t="s">
        <v>373</v>
      </c>
      <c r="FT115" s="2" t="s">
        <v>373</v>
      </c>
      <c r="FU115" s="2" t="s">
        <v>373</v>
      </c>
      <c r="FV115" s="2" t="s">
        <v>383</v>
      </c>
      <c r="FW115" s="2" t="s">
        <v>373</v>
      </c>
      <c r="FX115" s="2" t="s">
        <v>373</v>
      </c>
      <c r="FY115" s="2" t="s">
        <v>383</v>
      </c>
      <c r="FZ115" s="2" t="s">
        <v>373</v>
      </c>
      <c r="GA115" s="2" t="s">
        <v>373</v>
      </c>
      <c r="GB115" s="2" t="s">
        <v>373</v>
      </c>
      <c r="GC115" s="2" t="s">
        <v>373</v>
      </c>
      <c r="GD115" s="2" t="s">
        <v>373</v>
      </c>
      <c r="GE115" s="2" t="s">
        <v>373</v>
      </c>
      <c r="GF115" s="2" t="s">
        <v>373</v>
      </c>
      <c r="GG115" s="2" t="s">
        <v>373</v>
      </c>
      <c r="GH115" s="2" t="s">
        <v>373</v>
      </c>
      <c r="GI115" s="2" t="s">
        <v>373</v>
      </c>
      <c r="GJ115" s="2" t="s">
        <v>373</v>
      </c>
    </row>
    <row r="116" spans="1:192" x14ac:dyDescent="0.25">
      <c r="A116" s="1">
        <v>43763.594652777778</v>
      </c>
      <c r="B116" s="1">
        <v>43763.619456018518</v>
      </c>
      <c r="C116" s="2" t="s">
        <v>195</v>
      </c>
      <c r="D116" s="2" t="s">
        <v>2676</v>
      </c>
      <c r="E116">
        <v>100</v>
      </c>
      <c r="F116">
        <v>2142</v>
      </c>
      <c r="G116" s="2" t="s">
        <v>371</v>
      </c>
      <c r="H116" s="1">
        <v>43763.619461793984</v>
      </c>
      <c r="I116" s="2" t="s">
        <v>2677</v>
      </c>
      <c r="J116" s="2" t="s">
        <v>373</v>
      </c>
      <c r="K116" s="2" t="s">
        <v>373</v>
      </c>
      <c r="L116" s="2" t="s">
        <v>373</v>
      </c>
      <c r="M116" s="2" t="s">
        <v>373</v>
      </c>
      <c r="N116" s="2" t="s">
        <v>373</v>
      </c>
      <c r="O116" s="2" t="s">
        <v>373</v>
      </c>
      <c r="P116" s="2" t="s">
        <v>374</v>
      </c>
      <c r="Q116" s="2" t="s">
        <v>375</v>
      </c>
      <c r="R116" s="2" t="s">
        <v>2678</v>
      </c>
      <c r="S116" s="2" t="s">
        <v>2679</v>
      </c>
      <c r="T116" s="2" t="s">
        <v>2680</v>
      </c>
      <c r="U116" s="2" t="s">
        <v>2681</v>
      </c>
      <c r="V116" s="2" t="s">
        <v>2682</v>
      </c>
      <c r="W116" s="2" t="s">
        <v>381</v>
      </c>
      <c r="X116" s="2" t="s">
        <v>373</v>
      </c>
      <c r="Y116" s="2" t="s">
        <v>539</v>
      </c>
      <c r="Z116" s="2" t="s">
        <v>390</v>
      </c>
      <c r="AA116" s="2" t="s">
        <v>597</v>
      </c>
      <c r="AB116" s="2" t="s">
        <v>373</v>
      </c>
      <c r="AC116" s="2" t="s">
        <v>2683</v>
      </c>
      <c r="AD116" s="2" t="s">
        <v>373</v>
      </c>
      <c r="AE116" s="2" t="s">
        <v>667</v>
      </c>
      <c r="AF116" s="2" t="s">
        <v>373</v>
      </c>
      <c r="AG116" s="2" t="s">
        <v>373</v>
      </c>
      <c r="AH116" s="2" t="s">
        <v>2684</v>
      </c>
      <c r="AI116" s="2" t="s">
        <v>373</v>
      </c>
      <c r="AJ116" s="2" t="s">
        <v>373</v>
      </c>
      <c r="AK116" s="2" t="s">
        <v>383</v>
      </c>
      <c r="AL116" s="2" t="s">
        <v>373</v>
      </c>
      <c r="AM116" s="2" t="s">
        <v>405</v>
      </c>
      <c r="AN116" s="2" t="s">
        <v>406</v>
      </c>
      <c r="AO116" s="2" t="s">
        <v>849</v>
      </c>
      <c r="AP116" s="2" t="s">
        <v>373</v>
      </c>
      <c r="AQ116" s="2" t="s">
        <v>373</v>
      </c>
      <c r="AR116" s="2" t="s">
        <v>527</v>
      </c>
      <c r="AS116" s="2" t="s">
        <v>1462</v>
      </c>
      <c r="AT116" s="2" t="s">
        <v>373</v>
      </c>
      <c r="AU116" s="2" t="s">
        <v>373</v>
      </c>
      <c r="AV116" s="2" t="s">
        <v>373</v>
      </c>
      <c r="AW116" s="2" t="s">
        <v>429</v>
      </c>
      <c r="AX116" s="2" t="s">
        <v>373</v>
      </c>
      <c r="AY116" s="2" t="s">
        <v>373</v>
      </c>
      <c r="AZ116" s="2" t="s">
        <v>373</v>
      </c>
      <c r="BA116" s="2" t="s">
        <v>1230</v>
      </c>
      <c r="BB116" s="2" t="s">
        <v>724</v>
      </c>
      <c r="BC116" s="2" t="s">
        <v>373</v>
      </c>
      <c r="BD116" s="2" t="s">
        <v>948</v>
      </c>
      <c r="BE116" s="2" t="s">
        <v>948</v>
      </c>
      <c r="BF116" s="2" t="s">
        <v>373</v>
      </c>
      <c r="BG116" s="2" t="s">
        <v>383</v>
      </c>
      <c r="BH116" s="2" t="s">
        <v>494</v>
      </c>
      <c r="BI116" s="2" t="s">
        <v>373</v>
      </c>
      <c r="BJ116" s="2" t="s">
        <v>2685</v>
      </c>
      <c r="BK116" s="2" t="s">
        <v>1213</v>
      </c>
      <c r="BL116" s="2" t="s">
        <v>2686</v>
      </c>
      <c r="BM116" s="2" t="s">
        <v>383</v>
      </c>
      <c r="BN116" s="2" t="s">
        <v>373</v>
      </c>
      <c r="BO116" s="2" t="s">
        <v>390</v>
      </c>
      <c r="BP116" s="2" t="s">
        <v>390</v>
      </c>
      <c r="BQ116" s="2" t="s">
        <v>373</v>
      </c>
      <c r="BR116" s="2" t="s">
        <v>390</v>
      </c>
      <c r="BS116" s="2" t="s">
        <v>497</v>
      </c>
      <c r="BT116" s="2" t="s">
        <v>411</v>
      </c>
      <c r="BU116" s="2" t="s">
        <v>2467</v>
      </c>
      <c r="BV116" s="2" t="s">
        <v>373</v>
      </c>
      <c r="BW116" s="2" t="s">
        <v>600</v>
      </c>
      <c r="BX116" s="2" t="s">
        <v>373</v>
      </c>
      <c r="BY116" s="2" t="s">
        <v>494</v>
      </c>
      <c r="BZ116" s="2" t="s">
        <v>2687</v>
      </c>
      <c r="CA116" s="2" t="s">
        <v>2688</v>
      </c>
      <c r="CB116" s="2" t="s">
        <v>390</v>
      </c>
      <c r="CC116" s="2" t="s">
        <v>497</v>
      </c>
      <c r="CD116" s="2" t="s">
        <v>411</v>
      </c>
      <c r="CE116" s="2" t="s">
        <v>659</v>
      </c>
      <c r="CF116" s="2" t="s">
        <v>373</v>
      </c>
      <c r="CG116" s="2" t="s">
        <v>600</v>
      </c>
      <c r="CH116" s="2" t="s">
        <v>373</v>
      </c>
      <c r="CI116" s="2" t="s">
        <v>435</v>
      </c>
      <c r="CJ116" s="2" t="s">
        <v>373</v>
      </c>
      <c r="CK116" s="2" t="s">
        <v>2689</v>
      </c>
      <c r="CL116" s="2" t="s">
        <v>383</v>
      </c>
      <c r="CM116" s="2" t="s">
        <v>373</v>
      </c>
      <c r="CN116" s="2" t="s">
        <v>373</v>
      </c>
      <c r="CO116" s="2" t="s">
        <v>373</v>
      </c>
      <c r="CP116" s="2" t="s">
        <v>373</v>
      </c>
      <c r="CQ116" s="2" t="s">
        <v>373</v>
      </c>
      <c r="CR116" s="2" t="s">
        <v>373</v>
      </c>
      <c r="CS116" s="2" t="s">
        <v>373</v>
      </c>
      <c r="CT116" s="2" t="s">
        <v>373</v>
      </c>
      <c r="CU116" s="2" t="s">
        <v>373</v>
      </c>
      <c r="CV116" s="2" t="s">
        <v>373</v>
      </c>
      <c r="CW116" s="2" t="s">
        <v>373</v>
      </c>
      <c r="CX116" s="2" t="s">
        <v>373</v>
      </c>
      <c r="CY116" s="2" t="s">
        <v>390</v>
      </c>
      <c r="CZ116" s="2" t="s">
        <v>2690</v>
      </c>
      <c r="DA116" s="2" t="s">
        <v>2588</v>
      </c>
      <c r="DB116" s="2" t="s">
        <v>2690</v>
      </c>
      <c r="DC116" s="2" t="s">
        <v>2588</v>
      </c>
      <c r="DD116" s="2" t="s">
        <v>2691</v>
      </c>
      <c r="DE116" s="2" t="s">
        <v>1443</v>
      </c>
      <c r="DF116" s="2" t="s">
        <v>2692</v>
      </c>
      <c r="DG116" s="2" t="s">
        <v>373</v>
      </c>
      <c r="DH116" s="2" t="s">
        <v>452</v>
      </c>
      <c r="DI116" s="2" t="s">
        <v>373</v>
      </c>
      <c r="DJ116" s="2" t="s">
        <v>2693</v>
      </c>
      <c r="DK116" s="2" t="s">
        <v>763</v>
      </c>
      <c r="DL116" s="2" t="s">
        <v>440</v>
      </c>
      <c r="DM116" s="2" t="s">
        <v>441</v>
      </c>
      <c r="DN116" s="2" t="s">
        <v>587</v>
      </c>
      <c r="DO116" s="2" t="s">
        <v>948</v>
      </c>
      <c r="DP116" s="2" t="s">
        <v>489</v>
      </c>
      <c r="DQ116" s="2" t="s">
        <v>2694</v>
      </c>
      <c r="DR116" s="2" t="s">
        <v>2695</v>
      </c>
      <c r="DS116" s="2" t="s">
        <v>2696</v>
      </c>
      <c r="DT116" s="2" t="s">
        <v>2234</v>
      </c>
      <c r="DU116" s="2" t="s">
        <v>2697</v>
      </c>
      <c r="DV116" s="2" t="s">
        <v>440</v>
      </c>
      <c r="DW116" s="2" t="s">
        <v>2698</v>
      </c>
      <c r="DX116" s="2" t="s">
        <v>373</v>
      </c>
      <c r="DY116" s="2" t="s">
        <v>373</v>
      </c>
      <c r="DZ116" s="2" t="s">
        <v>373</v>
      </c>
      <c r="EA116" s="2" t="s">
        <v>373</v>
      </c>
      <c r="EB116" s="2" t="s">
        <v>373</v>
      </c>
      <c r="EC116" s="2" t="s">
        <v>373</v>
      </c>
      <c r="ED116" s="2" t="s">
        <v>373</v>
      </c>
      <c r="EE116" s="2" t="s">
        <v>1448</v>
      </c>
      <c r="EF116" s="2" t="s">
        <v>383</v>
      </c>
      <c r="EG116" s="2" t="s">
        <v>390</v>
      </c>
      <c r="EH116" s="2" t="s">
        <v>449</v>
      </c>
      <c r="EI116" s="2" t="s">
        <v>373</v>
      </c>
      <c r="EJ116" s="2" t="s">
        <v>373</v>
      </c>
      <c r="EK116" s="2" t="s">
        <v>373</v>
      </c>
      <c r="EL116" s="2" t="s">
        <v>529</v>
      </c>
      <c r="EM116" s="2" t="s">
        <v>373</v>
      </c>
      <c r="EN116" s="2" t="s">
        <v>390</v>
      </c>
      <c r="EO116" s="2" t="s">
        <v>2699</v>
      </c>
      <c r="EP116" s="2" t="s">
        <v>623</v>
      </c>
      <c r="EQ116" s="2" t="s">
        <v>2699</v>
      </c>
      <c r="ER116" s="2" t="s">
        <v>623</v>
      </c>
      <c r="ES116" s="2" t="s">
        <v>2700</v>
      </c>
      <c r="ET116" s="2" t="s">
        <v>450</v>
      </c>
      <c r="EU116" s="2" t="s">
        <v>2692</v>
      </c>
      <c r="EV116" s="2" t="s">
        <v>373</v>
      </c>
      <c r="EW116" s="2" t="s">
        <v>452</v>
      </c>
      <c r="EX116" s="2" t="s">
        <v>373</v>
      </c>
      <c r="EY116" s="2" t="s">
        <v>2701</v>
      </c>
      <c r="EZ116" s="2" t="s">
        <v>763</v>
      </c>
      <c r="FA116" s="2" t="s">
        <v>441</v>
      </c>
      <c r="FB116" s="2" t="s">
        <v>441</v>
      </c>
      <c r="FC116" s="2" t="s">
        <v>1386</v>
      </c>
      <c r="FD116" s="2" t="s">
        <v>1958</v>
      </c>
      <c r="FE116" s="2" t="s">
        <v>373</v>
      </c>
      <c r="FF116" s="2" t="s">
        <v>948</v>
      </c>
      <c r="FG116" s="2" t="s">
        <v>489</v>
      </c>
      <c r="FH116" s="2" t="s">
        <v>2702</v>
      </c>
      <c r="FI116" s="2" t="s">
        <v>2703</v>
      </c>
      <c r="FJ116" s="2" t="s">
        <v>437</v>
      </c>
      <c r="FK116" s="2" t="s">
        <v>2704</v>
      </c>
      <c r="FL116" s="2" t="s">
        <v>2705</v>
      </c>
      <c r="FM116" s="2" t="s">
        <v>437</v>
      </c>
      <c r="FN116" s="2" t="s">
        <v>497</v>
      </c>
      <c r="FO116" s="2" t="s">
        <v>497</v>
      </c>
      <c r="FP116" s="2" t="s">
        <v>383</v>
      </c>
      <c r="FQ116" s="2" t="s">
        <v>383</v>
      </c>
      <c r="FR116" s="2" t="s">
        <v>542</v>
      </c>
      <c r="FS116" s="2" t="s">
        <v>373</v>
      </c>
      <c r="FT116" s="2" t="s">
        <v>383</v>
      </c>
      <c r="FU116" s="2" t="s">
        <v>373</v>
      </c>
      <c r="FV116" s="2" t="s">
        <v>390</v>
      </c>
      <c r="FW116" s="2" t="s">
        <v>440</v>
      </c>
      <c r="FX116" s="2" t="s">
        <v>373</v>
      </c>
      <c r="FY116" s="2" t="s">
        <v>383</v>
      </c>
      <c r="FZ116" s="2" t="s">
        <v>373</v>
      </c>
      <c r="GA116" s="2" t="s">
        <v>373</v>
      </c>
      <c r="GB116" s="2" t="s">
        <v>373</v>
      </c>
      <c r="GC116" s="2" t="s">
        <v>373</v>
      </c>
      <c r="GD116" s="2" t="s">
        <v>373</v>
      </c>
      <c r="GE116" s="2" t="s">
        <v>373</v>
      </c>
      <c r="GF116" s="2" t="s">
        <v>373</v>
      </c>
      <c r="GG116" s="2" t="s">
        <v>373</v>
      </c>
      <c r="GH116" s="2" t="s">
        <v>373</v>
      </c>
      <c r="GI116" s="2" t="s">
        <v>373</v>
      </c>
      <c r="GJ116" s="2" t="s">
        <v>373</v>
      </c>
    </row>
    <row r="117" spans="1:192" x14ac:dyDescent="0.25">
      <c r="A117" s="1">
        <v>43756.641261574077</v>
      </c>
      <c r="B117" s="1">
        <v>43756.642569444448</v>
      </c>
      <c r="C117" s="2" t="s">
        <v>195</v>
      </c>
      <c r="D117" s="2" t="s">
        <v>2706</v>
      </c>
      <c r="E117">
        <v>22</v>
      </c>
      <c r="F117">
        <v>113</v>
      </c>
      <c r="G117" s="2" t="s">
        <v>963</v>
      </c>
      <c r="H117" s="1">
        <v>43763.642744178243</v>
      </c>
      <c r="I117" s="2" t="s">
        <v>2707</v>
      </c>
      <c r="J117" s="2" t="s">
        <v>373</v>
      </c>
      <c r="K117" s="2" t="s">
        <v>373</v>
      </c>
      <c r="L117" s="2" t="s">
        <v>373</v>
      </c>
      <c r="M117" s="2" t="s">
        <v>373</v>
      </c>
      <c r="N117" s="2" t="s">
        <v>373</v>
      </c>
      <c r="O117" s="2" t="s">
        <v>373</v>
      </c>
      <c r="P117" s="2" t="s">
        <v>374</v>
      </c>
      <c r="Q117" s="2" t="s">
        <v>375</v>
      </c>
      <c r="R117" s="2" t="s">
        <v>2708</v>
      </c>
      <c r="S117" s="2" t="s">
        <v>2709</v>
      </c>
      <c r="T117" s="2" t="s">
        <v>1733</v>
      </c>
      <c r="U117" s="2" t="s">
        <v>2710</v>
      </c>
      <c r="V117" s="2" t="s">
        <v>2711</v>
      </c>
      <c r="W117" s="2" t="s">
        <v>1159</v>
      </c>
      <c r="X117" s="2" t="s">
        <v>373</v>
      </c>
      <c r="Y117" s="2" t="s">
        <v>373</v>
      </c>
      <c r="Z117" s="2" t="s">
        <v>373</v>
      </c>
      <c r="AA117" s="2" t="s">
        <v>373</v>
      </c>
      <c r="AB117" s="2" t="s">
        <v>373</v>
      </c>
      <c r="AC117" s="2" t="s">
        <v>373</v>
      </c>
      <c r="AD117" s="2" t="s">
        <v>373</v>
      </c>
      <c r="AE117" s="2" t="s">
        <v>373</v>
      </c>
      <c r="AF117" s="2" t="s">
        <v>373</v>
      </c>
      <c r="AG117" s="2" t="s">
        <v>373</v>
      </c>
      <c r="AH117" s="2" t="s">
        <v>373</v>
      </c>
      <c r="AI117" s="2" t="s">
        <v>373</v>
      </c>
      <c r="AJ117" s="2" t="s">
        <v>373</v>
      </c>
      <c r="AK117" s="2" t="s">
        <v>373</v>
      </c>
      <c r="AL117" s="2" t="s">
        <v>373</v>
      </c>
      <c r="AM117" s="2" t="s">
        <v>373</v>
      </c>
      <c r="AN117" s="2" t="s">
        <v>373</v>
      </c>
      <c r="AO117" s="2" t="s">
        <v>373</v>
      </c>
      <c r="AP117" s="2" t="s">
        <v>373</v>
      </c>
      <c r="AQ117" s="2" t="s">
        <v>373</v>
      </c>
      <c r="AR117" s="2" t="s">
        <v>373</v>
      </c>
      <c r="AS117" s="2" t="s">
        <v>373</v>
      </c>
      <c r="AT117" s="2" t="s">
        <v>373</v>
      </c>
      <c r="AU117" s="2" t="s">
        <v>373</v>
      </c>
      <c r="AV117" s="2" t="s">
        <v>373</v>
      </c>
      <c r="AW117" s="2" t="s">
        <v>373</v>
      </c>
      <c r="AX117" s="2" t="s">
        <v>373</v>
      </c>
      <c r="AY117" s="2" t="s">
        <v>373</v>
      </c>
      <c r="AZ117" s="2" t="s">
        <v>373</v>
      </c>
      <c r="BA117" s="2" t="s">
        <v>373</v>
      </c>
      <c r="BB117" s="2" t="s">
        <v>373</v>
      </c>
      <c r="BC117" s="2" t="s">
        <v>373</v>
      </c>
      <c r="BD117" s="2" t="s">
        <v>373</v>
      </c>
      <c r="BE117" s="2" t="s">
        <v>373</v>
      </c>
      <c r="BF117" s="2" t="s">
        <v>373</v>
      </c>
      <c r="BG117" s="2" t="s">
        <v>373</v>
      </c>
      <c r="BH117" s="2" t="s">
        <v>373</v>
      </c>
      <c r="BI117" s="2" t="s">
        <v>373</v>
      </c>
      <c r="BJ117" s="2" t="s">
        <v>373</v>
      </c>
      <c r="BK117" s="2" t="s">
        <v>373</v>
      </c>
      <c r="BL117" s="2" t="s">
        <v>373</v>
      </c>
      <c r="BM117" s="2" t="s">
        <v>373</v>
      </c>
      <c r="BN117" s="2" t="s">
        <v>373</v>
      </c>
      <c r="BO117" s="2" t="s">
        <v>373</v>
      </c>
      <c r="BP117" s="2" t="s">
        <v>373</v>
      </c>
      <c r="BQ117" s="2" t="s">
        <v>373</v>
      </c>
      <c r="BR117" s="2" t="s">
        <v>373</v>
      </c>
      <c r="BS117" s="2" t="s">
        <v>373</v>
      </c>
      <c r="BT117" s="2" t="s">
        <v>373</v>
      </c>
      <c r="BU117" s="2" t="s">
        <v>373</v>
      </c>
      <c r="BV117" s="2" t="s">
        <v>373</v>
      </c>
      <c r="BW117" s="2" t="s">
        <v>373</v>
      </c>
      <c r="BX117" s="2" t="s">
        <v>373</v>
      </c>
      <c r="BY117" s="2" t="s">
        <v>373</v>
      </c>
      <c r="BZ117" s="2" t="s">
        <v>373</v>
      </c>
      <c r="CA117" s="2" t="s">
        <v>373</v>
      </c>
      <c r="CB117" s="2" t="s">
        <v>373</v>
      </c>
      <c r="CC117" s="2" t="s">
        <v>373</v>
      </c>
      <c r="CD117" s="2" t="s">
        <v>373</v>
      </c>
      <c r="CE117" s="2" t="s">
        <v>373</v>
      </c>
      <c r="CF117" s="2" t="s">
        <v>373</v>
      </c>
      <c r="CG117" s="2" t="s">
        <v>373</v>
      </c>
      <c r="CH117" s="2" t="s">
        <v>373</v>
      </c>
      <c r="CI117" s="2" t="s">
        <v>373</v>
      </c>
      <c r="CJ117" s="2" t="s">
        <v>373</v>
      </c>
      <c r="CK117" s="2" t="s">
        <v>373</v>
      </c>
      <c r="CL117" s="2" t="s">
        <v>373</v>
      </c>
      <c r="CM117" s="2" t="s">
        <v>373</v>
      </c>
      <c r="CN117" s="2" t="s">
        <v>373</v>
      </c>
      <c r="CO117" s="2" t="s">
        <v>373</v>
      </c>
      <c r="CP117" s="2" t="s">
        <v>373</v>
      </c>
      <c r="CQ117" s="2" t="s">
        <v>373</v>
      </c>
      <c r="CR117" s="2" t="s">
        <v>373</v>
      </c>
      <c r="CS117" s="2" t="s">
        <v>373</v>
      </c>
      <c r="CT117" s="2" t="s">
        <v>373</v>
      </c>
      <c r="CU117" s="2" t="s">
        <v>373</v>
      </c>
      <c r="CV117" s="2" t="s">
        <v>373</v>
      </c>
      <c r="CW117" s="2" t="s">
        <v>373</v>
      </c>
      <c r="CX117" s="2" t="s">
        <v>373</v>
      </c>
      <c r="CY117" s="2" t="s">
        <v>373</v>
      </c>
      <c r="CZ117" s="2" t="s">
        <v>373</v>
      </c>
      <c r="DA117" s="2" t="s">
        <v>373</v>
      </c>
      <c r="DB117" s="2" t="s">
        <v>373</v>
      </c>
      <c r="DC117" s="2" t="s">
        <v>373</v>
      </c>
      <c r="DD117" s="2" t="s">
        <v>373</v>
      </c>
      <c r="DE117" s="2" t="s">
        <v>373</v>
      </c>
      <c r="DF117" s="2" t="s">
        <v>373</v>
      </c>
      <c r="DG117" s="2" t="s">
        <v>373</v>
      </c>
      <c r="DH117" s="2" t="s">
        <v>373</v>
      </c>
      <c r="DI117" s="2" t="s">
        <v>373</v>
      </c>
      <c r="DJ117" s="2" t="s">
        <v>373</v>
      </c>
      <c r="DK117" s="2" t="s">
        <v>373</v>
      </c>
      <c r="DL117" s="2" t="s">
        <v>373</v>
      </c>
      <c r="DM117" s="2" t="s">
        <v>373</v>
      </c>
      <c r="DN117" s="2" t="s">
        <v>373</v>
      </c>
      <c r="DO117" s="2" t="s">
        <v>373</v>
      </c>
      <c r="DP117" s="2" t="s">
        <v>373</v>
      </c>
      <c r="DQ117" s="2" t="s">
        <v>373</v>
      </c>
      <c r="DR117" s="2" t="s">
        <v>373</v>
      </c>
      <c r="DS117" s="2" t="s">
        <v>373</v>
      </c>
      <c r="DT117" s="2" t="s">
        <v>373</v>
      </c>
      <c r="DU117" s="2" t="s">
        <v>373</v>
      </c>
      <c r="DV117" s="2" t="s">
        <v>373</v>
      </c>
      <c r="DW117" s="2" t="s">
        <v>373</v>
      </c>
      <c r="DX117" s="2" t="s">
        <v>373</v>
      </c>
      <c r="DY117" s="2" t="s">
        <v>373</v>
      </c>
      <c r="DZ117" s="2" t="s">
        <v>373</v>
      </c>
      <c r="EA117" s="2" t="s">
        <v>373</v>
      </c>
      <c r="EB117" s="2" t="s">
        <v>373</v>
      </c>
      <c r="EC117" s="2" t="s">
        <v>373</v>
      </c>
      <c r="ED117" s="2" t="s">
        <v>373</v>
      </c>
      <c r="EE117" s="2" t="s">
        <v>373</v>
      </c>
      <c r="EF117" s="2" t="s">
        <v>373</v>
      </c>
      <c r="EG117" s="2" t="s">
        <v>373</v>
      </c>
      <c r="EH117" s="2" t="s">
        <v>373</v>
      </c>
      <c r="EI117" s="2" t="s">
        <v>373</v>
      </c>
      <c r="EJ117" s="2" t="s">
        <v>373</v>
      </c>
      <c r="EK117" s="2" t="s">
        <v>373</v>
      </c>
      <c r="EL117" s="2" t="s">
        <v>373</v>
      </c>
      <c r="EM117" s="2" t="s">
        <v>373</v>
      </c>
      <c r="EN117" s="2" t="s">
        <v>373</v>
      </c>
      <c r="EO117" s="2" t="s">
        <v>373</v>
      </c>
      <c r="EP117" s="2" t="s">
        <v>373</v>
      </c>
      <c r="EQ117" s="2" t="s">
        <v>373</v>
      </c>
      <c r="ER117" s="2" t="s">
        <v>373</v>
      </c>
      <c r="ES117" s="2" t="s">
        <v>373</v>
      </c>
      <c r="ET117" s="2" t="s">
        <v>373</v>
      </c>
      <c r="EU117" s="2" t="s">
        <v>373</v>
      </c>
      <c r="EV117" s="2" t="s">
        <v>373</v>
      </c>
      <c r="EW117" s="2" t="s">
        <v>373</v>
      </c>
      <c r="EX117" s="2" t="s">
        <v>373</v>
      </c>
      <c r="EY117" s="2" t="s">
        <v>373</v>
      </c>
      <c r="EZ117" s="2" t="s">
        <v>373</v>
      </c>
      <c r="FA117" s="2" t="s">
        <v>373</v>
      </c>
      <c r="FB117" s="2" t="s">
        <v>373</v>
      </c>
      <c r="FC117" s="2" t="s">
        <v>373</v>
      </c>
      <c r="FD117" s="2" t="s">
        <v>373</v>
      </c>
      <c r="FE117" s="2" t="s">
        <v>373</v>
      </c>
      <c r="FF117" s="2" t="s">
        <v>373</v>
      </c>
      <c r="FG117" s="2" t="s">
        <v>373</v>
      </c>
      <c r="FH117" s="2" t="s">
        <v>373</v>
      </c>
      <c r="FI117" s="2" t="s">
        <v>373</v>
      </c>
      <c r="FJ117" s="2" t="s">
        <v>373</v>
      </c>
      <c r="FK117" s="2" t="s">
        <v>373</v>
      </c>
      <c r="FL117" s="2" t="s">
        <v>373</v>
      </c>
      <c r="FM117" s="2" t="s">
        <v>373</v>
      </c>
      <c r="FN117" s="2" t="s">
        <v>373</v>
      </c>
      <c r="FO117" s="2" t="s">
        <v>373</v>
      </c>
      <c r="FP117" s="2" t="s">
        <v>373</v>
      </c>
      <c r="FQ117" s="2" t="s">
        <v>373</v>
      </c>
      <c r="FR117" s="2" t="s">
        <v>373</v>
      </c>
      <c r="FS117" s="2" t="s">
        <v>373</v>
      </c>
      <c r="FT117" s="2" t="s">
        <v>373</v>
      </c>
      <c r="FU117" s="2" t="s">
        <v>373</v>
      </c>
      <c r="FV117" s="2" t="s">
        <v>373</v>
      </c>
      <c r="FW117" s="2" t="s">
        <v>373</v>
      </c>
      <c r="FX117" s="2" t="s">
        <v>373</v>
      </c>
      <c r="FY117" s="2" t="s">
        <v>373</v>
      </c>
      <c r="FZ117" s="2" t="s">
        <v>373</v>
      </c>
      <c r="GA117" s="2" t="s">
        <v>373</v>
      </c>
      <c r="GB117" s="2" t="s">
        <v>373</v>
      </c>
      <c r="GC117" s="2" t="s">
        <v>373</v>
      </c>
      <c r="GD117" s="2" t="s">
        <v>373</v>
      </c>
      <c r="GE117" s="2" t="s">
        <v>373</v>
      </c>
      <c r="GF117" s="2" t="s">
        <v>373</v>
      </c>
      <c r="GG117" s="2" t="s">
        <v>373</v>
      </c>
      <c r="GH117" s="2" t="s">
        <v>373</v>
      </c>
      <c r="GI117" s="2" t="s">
        <v>373</v>
      </c>
      <c r="GJ117" s="2" t="s">
        <v>373</v>
      </c>
    </row>
    <row r="118" spans="1:192" x14ac:dyDescent="0.25">
      <c r="A118" s="1">
        <v>43756.633877314816</v>
      </c>
      <c r="B118" s="1">
        <v>43756.648449074077</v>
      </c>
      <c r="C118" s="2" t="s">
        <v>195</v>
      </c>
      <c r="D118" s="2" t="s">
        <v>2712</v>
      </c>
      <c r="E118">
        <v>58</v>
      </c>
      <c r="F118">
        <v>1259</v>
      </c>
      <c r="G118" s="2" t="s">
        <v>963</v>
      </c>
      <c r="H118" s="1">
        <v>43763.648858773151</v>
      </c>
      <c r="I118" s="2" t="s">
        <v>2713</v>
      </c>
      <c r="J118" s="2" t="s">
        <v>373</v>
      </c>
      <c r="K118" s="2" t="s">
        <v>373</v>
      </c>
      <c r="L118" s="2" t="s">
        <v>373</v>
      </c>
      <c r="M118" s="2" t="s">
        <v>373</v>
      </c>
      <c r="N118" s="2" t="s">
        <v>373</v>
      </c>
      <c r="O118" s="2" t="s">
        <v>373</v>
      </c>
      <c r="P118" s="2" t="s">
        <v>374</v>
      </c>
      <c r="Q118" s="2" t="s">
        <v>375</v>
      </c>
      <c r="R118" s="2" t="s">
        <v>2714</v>
      </c>
      <c r="S118" s="2" t="s">
        <v>2715</v>
      </c>
      <c r="T118" s="2" t="s">
        <v>2716</v>
      </c>
      <c r="U118" s="2" t="s">
        <v>2717</v>
      </c>
      <c r="V118" s="2" t="s">
        <v>2718</v>
      </c>
      <c r="W118" s="2" t="s">
        <v>381</v>
      </c>
      <c r="X118" s="2" t="s">
        <v>373</v>
      </c>
      <c r="Y118" s="2" t="s">
        <v>539</v>
      </c>
      <c r="Z118" s="2" t="s">
        <v>383</v>
      </c>
      <c r="AA118" s="2" t="s">
        <v>2628</v>
      </c>
      <c r="AB118" s="2" t="s">
        <v>373</v>
      </c>
      <c r="AC118" s="2" t="s">
        <v>373</v>
      </c>
      <c r="AD118" s="2" t="s">
        <v>373</v>
      </c>
      <c r="AE118" s="2" t="s">
        <v>373</v>
      </c>
      <c r="AF118" s="2" t="s">
        <v>373</v>
      </c>
      <c r="AG118" s="2" t="s">
        <v>373</v>
      </c>
      <c r="AH118" s="2" t="s">
        <v>2719</v>
      </c>
      <c r="AI118" s="2" t="s">
        <v>373</v>
      </c>
      <c r="AJ118" s="2" t="s">
        <v>373</v>
      </c>
      <c r="AK118" s="2" t="s">
        <v>383</v>
      </c>
      <c r="AL118" s="2" t="s">
        <v>373</v>
      </c>
      <c r="AM118" s="2" t="s">
        <v>405</v>
      </c>
      <c r="AN118" s="2" t="s">
        <v>406</v>
      </c>
      <c r="AO118" s="2" t="s">
        <v>403</v>
      </c>
      <c r="AP118" s="2" t="s">
        <v>2720</v>
      </c>
      <c r="AQ118" s="2" t="s">
        <v>373</v>
      </c>
      <c r="AR118" s="2" t="s">
        <v>373</v>
      </c>
      <c r="AS118" s="2" t="s">
        <v>373</v>
      </c>
      <c r="AT118" s="2" t="s">
        <v>373</v>
      </c>
      <c r="AU118" s="2" t="s">
        <v>429</v>
      </c>
      <c r="AV118" s="2" t="s">
        <v>429</v>
      </c>
      <c r="AW118" s="2" t="s">
        <v>429</v>
      </c>
      <c r="AX118" s="2" t="s">
        <v>390</v>
      </c>
      <c r="AY118" s="2" t="s">
        <v>390</v>
      </c>
      <c r="AZ118" s="2" t="s">
        <v>390</v>
      </c>
      <c r="BA118" s="2" t="s">
        <v>582</v>
      </c>
      <c r="BB118" s="2" t="s">
        <v>582</v>
      </c>
      <c r="BC118" s="2" t="s">
        <v>582</v>
      </c>
      <c r="BD118" s="2" t="s">
        <v>373</v>
      </c>
      <c r="BE118" s="2" t="s">
        <v>373</v>
      </c>
      <c r="BF118" s="2" t="s">
        <v>373</v>
      </c>
      <c r="BG118" s="2" t="s">
        <v>383</v>
      </c>
      <c r="BH118" s="2" t="s">
        <v>408</v>
      </c>
      <c r="BI118" s="2" t="s">
        <v>373</v>
      </c>
      <c r="BJ118" s="2" t="s">
        <v>373</v>
      </c>
      <c r="BK118" s="2" t="s">
        <v>1495</v>
      </c>
      <c r="BL118" s="2" t="s">
        <v>373</v>
      </c>
      <c r="BM118" s="2" t="s">
        <v>390</v>
      </c>
      <c r="BN118" s="2" t="s">
        <v>2721</v>
      </c>
      <c r="BO118" s="2" t="s">
        <v>383</v>
      </c>
      <c r="BP118" s="2" t="s">
        <v>383</v>
      </c>
      <c r="BQ118" s="2" t="s">
        <v>383</v>
      </c>
      <c r="BR118" s="2" t="s">
        <v>390</v>
      </c>
      <c r="BS118" s="2" t="s">
        <v>497</v>
      </c>
      <c r="BT118" s="2" t="s">
        <v>411</v>
      </c>
      <c r="BU118" s="2" t="s">
        <v>2373</v>
      </c>
      <c r="BV118" s="2" t="s">
        <v>373</v>
      </c>
      <c r="BW118" s="2" t="s">
        <v>1056</v>
      </c>
      <c r="BX118" s="2" t="s">
        <v>373</v>
      </c>
      <c r="BY118" s="2" t="s">
        <v>415</v>
      </c>
      <c r="BZ118" s="2" t="s">
        <v>373</v>
      </c>
      <c r="CA118" s="2" t="s">
        <v>373</v>
      </c>
      <c r="CB118" s="2" t="s">
        <v>390</v>
      </c>
      <c r="CC118" s="2" t="s">
        <v>492</v>
      </c>
      <c r="CD118" s="2" t="s">
        <v>411</v>
      </c>
      <c r="CE118" s="2" t="s">
        <v>452</v>
      </c>
      <c r="CF118" s="2" t="s">
        <v>373</v>
      </c>
      <c r="CG118" s="2" t="s">
        <v>494</v>
      </c>
      <c r="CH118" s="2" t="s">
        <v>2722</v>
      </c>
      <c r="CI118" s="2" t="s">
        <v>435</v>
      </c>
      <c r="CJ118" s="2" t="s">
        <v>373</v>
      </c>
      <c r="CK118" s="2" t="s">
        <v>373</v>
      </c>
      <c r="CL118" s="2" t="s">
        <v>390</v>
      </c>
      <c r="CM118" s="2" t="s">
        <v>373</v>
      </c>
      <c r="CN118" s="2" t="s">
        <v>373</v>
      </c>
      <c r="CO118" s="2" t="s">
        <v>373</v>
      </c>
      <c r="CP118" s="2" t="s">
        <v>373</v>
      </c>
      <c r="CQ118" s="2" t="s">
        <v>390</v>
      </c>
      <c r="CR118" s="2" t="s">
        <v>479</v>
      </c>
      <c r="CS118" s="2" t="s">
        <v>373</v>
      </c>
      <c r="CT118" s="2" t="s">
        <v>2723</v>
      </c>
      <c r="CU118" s="2" t="s">
        <v>373</v>
      </c>
      <c r="CV118" s="2" t="s">
        <v>390</v>
      </c>
      <c r="CW118" s="2" t="s">
        <v>2724</v>
      </c>
      <c r="CX118" s="2" t="s">
        <v>373</v>
      </c>
      <c r="CY118" s="2" t="s">
        <v>390</v>
      </c>
      <c r="CZ118" s="2" t="s">
        <v>373</v>
      </c>
      <c r="DA118" s="2" t="s">
        <v>373</v>
      </c>
      <c r="DB118" s="2" t="s">
        <v>373</v>
      </c>
      <c r="DC118" s="2" t="s">
        <v>373</v>
      </c>
      <c r="DD118" s="2" t="s">
        <v>373</v>
      </c>
      <c r="DE118" s="2" t="s">
        <v>373</v>
      </c>
      <c r="DF118" s="2" t="s">
        <v>373</v>
      </c>
      <c r="DG118" s="2" t="s">
        <v>373</v>
      </c>
      <c r="DH118" s="2" t="s">
        <v>373</v>
      </c>
      <c r="DI118" s="2" t="s">
        <v>373</v>
      </c>
      <c r="DJ118" s="2" t="s">
        <v>373</v>
      </c>
      <c r="DK118" s="2" t="s">
        <v>373</v>
      </c>
      <c r="DL118" s="2" t="s">
        <v>373</v>
      </c>
      <c r="DM118" s="2" t="s">
        <v>373</v>
      </c>
      <c r="DN118" s="2" t="s">
        <v>373</v>
      </c>
      <c r="DO118" s="2" t="s">
        <v>373</v>
      </c>
      <c r="DP118" s="2" t="s">
        <v>373</v>
      </c>
      <c r="DQ118" s="2" t="s">
        <v>373</v>
      </c>
      <c r="DR118" s="2" t="s">
        <v>373</v>
      </c>
      <c r="DS118" s="2" t="s">
        <v>373</v>
      </c>
      <c r="DT118" s="2" t="s">
        <v>373</v>
      </c>
      <c r="DU118" s="2" t="s">
        <v>373</v>
      </c>
      <c r="DV118" s="2" t="s">
        <v>373</v>
      </c>
      <c r="DW118" s="2" t="s">
        <v>373</v>
      </c>
      <c r="DX118" s="2" t="s">
        <v>373</v>
      </c>
      <c r="DY118" s="2" t="s">
        <v>373</v>
      </c>
      <c r="DZ118" s="2" t="s">
        <v>373</v>
      </c>
      <c r="EA118" s="2" t="s">
        <v>373</v>
      </c>
      <c r="EB118" s="2" t="s">
        <v>373</v>
      </c>
      <c r="EC118" s="2" t="s">
        <v>373</v>
      </c>
      <c r="ED118" s="2" t="s">
        <v>373</v>
      </c>
      <c r="EE118" s="2" t="s">
        <v>373</v>
      </c>
      <c r="EF118" s="2" t="s">
        <v>373</v>
      </c>
      <c r="EG118" s="2" t="s">
        <v>373</v>
      </c>
      <c r="EH118" s="2" t="s">
        <v>373</v>
      </c>
      <c r="EI118" s="2" t="s">
        <v>373</v>
      </c>
      <c r="EJ118" s="2" t="s">
        <v>373</v>
      </c>
      <c r="EK118" s="2" t="s">
        <v>373</v>
      </c>
      <c r="EL118" s="2" t="s">
        <v>373</v>
      </c>
      <c r="EM118" s="2" t="s">
        <v>373</v>
      </c>
      <c r="EN118" s="2" t="s">
        <v>373</v>
      </c>
      <c r="EO118" s="2" t="s">
        <v>373</v>
      </c>
      <c r="EP118" s="2" t="s">
        <v>373</v>
      </c>
      <c r="EQ118" s="2" t="s">
        <v>373</v>
      </c>
      <c r="ER118" s="2" t="s">
        <v>373</v>
      </c>
      <c r="ES118" s="2" t="s">
        <v>373</v>
      </c>
      <c r="ET118" s="2" t="s">
        <v>373</v>
      </c>
      <c r="EU118" s="2" t="s">
        <v>373</v>
      </c>
      <c r="EV118" s="2" t="s">
        <v>373</v>
      </c>
      <c r="EW118" s="2" t="s">
        <v>373</v>
      </c>
      <c r="EX118" s="2" t="s">
        <v>373</v>
      </c>
      <c r="EY118" s="2" t="s">
        <v>373</v>
      </c>
      <c r="EZ118" s="2" t="s">
        <v>373</v>
      </c>
      <c r="FA118" s="2" t="s">
        <v>373</v>
      </c>
      <c r="FB118" s="2" t="s">
        <v>373</v>
      </c>
      <c r="FC118" s="2" t="s">
        <v>373</v>
      </c>
      <c r="FD118" s="2" t="s">
        <v>373</v>
      </c>
      <c r="FE118" s="2" t="s">
        <v>373</v>
      </c>
      <c r="FF118" s="2" t="s">
        <v>373</v>
      </c>
      <c r="FG118" s="2" t="s">
        <v>373</v>
      </c>
      <c r="FH118" s="2" t="s">
        <v>373</v>
      </c>
      <c r="FI118" s="2" t="s">
        <v>373</v>
      </c>
      <c r="FJ118" s="2" t="s">
        <v>373</v>
      </c>
      <c r="FK118" s="2" t="s">
        <v>373</v>
      </c>
      <c r="FL118" s="2" t="s">
        <v>373</v>
      </c>
      <c r="FM118" s="2" t="s">
        <v>373</v>
      </c>
      <c r="FN118" s="2" t="s">
        <v>373</v>
      </c>
      <c r="FO118" s="2" t="s">
        <v>373</v>
      </c>
      <c r="FP118" s="2" t="s">
        <v>373</v>
      </c>
      <c r="FQ118" s="2" t="s">
        <v>373</v>
      </c>
      <c r="FR118" s="2" t="s">
        <v>373</v>
      </c>
      <c r="FS118" s="2" t="s">
        <v>373</v>
      </c>
      <c r="FT118" s="2" t="s">
        <v>373</v>
      </c>
      <c r="FU118" s="2" t="s">
        <v>373</v>
      </c>
      <c r="FV118" s="2" t="s">
        <v>373</v>
      </c>
      <c r="FW118" s="2" t="s">
        <v>373</v>
      </c>
      <c r="FX118" s="2" t="s">
        <v>373</v>
      </c>
      <c r="FY118" s="2" t="s">
        <v>373</v>
      </c>
      <c r="FZ118" s="2" t="s">
        <v>373</v>
      </c>
      <c r="GA118" s="2" t="s">
        <v>373</v>
      </c>
      <c r="GB118" s="2" t="s">
        <v>373</v>
      </c>
      <c r="GC118" s="2" t="s">
        <v>373</v>
      </c>
      <c r="GD118" s="2" t="s">
        <v>373</v>
      </c>
      <c r="GE118" s="2" t="s">
        <v>373</v>
      </c>
      <c r="GF118" s="2" t="s">
        <v>373</v>
      </c>
      <c r="GG118" s="2" t="s">
        <v>373</v>
      </c>
      <c r="GH118" s="2" t="s">
        <v>373</v>
      </c>
      <c r="GI118" s="2" t="s">
        <v>373</v>
      </c>
      <c r="GJ118" s="2" t="s">
        <v>373</v>
      </c>
    </row>
    <row r="119" spans="1:192" x14ac:dyDescent="0.25">
      <c r="A119" s="1">
        <v>43763.616180555553</v>
      </c>
      <c r="B119" s="1">
        <v>43763.650231481479</v>
      </c>
      <c r="C119" s="2" t="s">
        <v>195</v>
      </c>
      <c r="D119" s="2" t="s">
        <v>2725</v>
      </c>
      <c r="E119">
        <v>100</v>
      </c>
      <c r="F119">
        <v>2941</v>
      </c>
      <c r="G119" s="2" t="s">
        <v>371</v>
      </c>
      <c r="H119" s="1">
        <v>43763.650237141206</v>
      </c>
      <c r="I119" s="2" t="s">
        <v>2726</v>
      </c>
      <c r="J119" s="2" t="s">
        <v>373</v>
      </c>
      <c r="K119" s="2" t="s">
        <v>373</v>
      </c>
      <c r="L119" s="2" t="s">
        <v>373</v>
      </c>
      <c r="M119" s="2" t="s">
        <v>373</v>
      </c>
      <c r="N119" s="2" t="s">
        <v>373</v>
      </c>
      <c r="O119" s="2" t="s">
        <v>373</v>
      </c>
      <c r="P119" s="2" t="s">
        <v>374</v>
      </c>
      <c r="Q119" s="2" t="s">
        <v>375</v>
      </c>
      <c r="R119" s="2" t="s">
        <v>2727</v>
      </c>
      <c r="S119" s="2" t="s">
        <v>2728</v>
      </c>
      <c r="T119" s="2" t="s">
        <v>910</v>
      </c>
      <c r="U119" s="2" t="s">
        <v>2729</v>
      </c>
      <c r="V119" s="2" t="s">
        <v>2730</v>
      </c>
      <c r="W119" s="2" t="s">
        <v>381</v>
      </c>
      <c r="X119" s="2" t="s">
        <v>373</v>
      </c>
      <c r="Y119" s="2" t="s">
        <v>1377</v>
      </c>
      <c r="Z119" s="2" t="s">
        <v>383</v>
      </c>
      <c r="AA119" s="2" t="s">
        <v>424</v>
      </c>
      <c r="AB119" s="2" t="s">
        <v>373</v>
      </c>
      <c r="AC119" s="2" t="s">
        <v>774</v>
      </c>
      <c r="AD119" s="2" t="s">
        <v>373</v>
      </c>
      <c r="AE119" s="2" t="s">
        <v>2731</v>
      </c>
      <c r="AF119" s="2" t="s">
        <v>373</v>
      </c>
      <c r="AG119" s="2" t="s">
        <v>373</v>
      </c>
      <c r="AH119" s="2" t="s">
        <v>2732</v>
      </c>
      <c r="AI119" s="2" t="s">
        <v>373</v>
      </c>
      <c r="AJ119" s="2" t="s">
        <v>490</v>
      </c>
      <c r="AK119" s="2" t="s">
        <v>383</v>
      </c>
      <c r="AL119" s="2" t="s">
        <v>373</v>
      </c>
      <c r="AM119" s="2" t="s">
        <v>392</v>
      </c>
      <c r="AN119" s="2" t="s">
        <v>373</v>
      </c>
      <c r="AO119" s="2" t="s">
        <v>373</v>
      </c>
      <c r="AP119" s="2" t="s">
        <v>2733</v>
      </c>
      <c r="AQ119" s="2" t="s">
        <v>373</v>
      </c>
      <c r="AR119" s="2" t="s">
        <v>615</v>
      </c>
      <c r="AS119" s="2" t="s">
        <v>508</v>
      </c>
      <c r="AT119" s="2" t="s">
        <v>373</v>
      </c>
      <c r="AU119" s="2" t="s">
        <v>373</v>
      </c>
      <c r="AV119" s="2" t="s">
        <v>373</v>
      </c>
      <c r="AW119" s="2" t="s">
        <v>429</v>
      </c>
      <c r="AX119" s="2" t="s">
        <v>383</v>
      </c>
      <c r="AY119" s="2" t="s">
        <v>383</v>
      </c>
      <c r="AZ119" s="2" t="s">
        <v>383</v>
      </c>
      <c r="BA119" s="2" t="s">
        <v>617</v>
      </c>
      <c r="BB119" s="2" t="s">
        <v>679</v>
      </c>
      <c r="BC119" s="2" t="s">
        <v>679</v>
      </c>
      <c r="BD119" s="2" t="s">
        <v>679</v>
      </c>
      <c r="BE119" s="2" t="s">
        <v>679</v>
      </c>
      <c r="BF119" s="2" t="s">
        <v>679</v>
      </c>
      <c r="BG119" s="2" t="s">
        <v>383</v>
      </c>
      <c r="BH119" s="2" t="s">
        <v>408</v>
      </c>
      <c r="BI119" s="2" t="s">
        <v>373</v>
      </c>
      <c r="BJ119" s="2" t="s">
        <v>373</v>
      </c>
      <c r="BK119" s="2" t="s">
        <v>547</v>
      </c>
      <c r="BL119" s="2" t="s">
        <v>373</v>
      </c>
      <c r="BM119" s="2" t="s">
        <v>383</v>
      </c>
      <c r="BN119" s="2" t="s">
        <v>433</v>
      </c>
      <c r="BO119" s="2" t="s">
        <v>390</v>
      </c>
      <c r="BP119" s="2" t="s">
        <v>390</v>
      </c>
      <c r="BQ119" s="2" t="s">
        <v>383</v>
      </c>
      <c r="BR119" s="2" t="s">
        <v>390</v>
      </c>
      <c r="BS119" s="2" t="s">
        <v>497</v>
      </c>
      <c r="BT119" s="2" t="s">
        <v>411</v>
      </c>
      <c r="BU119" s="2" t="s">
        <v>1394</v>
      </c>
      <c r="BV119" s="2" t="s">
        <v>373</v>
      </c>
      <c r="BW119" s="2" t="s">
        <v>618</v>
      </c>
      <c r="BX119" s="2" t="s">
        <v>373</v>
      </c>
      <c r="BY119" s="2" t="s">
        <v>500</v>
      </c>
      <c r="BZ119" s="2" t="s">
        <v>373</v>
      </c>
      <c r="CA119" s="2" t="s">
        <v>2734</v>
      </c>
      <c r="CB119" s="2" t="s">
        <v>390</v>
      </c>
      <c r="CC119" s="2" t="s">
        <v>497</v>
      </c>
      <c r="CD119" s="2" t="s">
        <v>411</v>
      </c>
      <c r="CE119" s="2" t="s">
        <v>1394</v>
      </c>
      <c r="CF119" s="2" t="s">
        <v>373</v>
      </c>
      <c r="CG119" s="2" t="s">
        <v>618</v>
      </c>
      <c r="CH119" s="2" t="s">
        <v>373</v>
      </c>
      <c r="CI119" s="2" t="s">
        <v>435</v>
      </c>
      <c r="CJ119" s="2" t="s">
        <v>373</v>
      </c>
      <c r="CK119" s="2" t="s">
        <v>2735</v>
      </c>
      <c r="CL119" s="2" t="s">
        <v>383</v>
      </c>
      <c r="CM119" s="2" t="s">
        <v>373</v>
      </c>
      <c r="CN119" s="2" t="s">
        <v>373</v>
      </c>
      <c r="CO119" s="2" t="s">
        <v>373</v>
      </c>
      <c r="CP119" s="2" t="s">
        <v>373</v>
      </c>
      <c r="CQ119" s="2" t="s">
        <v>373</v>
      </c>
      <c r="CR119" s="2" t="s">
        <v>373</v>
      </c>
      <c r="CS119" s="2" t="s">
        <v>373</v>
      </c>
      <c r="CT119" s="2" t="s">
        <v>373</v>
      </c>
      <c r="CU119" s="2" t="s">
        <v>373</v>
      </c>
      <c r="CV119" s="2" t="s">
        <v>373</v>
      </c>
      <c r="CW119" s="2" t="s">
        <v>373</v>
      </c>
      <c r="CX119" s="2" t="s">
        <v>373</v>
      </c>
      <c r="CY119" s="2" t="s">
        <v>390</v>
      </c>
      <c r="CZ119" s="2" t="s">
        <v>2736</v>
      </c>
      <c r="DA119" s="2" t="s">
        <v>437</v>
      </c>
      <c r="DB119" s="2" t="s">
        <v>438</v>
      </c>
      <c r="DC119" s="2" t="s">
        <v>2227</v>
      </c>
      <c r="DD119" s="2" t="s">
        <v>1507</v>
      </c>
      <c r="DE119" s="2" t="s">
        <v>437</v>
      </c>
      <c r="DF119" s="2" t="s">
        <v>437</v>
      </c>
      <c r="DG119" s="2" t="s">
        <v>373</v>
      </c>
      <c r="DH119" s="2" t="s">
        <v>373</v>
      </c>
      <c r="DI119" s="2" t="s">
        <v>373</v>
      </c>
      <c r="DJ119" s="2" t="s">
        <v>679</v>
      </c>
      <c r="DK119" s="2" t="s">
        <v>2737</v>
      </c>
      <c r="DL119" s="2" t="s">
        <v>441</v>
      </c>
      <c r="DM119" s="2" t="s">
        <v>441</v>
      </c>
      <c r="DN119" s="2" t="s">
        <v>2738</v>
      </c>
      <c r="DO119" s="2" t="s">
        <v>1098</v>
      </c>
      <c r="DP119" s="2" t="s">
        <v>492</v>
      </c>
      <c r="DQ119" s="2" t="s">
        <v>373</v>
      </c>
      <c r="DR119" s="2" t="s">
        <v>373</v>
      </c>
      <c r="DS119" s="2" t="s">
        <v>373</v>
      </c>
      <c r="DT119" s="2" t="s">
        <v>373</v>
      </c>
      <c r="DU119" s="2" t="s">
        <v>373</v>
      </c>
      <c r="DV119" s="2" t="s">
        <v>373</v>
      </c>
      <c r="DW119" s="2" t="s">
        <v>373</v>
      </c>
      <c r="DX119" s="2" t="s">
        <v>373</v>
      </c>
      <c r="DY119" s="2" t="s">
        <v>373</v>
      </c>
      <c r="DZ119" s="2" t="s">
        <v>373</v>
      </c>
      <c r="EA119" s="2" t="s">
        <v>373</v>
      </c>
      <c r="EB119" s="2" t="s">
        <v>373</v>
      </c>
      <c r="EC119" s="2" t="s">
        <v>373</v>
      </c>
      <c r="ED119" s="2" t="s">
        <v>373</v>
      </c>
      <c r="EE119" s="2" t="s">
        <v>918</v>
      </c>
      <c r="EF119" s="2" t="s">
        <v>390</v>
      </c>
      <c r="EG119" s="2" t="s">
        <v>390</v>
      </c>
      <c r="EH119" s="2" t="s">
        <v>449</v>
      </c>
      <c r="EI119" s="2" t="s">
        <v>373</v>
      </c>
      <c r="EJ119" s="2" t="s">
        <v>373</v>
      </c>
      <c r="EK119" s="2" t="s">
        <v>766</v>
      </c>
      <c r="EL119" s="2" t="s">
        <v>441</v>
      </c>
      <c r="EM119" s="2" t="s">
        <v>2739</v>
      </c>
      <c r="EN119" s="2" t="s">
        <v>390</v>
      </c>
      <c r="EO119" s="2" t="s">
        <v>2736</v>
      </c>
      <c r="EP119" s="2" t="s">
        <v>437</v>
      </c>
      <c r="EQ119" s="2" t="s">
        <v>438</v>
      </c>
      <c r="ER119" s="2" t="s">
        <v>437</v>
      </c>
      <c r="ES119" s="2" t="s">
        <v>1507</v>
      </c>
      <c r="ET119" s="2" t="s">
        <v>407</v>
      </c>
      <c r="EU119" s="2" t="s">
        <v>437</v>
      </c>
      <c r="EV119" s="2" t="s">
        <v>440</v>
      </c>
      <c r="EW119" s="2" t="s">
        <v>373</v>
      </c>
      <c r="EX119" s="2" t="s">
        <v>373</v>
      </c>
      <c r="EY119" s="2" t="s">
        <v>373</v>
      </c>
      <c r="EZ119" s="2" t="s">
        <v>679</v>
      </c>
      <c r="FA119" s="2" t="s">
        <v>441</v>
      </c>
      <c r="FB119" s="2" t="s">
        <v>441</v>
      </c>
      <c r="FC119" s="2" t="s">
        <v>440</v>
      </c>
      <c r="FD119" s="2" t="s">
        <v>1758</v>
      </c>
      <c r="FE119" s="2" t="s">
        <v>373</v>
      </c>
      <c r="FF119" s="2" t="s">
        <v>897</v>
      </c>
      <c r="FG119" s="2" t="s">
        <v>2740</v>
      </c>
      <c r="FH119" s="2" t="s">
        <v>2741</v>
      </c>
      <c r="FI119" s="2" t="s">
        <v>2742</v>
      </c>
      <c r="FJ119" s="2" t="s">
        <v>2743</v>
      </c>
      <c r="FK119" s="2" t="s">
        <v>679</v>
      </c>
      <c r="FL119" s="2" t="s">
        <v>679</v>
      </c>
      <c r="FM119" s="2" t="s">
        <v>642</v>
      </c>
      <c r="FN119" s="2" t="s">
        <v>918</v>
      </c>
      <c r="FO119" s="2" t="s">
        <v>918</v>
      </c>
      <c r="FP119" s="2" t="s">
        <v>383</v>
      </c>
      <c r="FQ119" s="2" t="s">
        <v>390</v>
      </c>
      <c r="FR119" s="2" t="s">
        <v>507</v>
      </c>
      <c r="FS119" s="2" t="s">
        <v>2744</v>
      </c>
      <c r="FT119" s="2" t="s">
        <v>390</v>
      </c>
      <c r="FU119" s="2" t="s">
        <v>2745</v>
      </c>
      <c r="FV119" s="2" t="s">
        <v>383</v>
      </c>
      <c r="FW119" s="2" t="s">
        <v>373</v>
      </c>
      <c r="FX119" s="2" t="s">
        <v>373</v>
      </c>
      <c r="FY119" s="2" t="s">
        <v>383</v>
      </c>
      <c r="FZ119" s="2" t="s">
        <v>373</v>
      </c>
      <c r="GA119" s="2" t="s">
        <v>373</v>
      </c>
      <c r="GB119" s="2" t="s">
        <v>373</v>
      </c>
      <c r="GC119" s="2" t="s">
        <v>373</v>
      </c>
      <c r="GD119" s="2" t="s">
        <v>373</v>
      </c>
      <c r="GE119" s="2" t="s">
        <v>373</v>
      </c>
      <c r="GF119" s="2" t="s">
        <v>373</v>
      </c>
      <c r="GG119" s="2" t="s">
        <v>373</v>
      </c>
      <c r="GH119" s="2" t="s">
        <v>373</v>
      </c>
      <c r="GI119" s="2" t="s">
        <v>373</v>
      </c>
      <c r="GJ119" s="2" t="s">
        <v>373</v>
      </c>
    </row>
    <row r="120" spans="1:192" x14ac:dyDescent="0.25">
      <c r="A120" s="1">
        <v>43763.645462962966</v>
      </c>
      <c r="B120" s="1">
        <v>43763.659768518519</v>
      </c>
      <c r="C120" s="2" t="s">
        <v>195</v>
      </c>
      <c r="D120" s="2" t="s">
        <v>2746</v>
      </c>
      <c r="E120">
        <v>100</v>
      </c>
      <c r="F120">
        <v>1236</v>
      </c>
      <c r="G120" s="2" t="s">
        <v>371</v>
      </c>
      <c r="H120" s="1">
        <v>43763.659779016205</v>
      </c>
      <c r="I120" s="2" t="s">
        <v>2747</v>
      </c>
      <c r="J120" s="2" t="s">
        <v>373</v>
      </c>
      <c r="K120" s="2" t="s">
        <v>373</v>
      </c>
      <c r="L120" s="2" t="s">
        <v>373</v>
      </c>
      <c r="M120" s="2" t="s">
        <v>373</v>
      </c>
      <c r="N120" s="2" t="s">
        <v>373</v>
      </c>
      <c r="O120" s="2" t="s">
        <v>373</v>
      </c>
      <c r="P120" s="2" t="s">
        <v>374</v>
      </c>
      <c r="Q120" s="2" t="s">
        <v>375</v>
      </c>
      <c r="R120" s="2" t="s">
        <v>2748</v>
      </c>
      <c r="S120" s="2" t="s">
        <v>2749</v>
      </c>
      <c r="T120" s="2" t="s">
        <v>472</v>
      </c>
      <c r="U120" s="2" t="s">
        <v>2750</v>
      </c>
      <c r="V120" s="2" t="s">
        <v>2751</v>
      </c>
      <c r="W120" s="2" t="s">
        <v>381</v>
      </c>
      <c r="X120" s="2" t="s">
        <v>373</v>
      </c>
      <c r="Y120" s="2" t="s">
        <v>739</v>
      </c>
      <c r="Z120" s="2" t="s">
        <v>383</v>
      </c>
      <c r="AA120" s="2" t="s">
        <v>597</v>
      </c>
      <c r="AB120" s="2" t="s">
        <v>373</v>
      </c>
      <c r="AC120" s="2" t="s">
        <v>2752</v>
      </c>
      <c r="AD120" s="2" t="s">
        <v>373</v>
      </c>
      <c r="AE120" s="2" t="s">
        <v>404</v>
      </c>
      <c r="AF120" s="2" t="s">
        <v>373</v>
      </c>
      <c r="AG120" s="2" t="s">
        <v>373</v>
      </c>
      <c r="AH120" s="2" t="s">
        <v>488</v>
      </c>
      <c r="AI120" s="2" t="s">
        <v>373</v>
      </c>
      <c r="AJ120" s="2" t="s">
        <v>373</v>
      </c>
      <c r="AK120" s="2" t="s">
        <v>383</v>
      </c>
      <c r="AL120" s="2" t="s">
        <v>373</v>
      </c>
      <c r="AM120" s="2" t="s">
        <v>405</v>
      </c>
      <c r="AN120" s="2" t="s">
        <v>406</v>
      </c>
      <c r="AO120" s="2" t="s">
        <v>373</v>
      </c>
      <c r="AP120" s="2" t="s">
        <v>2753</v>
      </c>
      <c r="AQ120" s="2" t="s">
        <v>373</v>
      </c>
      <c r="AR120" s="2" t="s">
        <v>373</v>
      </c>
      <c r="AS120" s="2" t="s">
        <v>373</v>
      </c>
      <c r="AT120" s="2" t="s">
        <v>373</v>
      </c>
      <c r="AU120" s="2" t="s">
        <v>429</v>
      </c>
      <c r="AV120" s="2" t="s">
        <v>429</v>
      </c>
      <c r="AW120" s="2" t="s">
        <v>429</v>
      </c>
      <c r="AX120" s="2" t="s">
        <v>390</v>
      </c>
      <c r="AY120" s="2" t="s">
        <v>390</v>
      </c>
      <c r="AZ120" s="2" t="s">
        <v>373</v>
      </c>
      <c r="BA120" s="2" t="s">
        <v>652</v>
      </c>
      <c r="BB120" s="2" t="s">
        <v>1390</v>
      </c>
      <c r="BC120" s="2" t="s">
        <v>2754</v>
      </c>
      <c r="BD120" s="2" t="s">
        <v>652</v>
      </c>
      <c r="BE120" s="2" t="s">
        <v>1390</v>
      </c>
      <c r="BF120" s="2" t="s">
        <v>2754</v>
      </c>
      <c r="BG120" s="2" t="s">
        <v>390</v>
      </c>
      <c r="BH120" s="2" t="s">
        <v>494</v>
      </c>
      <c r="BI120" s="2" t="s">
        <v>373</v>
      </c>
      <c r="BJ120" s="2" t="s">
        <v>2755</v>
      </c>
      <c r="BK120" s="2" t="s">
        <v>1078</v>
      </c>
      <c r="BL120" s="2" t="s">
        <v>2756</v>
      </c>
      <c r="BM120" s="2" t="s">
        <v>383</v>
      </c>
      <c r="BN120" s="2" t="s">
        <v>494</v>
      </c>
      <c r="BO120" s="2" t="s">
        <v>383</v>
      </c>
      <c r="BP120" s="2" t="s">
        <v>383</v>
      </c>
      <c r="BQ120" s="2" t="s">
        <v>373</v>
      </c>
      <c r="BR120" s="2" t="s">
        <v>390</v>
      </c>
      <c r="BS120" s="2" t="s">
        <v>497</v>
      </c>
      <c r="BT120" s="2" t="s">
        <v>411</v>
      </c>
      <c r="BU120" s="2" t="s">
        <v>659</v>
      </c>
      <c r="BV120" s="2" t="s">
        <v>373</v>
      </c>
      <c r="BW120" s="2" t="s">
        <v>618</v>
      </c>
      <c r="BX120" s="2" t="s">
        <v>373</v>
      </c>
      <c r="BY120" s="2" t="s">
        <v>494</v>
      </c>
      <c r="BZ120" s="2" t="s">
        <v>2757</v>
      </c>
      <c r="CA120" s="2" t="s">
        <v>2758</v>
      </c>
      <c r="CB120" s="2" t="s">
        <v>390</v>
      </c>
      <c r="CC120" s="2" t="s">
        <v>497</v>
      </c>
      <c r="CD120" s="2" t="s">
        <v>411</v>
      </c>
      <c r="CE120" s="2" t="s">
        <v>565</v>
      </c>
      <c r="CF120" s="2" t="s">
        <v>373</v>
      </c>
      <c r="CG120" s="2" t="s">
        <v>618</v>
      </c>
      <c r="CH120" s="2" t="s">
        <v>373</v>
      </c>
      <c r="CI120" s="2" t="s">
        <v>502</v>
      </c>
      <c r="CJ120" s="2" t="s">
        <v>373</v>
      </c>
      <c r="CK120" s="2" t="s">
        <v>2759</v>
      </c>
      <c r="CL120" s="2" t="s">
        <v>383</v>
      </c>
      <c r="CM120" s="2" t="s">
        <v>373</v>
      </c>
      <c r="CN120" s="2" t="s">
        <v>373</v>
      </c>
      <c r="CO120" s="2" t="s">
        <v>373</v>
      </c>
      <c r="CP120" s="2" t="s">
        <v>373</v>
      </c>
      <c r="CQ120" s="2" t="s">
        <v>373</v>
      </c>
      <c r="CR120" s="2" t="s">
        <v>373</v>
      </c>
      <c r="CS120" s="2" t="s">
        <v>373</v>
      </c>
      <c r="CT120" s="2" t="s">
        <v>373</v>
      </c>
      <c r="CU120" s="2" t="s">
        <v>373</v>
      </c>
      <c r="CV120" s="2" t="s">
        <v>373</v>
      </c>
      <c r="CW120" s="2" t="s">
        <v>373</v>
      </c>
      <c r="CX120" s="2" t="s">
        <v>373</v>
      </c>
      <c r="CY120" s="2" t="s">
        <v>390</v>
      </c>
      <c r="CZ120" s="2" t="s">
        <v>2760</v>
      </c>
      <c r="DA120" s="2" t="s">
        <v>711</v>
      </c>
      <c r="DB120" s="2" t="s">
        <v>373</v>
      </c>
      <c r="DC120" s="2" t="s">
        <v>373</v>
      </c>
      <c r="DD120" s="2" t="s">
        <v>373</v>
      </c>
      <c r="DE120" s="2" t="s">
        <v>373</v>
      </c>
      <c r="DF120" s="2" t="s">
        <v>373</v>
      </c>
      <c r="DG120" s="2" t="s">
        <v>373</v>
      </c>
      <c r="DH120" s="2" t="s">
        <v>373</v>
      </c>
      <c r="DI120" s="2" t="s">
        <v>373</v>
      </c>
      <c r="DJ120" s="2" t="s">
        <v>2761</v>
      </c>
      <c r="DK120" s="2" t="s">
        <v>2762</v>
      </c>
      <c r="DL120" s="2" t="s">
        <v>2763</v>
      </c>
      <c r="DM120" s="2" t="s">
        <v>2764</v>
      </c>
      <c r="DN120" s="2" t="s">
        <v>429</v>
      </c>
      <c r="DO120" s="2" t="s">
        <v>658</v>
      </c>
      <c r="DP120" s="2" t="s">
        <v>714</v>
      </c>
      <c r="DQ120" s="2" t="s">
        <v>2765</v>
      </c>
      <c r="DR120" s="2" t="s">
        <v>2086</v>
      </c>
      <c r="DS120" s="2" t="s">
        <v>2766</v>
      </c>
      <c r="DT120" s="2" t="s">
        <v>1433</v>
      </c>
      <c r="DU120" s="2" t="s">
        <v>2767</v>
      </c>
      <c r="DV120" s="2" t="s">
        <v>373</v>
      </c>
      <c r="DW120" s="2" t="s">
        <v>373</v>
      </c>
      <c r="DX120" s="2" t="s">
        <v>373</v>
      </c>
      <c r="DY120" s="2" t="s">
        <v>452</v>
      </c>
      <c r="DZ120" s="2" t="s">
        <v>373</v>
      </c>
      <c r="EA120" s="2" t="s">
        <v>373</v>
      </c>
      <c r="EB120" s="2" t="s">
        <v>373</v>
      </c>
      <c r="EC120" s="2" t="s">
        <v>373</v>
      </c>
      <c r="ED120" s="2" t="s">
        <v>373</v>
      </c>
      <c r="EE120" s="2" t="s">
        <v>2361</v>
      </c>
      <c r="EF120" s="2" t="s">
        <v>383</v>
      </c>
      <c r="EG120" s="2" t="s">
        <v>390</v>
      </c>
      <c r="EH120" s="2" t="s">
        <v>449</v>
      </c>
      <c r="EI120" s="2" t="s">
        <v>373</v>
      </c>
      <c r="EJ120" s="2" t="s">
        <v>437</v>
      </c>
      <c r="EK120" s="2" t="s">
        <v>373</v>
      </c>
      <c r="EL120" s="2" t="s">
        <v>373</v>
      </c>
      <c r="EM120" s="2" t="s">
        <v>2768</v>
      </c>
      <c r="EN120" s="2" t="s">
        <v>390</v>
      </c>
      <c r="EO120" s="2" t="s">
        <v>2760</v>
      </c>
      <c r="EP120" s="2" t="s">
        <v>373</v>
      </c>
      <c r="EQ120" s="2" t="s">
        <v>373</v>
      </c>
      <c r="ER120" s="2" t="s">
        <v>373</v>
      </c>
      <c r="ES120" s="2" t="s">
        <v>2769</v>
      </c>
      <c r="ET120" s="2" t="s">
        <v>373</v>
      </c>
      <c r="EU120" s="2" t="s">
        <v>373</v>
      </c>
      <c r="EV120" s="2" t="s">
        <v>373</v>
      </c>
      <c r="EW120" s="2" t="s">
        <v>373</v>
      </c>
      <c r="EX120" s="2" t="s">
        <v>373</v>
      </c>
      <c r="EY120" s="2" t="s">
        <v>2770</v>
      </c>
      <c r="EZ120" s="2" t="s">
        <v>2771</v>
      </c>
      <c r="FA120" s="2" t="s">
        <v>2772</v>
      </c>
      <c r="FB120" s="2" t="s">
        <v>452</v>
      </c>
      <c r="FC120" s="2" t="s">
        <v>440</v>
      </c>
      <c r="FD120" s="2" t="s">
        <v>1958</v>
      </c>
      <c r="FE120" s="2" t="s">
        <v>373</v>
      </c>
      <c r="FF120" s="2" t="s">
        <v>658</v>
      </c>
      <c r="FG120" s="2" t="s">
        <v>724</v>
      </c>
      <c r="FH120" s="2" t="s">
        <v>373</v>
      </c>
      <c r="FI120" s="2" t="s">
        <v>373</v>
      </c>
      <c r="FJ120" s="2" t="s">
        <v>373</v>
      </c>
      <c r="FK120" s="2" t="s">
        <v>373</v>
      </c>
      <c r="FL120" s="2" t="s">
        <v>373</v>
      </c>
      <c r="FM120" s="2" t="s">
        <v>2773</v>
      </c>
      <c r="FN120" s="2" t="s">
        <v>448</v>
      </c>
      <c r="FO120" s="2" t="s">
        <v>1926</v>
      </c>
      <c r="FP120" s="2" t="s">
        <v>383</v>
      </c>
      <c r="FQ120" s="2" t="s">
        <v>390</v>
      </c>
      <c r="FR120" s="2" t="s">
        <v>1386</v>
      </c>
      <c r="FS120" s="2" t="s">
        <v>2774</v>
      </c>
      <c r="FT120" s="2" t="s">
        <v>383</v>
      </c>
      <c r="FU120" s="2" t="s">
        <v>373</v>
      </c>
      <c r="FV120" s="2" t="s">
        <v>383</v>
      </c>
      <c r="FW120" s="2" t="s">
        <v>373</v>
      </c>
      <c r="FX120" s="2" t="s">
        <v>373</v>
      </c>
      <c r="FY120" s="2" t="s">
        <v>383</v>
      </c>
      <c r="FZ120" s="2" t="s">
        <v>373</v>
      </c>
      <c r="GA120" s="2" t="s">
        <v>373</v>
      </c>
      <c r="GB120" s="2" t="s">
        <v>373</v>
      </c>
      <c r="GC120" s="2" t="s">
        <v>373</v>
      </c>
      <c r="GD120" s="2" t="s">
        <v>373</v>
      </c>
      <c r="GE120" s="2" t="s">
        <v>373</v>
      </c>
      <c r="GF120" s="2" t="s">
        <v>373</v>
      </c>
      <c r="GG120" s="2" t="s">
        <v>373</v>
      </c>
      <c r="GH120" s="2" t="s">
        <v>373</v>
      </c>
      <c r="GI120" s="2" t="s">
        <v>373</v>
      </c>
      <c r="GJ120" s="2" t="s">
        <v>373</v>
      </c>
    </row>
    <row r="121" spans="1:192" ht="30" x14ac:dyDescent="0.25">
      <c r="A121" s="1">
        <v>43756.483842592592</v>
      </c>
      <c r="B121" s="1">
        <v>43763.687662037039</v>
      </c>
      <c r="C121" s="2" t="s">
        <v>195</v>
      </c>
      <c r="D121" s="2" t="s">
        <v>2544</v>
      </c>
      <c r="E121">
        <v>100</v>
      </c>
      <c r="F121">
        <v>622409</v>
      </c>
      <c r="G121" s="2" t="s">
        <v>371</v>
      </c>
      <c r="H121" s="1">
        <v>43763.687667337967</v>
      </c>
      <c r="I121" s="2" t="s">
        <v>2775</v>
      </c>
      <c r="J121" s="2" t="s">
        <v>373</v>
      </c>
      <c r="K121" s="2" t="s">
        <v>373</v>
      </c>
      <c r="L121" s="2" t="s">
        <v>373</v>
      </c>
      <c r="M121" s="2" t="s">
        <v>373</v>
      </c>
      <c r="N121" s="2" t="s">
        <v>373</v>
      </c>
      <c r="O121" s="2" t="s">
        <v>373</v>
      </c>
      <c r="P121" s="2" t="s">
        <v>374</v>
      </c>
      <c r="Q121" s="2" t="s">
        <v>375</v>
      </c>
      <c r="R121" s="2" t="s">
        <v>2546</v>
      </c>
      <c r="S121" s="2" t="s">
        <v>2776</v>
      </c>
      <c r="T121" s="2" t="s">
        <v>1733</v>
      </c>
      <c r="U121" s="2" t="s">
        <v>2777</v>
      </c>
      <c r="V121" s="2" t="s">
        <v>2778</v>
      </c>
      <c r="W121" s="2" t="s">
        <v>381</v>
      </c>
      <c r="X121" s="2" t="s">
        <v>373</v>
      </c>
      <c r="Y121" s="2" t="s">
        <v>423</v>
      </c>
      <c r="Z121" s="2" t="s">
        <v>383</v>
      </c>
      <c r="AA121" s="2" t="s">
        <v>401</v>
      </c>
      <c r="AB121" s="2" t="s">
        <v>373</v>
      </c>
      <c r="AC121" s="2" t="s">
        <v>774</v>
      </c>
      <c r="AD121" s="2" t="s">
        <v>373</v>
      </c>
      <c r="AE121" s="2" t="s">
        <v>441</v>
      </c>
      <c r="AF121" s="2" t="s">
        <v>373</v>
      </c>
      <c r="AG121" s="2" t="s">
        <v>373</v>
      </c>
      <c r="AH121" s="2" t="s">
        <v>488</v>
      </c>
      <c r="AI121" s="2" t="s">
        <v>373</v>
      </c>
      <c r="AJ121" s="2" t="s">
        <v>373</v>
      </c>
      <c r="AK121" s="2" t="s">
        <v>390</v>
      </c>
      <c r="AL121" s="2" t="s">
        <v>2779</v>
      </c>
      <c r="AM121" s="2" t="s">
        <v>405</v>
      </c>
      <c r="AN121" s="2" t="s">
        <v>636</v>
      </c>
      <c r="AO121" s="2" t="s">
        <v>488</v>
      </c>
      <c r="AP121" s="2" t="s">
        <v>2780</v>
      </c>
      <c r="AQ121" s="2" t="s">
        <v>2781</v>
      </c>
      <c r="AR121" s="2" t="s">
        <v>373</v>
      </c>
      <c r="AS121" s="2" t="s">
        <v>373</v>
      </c>
      <c r="AT121" s="2" t="s">
        <v>373</v>
      </c>
      <c r="AU121" s="2" t="s">
        <v>429</v>
      </c>
      <c r="AV121" s="2" t="s">
        <v>429</v>
      </c>
      <c r="AW121" s="2" t="s">
        <v>429</v>
      </c>
      <c r="AX121" s="2" t="s">
        <v>390</v>
      </c>
      <c r="AY121" s="2" t="s">
        <v>390</v>
      </c>
      <c r="AZ121" s="2" t="s">
        <v>383</v>
      </c>
      <c r="BA121" s="2" t="s">
        <v>617</v>
      </c>
      <c r="BB121" s="2" t="s">
        <v>617</v>
      </c>
      <c r="BC121" s="2" t="s">
        <v>429</v>
      </c>
      <c r="BD121" s="2" t="s">
        <v>617</v>
      </c>
      <c r="BE121" s="2" t="s">
        <v>617</v>
      </c>
      <c r="BF121" s="2" t="s">
        <v>429</v>
      </c>
      <c r="BG121" s="2" t="s">
        <v>383</v>
      </c>
      <c r="BH121" s="2" t="s">
        <v>408</v>
      </c>
      <c r="BI121" s="2" t="s">
        <v>373</v>
      </c>
      <c r="BJ121" s="2" t="s">
        <v>373</v>
      </c>
      <c r="BK121" s="2" t="s">
        <v>496</v>
      </c>
      <c r="BL121" s="2" t="s">
        <v>373</v>
      </c>
      <c r="BM121" s="2" t="s">
        <v>390</v>
      </c>
      <c r="BN121" s="2" t="s">
        <v>2721</v>
      </c>
      <c r="BO121" s="2" t="s">
        <v>383</v>
      </c>
      <c r="BP121" s="2" t="s">
        <v>383</v>
      </c>
      <c r="BQ121" s="2" t="s">
        <v>383</v>
      </c>
      <c r="BR121" s="2" t="s">
        <v>390</v>
      </c>
      <c r="BS121" s="2" t="s">
        <v>556</v>
      </c>
      <c r="BT121" s="2" t="s">
        <v>411</v>
      </c>
      <c r="BU121" s="2" t="s">
        <v>565</v>
      </c>
      <c r="BV121" s="2" t="s">
        <v>373</v>
      </c>
      <c r="BW121" s="2" t="s">
        <v>706</v>
      </c>
      <c r="BX121" s="2" t="s">
        <v>373</v>
      </c>
      <c r="BY121" s="2" t="s">
        <v>1417</v>
      </c>
      <c r="BZ121" s="2" t="s">
        <v>373</v>
      </c>
      <c r="CA121" s="2" t="s">
        <v>2782</v>
      </c>
      <c r="CB121" s="2" t="s">
        <v>390</v>
      </c>
      <c r="CC121" s="2" t="s">
        <v>617</v>
      </c>
      <c r="CD121" s="2" t="s">
        <v>411</v>
      </c>
      <c r="CE121" s="2" t="s">
        <v>565</v>
      </c>
      <c r="CF121" s="2" t="s">
        <v>373</v>
      </c>
      <c r="CG121" s="2" t="s">
        <v>706</v>
      </c>
      <c r="CH121" s="2" t="s">
        <v>373</v>
      </c>
      <c r="CI121" s="2" t="s">
        <v>435</v>
      </c>
      <c r="CJ121" s="2" t="s">
        <v>373</v>
      </c>
      <c r="CK121" s="2" t="s">
        <v>2783</v>
      </c>
      <c r="CL121" s="2" t="s">
        <v>390</v>
      </c>
      <c r="CM121" s="2" t="s">
        <v>430</v>
      </c>
      <c r="CN121" s="2" t="s">
        <v>411</v>
      </c>
      <c r="CO121" s="2" t="s">
        <v>2784</v>
      </c>
      <c r="CP121" s="2" t="s">
        <v>373</v>
      </c>
      <c r="CQ121" s="2" t="s">
        <v>383</v>
      </c>
      <c r="CR121" s="2" t="s">
        <v>706</v>
      </c>
      <c r="CS121" s="2" t="s">
        <v>373</v>
      </c>
      <c r="CT121" s="2" t="s">
        <v>752</v>
      </c>
      <c r="CU121" s="2" t="s">
        <v>373</v>
      </c>
      <c r="CV121" s="2" t="s">
        <v>383</v>
      </c>
      <c r="CW121" s="2" t="s">
        <v>373</v>
      </c>
      <c r="CX121" s="2" t="s">
        <v>2785</v>
      </c>
      <c r="CY121" s="2" t="s">
        <v>390</v>
      </c>
      <c r="CZ121" s="2" t="s">
        <v>2786</v>
      </c>
      <c r="DA121" s="2" t="s">
        <v>373</v>
      </c>
      <c r="DB121" s="2" t="s">
        <v>679</v>
      </c>
      <c r="DC121" s="2" t="s">
        <v>373</v>
      </c>
      <c r="DD121" s="2" t="s">
        <v>2787</v>
      </c>
      <c r="DE121" s="2" t="s">
        <v>373</v>
      </c>
      <c r="DF121" s="2" t="s">
        <v>2788</v>
      </c>
      <c r="DG121" s="2" t="s">
        <v>373</v>
      </c>
      <c r="DH121" s="2" t="s">
        <v>2134</v>
      </c>
      <c r="DI121" s="2" t="s">
        <v>373</v>
      </c>
      <c r="DJ121" s="2" t="s">
        <v>2789</v>
      </c>
      <c r="DK121" s="2" t="s">
        <v>2790</v>
      </c>
      <c r="DL121" s="2" t="s">
        <v>760</v>
      </c>
      <c r="DM121" s="2" t="s">
        <v>452</v>
      </c>
      <c r="DN121" s="2" t="s">
        <v>440</v>
      </c>
      <c r="DO121" s="2" t="s">
        <v>2791</v>
      </c>
      <c r="DP121" s="2" t="s">
        <v>1165</v>
      </c>
      <c r="DQ121" s="2" t="s">
        <v>2792</v>
      </c>
      <c r="DR121" s="2" t="s">
        <v>429</v>
      </c>
      <c r="DS121" s="2" t="s">
        <v>2793</v>
      </c>
      <c r="DT121" s="2" t="s">
        <v>951</v>
      </c>
      <c r="DU121" s="2" t="s">
        <v>2794</v>
      </c>
      <c r="DV121" s="2" t="s">
        <v>440</v>
      </c>
      <c r="DW121" s="2" t="s">
        <v>2795</v>
      </c>
      <c r="DX121" s="2" t="s">
        <v>440</v>
      </c>
      <c r="DY121" s="2" t="s">
        <v>440</v>
      </c>
      <c r="DZ121" s="2" t="s">
        <v>440</v>
      </c>
      <c r="EA121" s="2" t="s">
        <v>440</v>
      </c>
      <c r="EB121" s="2" t="s">
        <v>373</v>
      </c>
      <c r="EC121" s="2" t="s">
        <v>373</v>
      </c>
      <c r="ED121" s="2" t="s">
        <v>373</v>
      </c>
      <c r="EE121" s="2" t="s">
        <v>679</v>
      </c>
      <c r="EF121" s="2" t="s">
        <v>390</v>
      </c>
      <c r="EG121" s="2" t="s">
        <v>390</v>
      </c>
      <c r="EH121" s="2" t="s">
        <v>449</v>
      </c>
      <c r="EI121" s="2" t="s">
        <v>373</v>
      </c>
      <c r="EJ121" s="2" t="s">
        <v>437</v>
      </c>
      <c r="EK121" s="2" t="s">
        <v>373</v>
      </c>
      <c r="EL121" s="2" t="s">
        <v>373</v>
      </c>
      <c r="EM121" s="2" t="s">
        <v>373</v>
      </c>
      <c r="EN121" s="2" t="s">
        <v>390</v>
      </c>
      <c r="EO121" s="2" t="s">
        <v>2796</v>
      </c>
      <c r="EP121" s="2" t="s">
        <v>373</v>
      </c>
      <c r="EQ121" s="2" t="s">
        <v>373</v>
      </c>
      <c r="ER121" s="2" t="s">
        <v>373</v>
      </c>
      <c r="ES121" s="2" t="s">
        <v>2787</v>
      </c>
      <c r="ET121" s="2" t="s">
        <v>373</v>
      </c>
      <c r="EU121" s="2" t="s">
        <v>2788</v>
      </c>
      <c r="EV121" s="2" t="s">
        <v>373</v>
      </c>
      <c r="EW121" s="2" t="s">
        <v>2134</v>
      </c>
      <c r="EX121" s="2" t="s">
        <v>373</v>
      </c>
      <c r="EY121" s="2" t="s">
        <v>429</v>
      </c>
      <c r="EZ121" s="2" t="s">
        <v>2797</v>
      </c>
      <c r="FA121" s="2" t="s">
        <v>515</v>
      </c>
      <c r="FB121" s="2" t="s">
        <v>441</v>
      </c>
      <c r="FC121" s="2" t="s">
        <v>440</v>
      </c>
      <c r="FD121" s="2" t="s">
        <v>1958</v>
      </c>
      <c r="FE121" s="2" t="s">
        <v>373</v>
      </c>
      <c r="FF121" s="2" t="s">
        <v>2798</v>
      </c>
      <c r="FG121" s="2" t="s">
        <v>948</v>
      </c>
      <c r="FH121" s="2" t="s">
        <v>2762</v>
      </c>
      <c r="FI121" s="2" t="s">
        <v>2762</v>
      </c>
      <c r="FJ121" s="2" t="s">
        <v>2799</v>
      </c>
      <c r="FK121" s="2" t="s">
        <v>2800</v>
      </c>
      <c r="FL121" s="2" t="s">
        <v>2801</v>
      </c>
      <c r="FM121" s="2" t="s">
        <v>407</v>
      </c>
      <c r="FN121" s="2" t="s">
        <v>479</v>
      </c>
      <c r="FO121" s="2" t="s">
        <v>479</v>
      </c>
      <c r="FP121" s="2" t="s">
        <v>383</v>
      </c>
      <c r="FQ121" s="2" t="s">
        <v>390</v>
      </c>
      <c r="FR121" s="2" t="s">
        <v>437</v>
      </c>
      <c r="FS121" s="2" t="s">
        <v>2802</v>
      </c>
      <c r="FT121" s="2" t="s">
        <v>383</v>
      </c>
      <c r="FU121" s="2" t="s">
        <v>373</v>
      </c>
      <c r="FV121" s="2" t="s">
        <v>383</v>
      </c>
      <c r="FW121" s="2" t="s">
        <v>373</v>
      </c>
      <c r="FX121" s="2" t="s">
        <v>373</v>
      </c>
      <c r="FY121" s="2" t="s">
        <v>390</v>
      </c>
      <c r="FZ121" s="2" t="s">
        <v>2787</v>
      </c>
      <c r="GA121" s="2" t="s">
        <v>373</v>
      </c>
      <c r="GB121" s="2" t="s">
        <v>2788</v>
      </c>
      <c r="GC121" s="2" t="s">
        <v>373</v>
      </c>
      <c r="GD121" s="2" t="s">
        <v>2134</v>
      </c>
      <c r="GE121" s="2" t="s">
        <v>373</v>
      </c>
      <c r="GF121" s="2" t="s">
        <v>2803</v>
      </c>
      <c r="GG121" s="2" t="s">
        <v>615</v>
      </c>
      <c r="GH121" s="2" t="s">
        <v>429</v>
      </c>
      <c r="GI121" s="2" t="s">
        <v>373</v>
      </c>
      <c r="GJ121" s="2" t="s">
        <v>373</v>
      </c>
    </row>
    <row r="122" spans="1:192" x14ac:dyDescent="0.25">
      <c r="A122" s="1">
        <v>43755.6093287037</v>
      </c>
      <c r="B122" s="1">
        <v>43756.698287037034</v>
      </c>
      <c r="C122" s="2" t="s">
        <v>195</v>
      </c>
      <c r="D122" s="2" t="s">
        <v>1361</v>
      </c>
      <c r="E122">
        <v>92</v>
      </c>
      <c r="F122">
        <v>94086</v>
      </c>
      <c r="G122" s="2" t="s">
        <v>963</v>
      </c>
      <c r="H122" s="1">
        <v>43763.698403159724</v>
      </c>
      <c r="I122" s="2" t="s">
        <v>2804</v>
      </c>
      <c r="J122" s="2" t="s">
        <v>373</v>
      </c>
      <c r="K122" s="2" t="s">
        <v>373</v>
      </c>
      <c r="L122" s="2" t="s">
        <v>373</v>
      </c>
      <c r="M122" s="2" t="s">
        <v>373</v>
      </c>
      <c r="N122" s="2" t="s">
        <v>373</v>
      </c>
      <c r="O122" s="2" t="s">
        <v>373</v>
      </c>
      <c r="P122" s="2" t="s">
        <v>374</v>
      </c>
      <c r="Q122" s="2" t="s">
        <v>375</v>
      </c>
      <c r="R122" s="2" t="s">
        <v>2805</v>
      </c>
      <c r="S122" s="2" t="s">
        <v>2806</v>
      </c>
      <c r="T122" s="2" t="s">
        <v>910</v>
      </c>
      <c r="U122" s="2" t="s">
        <v>2807</v>
      </c>
      <c r="V122" s="2" t="s">
        <v>2808</v>
      </c>
      <c r="W122" s="2" t="s">
        <v>381</v>
      </c>
      <c r="X122" s="2" t="s">
        <v>373</v>
      </c>
      <c r="Y122" s="2" t="s">
        <v>423</v>
      </c>
      <c r="Z122" s="2" t="s">
        <v>390</v>
      </c>
      <c r="AA122" s="2" t="s">
        <v>2809</v>
      </c>
      <c r="AB122" s="2" t="s">
        <v>2810</v>
      </c>
      <c r="AC122" s="2" t="s">
        <v>2811</v>
      </c>
      <c r="AD122" s="2" t="s">
        <v>2812</v>
      </c>
      <c r="AE122" s="2" t="s">
        <v>403</v>
      </c>
      <c r="AF122" s="2" t="s">
        <v>1547</v>
      </c>
      <c r="AG122" s="2" t="s">
        <v>2812</v>
      </c>
      <c r="AH122" s="2" t="s">
        <v>404</v>
      </c>
      <c r="AI122" s="2" t="s">
        <v>373</v>
      </c>
      <c r="AJ122" s="2" t="s">
        <v>373</v>
      </c>
      <c r="AK122" s="2" t="s">
        <v>383</v>
      </c>
      <c r="AL122" s="2" t="s">
        <v>373</v>
      </c>
      <c r="AM122" s="2" t="s">
        <v>405</v>
      </c>
      <c r="AN122" s="2" t="s">
        <v>406</v>
      </c>
      <c r="AO122" s="2" t="s">
        <v>373</v>
      </c>
      <c r="AP122" s="2" t="s">
        <v>2813</v>
      </c>
      <c r="AQ122" s="2" t="s">
        <v>373</v>
      </c>
      <c r="AR122" s="2" t="s">
        <v>373</v>
      </c>
      <c r="AS122" s="2" t="s">
        <v>373</v>
      </c>
      <c r="AT122" s="2" t="s">
        <v>373</v>
      </c>
      <c r="AU122" s="2" t="s">
        <v>373</v>
      </c>
      <c r="AV122" s="2" t="s">
        <v>373</v>
      </c>
      <c r="AW122" s="2" t="s">
        <v>373</v>
      </c>
      <c r="AX122" s="2" t="s">
        <v>383</v>
      </c>
      <c r="AY122" s="2" t="s">
        <v>383</v>
      </c>
      <c r="AZ122" s="2" t="s">
        <v>383</v>
      </c>
      <c r="BA122" s="2" t="s">
        <v>373</v>
      </c>
      <c r="BB122" s="2" t="s">
        <v>373</v>
      </c>
      <c r="BC122" s="2" t="s">
        <v>373</v>
      </c>
      <c r="BD122" s="2" t="s">
        <v>373</v>
      </c>
      <c r="BE122" s="2" t="s">
        <v>373</v>
      </c>
      <c r="BF122" s="2" t="s">
        <v>373</v>
      </c>
      <c r="BG122" s="2" t="s">
        <v>383</v>
      </c>
      <c r="BH122" s="2" t="s">
        <v>703</v>
      </c>
      <c r="BI122" s="2" t="s">
        <v>373</v>
      </c>
      <c r="BJ122" s="2" t="s">
        <v>373</v>
      </c>
      <c r="BK122" s="2" t="s">
        <v>691</v>
      </c>
      <c r="BL122" s="2" t="s">
        <v>373</v>
      </c>
      <c r="BM122" s="2" t="s">
        <v>390</v>
      </c>
      <c r="BN122" s="2" t="s">
        <v>373</v>
      </c>
      <c r="BO122" s="2" t="s">
        <v>383</v>
      </c>
      <c r="BP122" s="2" t="s">
        <v>383</v>
      </c>
      <c r="BQ122" s="2" t="s">
        <v>383</v>
      </c>
      <c r="BR122" s="2" t="s">
        <v>390</v>
      </c>
      <c r="BS122" s="2" t="s">
        <v>497</v>
      </c>
      <c r="BT122" s="2" t="s">
        <v>411</v>
      </c>
      <c r="BU122" s="2" t="s">
        <v>2814</v>
      </c>
      <c r="BV122" s="2" t="s">
        <v>373</v>
      </c>
      <c r="BW122" s="2" t="s">
        <v>559</v>
      </c>
      <c r="BX122" s="2" t="s">
        <v>373</v>
      </c>
      <c r="BY122" s="2" t="s">
        <v>415</v>
      </c>
      <c r="BZ122" s="2" t="s">
        <v>373</v>
      </c>
      <c r="CA122" s="2" t="s">
        <v>2815</v>
      </c>
      <c r="CB122" s="2" t="s">
        <v>390</v>
      </c>
      <c r="CC122" s="2" t="s">
        <v>497</v>
      </c>
      <c r="CD122" s="2" t="s">
        <v>411</v>
      </c>
      <c r="CE122" s="2" t="s">
        <v>2816</v>
      </c>
      <c r="CF122" s="2" t="s">
        <v>373</v>
      </c>
      <c r="CG122" s="2" t="s">
        <v>559</v>
      </c>
      <c r="CH122" s="2" t="s">
        <v>373</v>
      </c>
      <c r="CI122" s="2" t="s">
        <v>435</v>
      </c>
      <c r="CJ122" s="2" t="s">
        <v>373</v>
      </c>
      <c r="CK122" s="2" t="s">
        <v>2817</v>
      </c>
      <c r="CL122" s="2" t="s">
        <v>390</v>
      </c>
      <c r="CM122" s="2" t="s">
        <v>948</v>
      </c>
      <c r="CN122" s="2" t="s">
        <v>411</v>
      </c>
      <c r="CO122" s="2" t="s">
        <v>2818</v>
      </c>
      <c r="CP122" s="2" t="s">
        <v>373</v>
      </c>
      <c r="CQ122" s="2" t="s">
        <v>383</v>
      </c>
      <c r="CR122" s="2" t="s">
        <v>1685</v>
      </c>
      <c r="CS122" s="2" t="s">
        <v>373</v>
      </c>
      <c r="CT122" s="2" t="s">
        <v>494</v>
      </c>
      <c r="CU122" s="2" t="s">
        <v>2819</v>
      </c>
      <c r="CV122" s="2" t="s">
        <v>383</v>
      </c>
      <c r="CW122" s="2" t="s">
        <v>373</v>
      </c>
      <c r="CX122" s="2" t="s">
        <v>2820</v>
      </c>
      <c r="CY122" s="2" t="s">
        <v>390</v>
      </c>
      <c r="CZ122" s="2" t="s">
        <v>2821</v>
      </c>
      <c r="DA122" s="2" t="s">
        <v>373</v>
      </c>
      <c r="DB122" s="2" t="s">
        <v>2821</v>
      </c>
      <c r="DC122" s="2" t="s">
        <v>373</v>
      </c>
      <c r="DD122" s="2" t="s">
        <v>2822</v>
      </c>
      <c r="DE122" s="2" t="s">
        <v>1288</v>
      </c>
      <c r="DF122" s="2" t="s">
        <v>2823</v>
      </c>
      <c r="DG122" s="2" t="s">
        <v>452</v>
      </c>
      <c r="DH122" s="2" t="s">
        <v>1398</v>
      </c>
      <c r="DI122" s="2" t="s">
        <v>440</v>
      </c>
      <c r="DJ122" s="2" t="s">
        <v>2824</v>
      </c>
      <c r="DK122" s="2" t="s">
        <v>2825</v>
      </c>
      <c r="DL122" s="2" t="s">
        <v>2826</v>
      </c>
      <c r="DM122" s="2" t="s">
        <v>441</v>
      </c>
      <c r="DN122" s="2" t="s">
        <v>2827</v>
      </c>
      <c r="DO122" s="2" t="s">
        <v>2828</v>
      </c>
      <c r="DP122" s="2" t="s">
        <v>373</v>
      </c>
      <c r="DQ122" s="2" t="s">
        <v>2829</v>
      </c>
      <c r="DR122" s="2" t="s">
        <v>2830</v>
      </c>
      <c r="DS122" s="2" t="s">
        <v>2831</v>
      </c>
      <c r="DT122" s="2" t="s">
        <v>2832</v>
      </c>
      <c r="DU122" s="2" t="s">
        <v>2833</v>
      </c>
      <c r="DV122" s="2" t="s">
        <v>373</v>
      </c>
      <c r="DW122" s="2" t="s">
        <v>2834</v>
      </c>
      <c r="DX122" s="2" t="s">
        <v>1683</v>
      </c>
      <c r="DY122" s="2" t="s">
        <v>373</v>
      </c>
      <c r="DZ122" s="2" t="s">
        <v>1683</v>
      </c>
      <c r="EA122" s="2" t="s">
        <v>373</v>
      </c>
      <c r="EB122" s="2" t="s">
        <v>2835</v>
      </c>
      <c r="EC122" s="2" t="s">
        <v>2836</v>
      </c>
      <c r="ED122" s="2" t="s">
        <v>373</v>
      </c>
      <c r="EE122" s="2" t="s">
        <v>649</v>
      </c>
      <c r="EF122" s="2" t="s">
        <v>390</v>
      </c>
      <c r="EG122" s="2" t="s">
        <v>390</v>
      </c>
      <c r="EH122" s="2" t="s">
        <v>449</v>
      </c>
      <c r="EI122" s="2" t="s">
        <v>373</v>
      </c>
      <c r="EJ122" s="2" t="s">
        <v>2837</v>
      </c>
      <c r="EK122" s="2" t="s">
        <v>718</v>
      </c>
      <c r="EL122" s="2" t="s">
        <v>579</v>
      </c>
      <c r="EM122" s="2" t="s">
        <v>373</v>
      </c>
      <c r="EN122" s="2" t="s">
        <v>390</v>
      </c>
      <c r="EO122" s="2" t="s">
        <v>2821</v>
      </c>
      <c r="EP122" s="2" t="s">
        <v>373</v>
      </c>
      <c r="EQ122" s="2" t="s">
        <v>2821</v>
      </c>
      <c r="ER122" s="2" t="s">
        <v>373</v>
      </c>
      <c r="ES122" s="2" t="s">
        <v>2838</v>
      </c>
      <c r="ET122" s="2" t="s">
        <v>441</v>
      </c>
      <c r="EU122" s="2" t="s">
        <v>2839</v>
      </c>
      <c r="EV122" s="2" t="s">
        <v>373</v>
      </c>
      <c r="EW122" s="2" t="s">
        <v>2840</v>
      </c>
      <c r="EX122" s="2" t="s">
        <v>373</v>
      </c>
      <c r="EY122" s="2" t="s">
        <v>373</v>
      </c>
      <c r="EZ122" s="2" t="s">
        <v>2841</v>
      </c>
      <c r="FA122" s="2" t="s">
        <v>2842</v>
      </c>
      <c r="FB122" s="2" t="s">
        <v>2843</v>
      </c>
      <c r="FC122" s="2" t="s">
        <v>440</v>
      </c>
      <c r="FD122" s="2" t="s">
        <v>651</v>
      </c>
      <c r="FE122" s="2" t="s">
        <v>373</v>
      </c>
      <c r="FF122" s="2" t="s">
        <v>2844</v>
      </c>
      <c r="FG122" s="2" t="s">
        <v>556</v>
      </c>
      <c r="FH122" s="2" t="s">
        <v>2845</v>
      </c>
      <c r="FI122" s="2" t="s">
        <v>2846</v>
      </c>
      <c r="FJ122" s="2" t="s">
        <v>373</v>
      </c>
      <c r="FK122" s="2" t="s">
        <v>373</v>
      </c>
      <c r="FL122" s="2" t="s">
        <v>373</v>
      </c>
      <c r="FM122" s="2" t="s">
        <v>373</v>
      </c>
      <c r="FN122" s="2" t="s">
        <v>373</v>
      </c>
      <c r="FO122" s="2" t="s">
        <v>373</v>
      </c>
      <c r="FP122" s="2" t="s">
        <v>383</v>
      </c>
      <c r="FQ122" s="2" t="s">
        <v>390</v>
      </c>
      <c r="FR122" s="2" t="s">
        <v>2234</v>
      </c>
      <c r="FS122" s="2" t="s">
        <v>2651</v>
      </c>
      <c r="FT122" s="2" t="s">
        <v>383</v>
      </c>
      <c r="FU122" s="2" t="s">
        <v>373</v>
      </c>
      <c r="FV122" s="2" t="s">
        <v>390</v>
      </c>
      <c r="FW122" s="2" t="s">
        <v>373</v>
      </c>
      <c r="FX122" s="2" t="s">
        <v>373</v>
      </c>
      <c r="FY122" s="2" t="s">
        <v>390</v>
      </c>
      <c r="FZ122" s="2" t="s">
        <v>373</v>
      </c>
      <c r="GA122" s="2" t="s">
        <v>373</v>
      </c>
      <c r="GB122" s="2" t="s">
        <v>373</v>
      </c>
      <c r="GC122" s="2" t="s">
        <v>373</v>
      </c>
      <c r="GD122" s="2" t="s">
        <v>373</v>
      </c>
      <c r="GE122" s="2" t="s">
        <v>373</v>
      </c>
      <c r="GF122" s="2" t="s">
        <v>373</v>
      </c>
      <c r="GG122" s="2" t="s">
        <v>373</v>
      </c>
      <c r="GH122" s="2" t="s">
        <v>373</v>
      </c>
      <c r="GI122" s="2" t="s">
        <v>373</v>
      </c>
      <c r="GJ122" s="2" t="s">
        <v>373</v>
      </c>
    </row>
    <row r="123" spans="1:192" x14ac:dyDescent="0.25">
      <c r="A123" s="1">
        <v>43763.688923611109</v>
      </c>
      <c r="B123" s="1">
        <v>43763.701643518521</v>
      </c>
      <c r="C123" s="2" t="s">
        <v>195</v>
      </c>
      <c r="D123" s="2" t="s">
        <v>2847</v>
      </c>
      <c r="E123">
        <v>100</v>
      </c>
      <c r="F123">
        <v>1098</v>
      </c>
      <c r="G123" s="2" t="s">
        <v>371</v>
      </c>
      <c r="H123" s="1">
        <v>43763.701653020835</v>
      </c>
      <c r="I123" s="2" t="s">
        <v>2848</v>
      </c>
      <c r="J123" s="2" t="s">
        <v>373</v>
      </c>
      <c r="K123" s="2" t="s">
        <v>373</v>
      </c>
      <c r="L123" s="2" t="s">
        <v>373</v>
      </c>
      <c r="M123" s="2" t="s">
        <v>373</v>
      </c>
      <c r="N123" s="2" t="s">
        <v>373</v>
      </c>
      <c r="O123" s="2" t="s">
        <v>373</v>
      </c>
      <c r="P123" s="2" t="s">
        <v>374</v>
      </c>
      <c r="Q123" s="2" t="s">
        <v>375</v>
      </c>
      <c r="R123" s="2" t="s">
        <v>2849</v>
      </c>
      <c r="S123" s="2" t="s">
        <v>2850</v>
      </c>
      <c r="T123" s="2" t="s">
        <v>796</v>
      </c>
      <c r="U123" s="2" t="s">
        <v>2851</v>
      </c>
      <c r="V123" s="2" t="s">
        <v>2852</v>
      </c>
      <c r="W123" s="2" t="s">
        <v>381</v>
      </c>
      <c r="X123" s="2" t="s">
        <v>373</v>
      </c>
      <c r="Y123" s="2" t="s">
        <v>539</v>
      </c>
      <c r="Z123" s="2" t="s">
        <v>390</v>
      </c>
      <c r="AA123" s="2" t="s">
        <v>597</v>
      </c>
      <c r="AB123" s="2" t="s">
        <v>373</v>
      </c>
      <c r="AC123" s="2" t="s">
        <v>487</v>
      </c>
      <c r="AD123" s="2" t="s">
        <v>373</v>
      </c>
      <c r="AE123" s="2" t="s">
        <v>565</v>
      </c>
      <c r="AF123" s="2" t="s">
        <v>373</v>
      </c>
      <c r="AG123" s="2" t="s">
        <v>373</v>
      </c>
      <c r="AH123" s="2" t="s">
        <v>2674</v>
      </c>
      <c r="AI123" s="2" t="s">
        <v>373</v>
      </c>
      <c r="AJ123" s="2" t="s">
        <v>373</v>
      </c>
      <c r="AK123" s="2" t="s">
        <v>390</v>
      </c>
      <c r="AL123" s="2" t="s">
        <v>2853</v>
      </c>
      <c r="AM123" s="2" t="s">
        <v>405</v>
      </c>
      <c r="AN123" s="2" t="s">
        <v>636</v>
      </c>
      <c r="AO123" s="2" t="s">
        <v>389</v>
      </c>
      <c r="AP123" s="2" t="s">
        <v>373</v>
      </c>
      <c r="AQ123" s="2" t="s">
        <v>2854</v>
      </c>
      <c r="AR123" s="2" t="s">
        <v>440</v>
      </c>
      <c r="AS123" s="2" t="s">
        <v>440</v>
      </c>
      <c r="AT123" s="2" t="s">
        <v>440</v>
      </c>
      <c r="AU123" s="2" t="s">
        <v>373</v>
      </c>
      <c r="AV123" s="2" t="s">
        <v>373</v>
      </c>
      <c r="AW123" s="2" t="s">
        <v>373</v>
      </c>
      <c r="AX123" s="2" t="s">
        <v>383</v>
      </c>
      <c r="AY123" s="2" t="s">
        <v>383</v>
      </c>
      <c r="AZ123" s="2" t="s">
        <v>383</v>
      </c>
      <c r="BA123" s="2" t="s">
        <v>432</v>
      </c>
      <c r="BB123" s="2" t="s">
        <v>432</v>
      </c>
      <c r="BC123" s="2" t="s">
        <v>432</v>
      </c>
      <c r="BD123" s="2" t="s">
        <v>432</v>
      </c>
      <c r="BE123" s="2" t="s">
        <v>432</v>
      </c>
      <c r="BF123" s="2" t="s">
        <v>432</v>
      </c>
      <c r="BG123" s="2" t="s">
        <v>383</v>
      </c>
      <c r="BH123" s="2" t="s">
        <v>494</v>
      </c>
      <c r="BI123" s="2" t="s">
        <v>373</v>
      </c>
      <c r="BJ123" s="2" t="s">
        <v>2855</v>
      </c>
      <c r="BK123" s="2" t="s">
        <v>496</v>
      </c>
      <c r="BL123" s="2" t="s">
        <v>373</v>
      </c>
      <c r="BM123" s="2" t="s">
        <v>390</v>
      </c>
      <c r="BN123" s="2" t="s">
        <v>494</v>
      </c>
      <c r="BO123" s="2" t="s">
        <v>383</v>
      </c>
      <c r="BP123" s="2" t="s">
        <v>383</v>
      </c>
      <c r="BQ123" s="2" t="s">
        <v>383</v>
      </c>
      <c r="BR123" s="2" t="s">
        <v>390</v>
      </c>
      <c r="BS123" s="2" t="s">
        <v>497</v>
      </c>
      <c r="BT123" s="2" t="s">
        <v>411</v>
      </c>
      <c r="BU123" s="2" t="s">
        <v>2856</v>
      </c>
      <c r="BV123" s="2" t="s">
        <v>373</v>
      </c>
      <c r="BW123" s="2" t="s">
        <v>618</v>
      </c>
      <c r="BX123" s="2" t="s">
        <v>373</v>
      </c>
      <c r="BY123" s="2" t="s">
        <v>494</v>
      </c>
      <c r="BZ123" s="2" t="s">
        <v>2857</v>
      </c>
      <c r="CA123" s="2" t="s">
        <v>2858</v>
      </c>
      <c r="CB123" s="2" t="s">
        <v>390</v>
      </c>
      <c r="CC123" s="2" t="s">
        <v>497</v>
      </c>
      <c r="CD123" s="2" t="s">
        <v>411</v>
      </c>
      <c r="CE123" s="2" t="s">
        <v>2856</v>
      </c>
      <c r="CF123" s="2" t="s">
        <v>373</v>
      </c>
      <c r="CG123" s="2" t="s">
        <v>618</v>
      </c>
      <c r="CH123" s="2" t="s">
        <v>373</v>
      </c>
      <c r="CI123" s="2" t="s">
        <v>435</v>
      </c>
      <c r="CJ123" s="2" t="s">
        <v>373</v>
      </c>
      <c r="CK123" s="2" t="s">
        <v>2859</v>
      </c>
      <c r="CL123" s="2" t="s">
        <v>390</v>
      </c>
      <c r="CM123" s="2" t="s">
        <v>497</v>
      </c>
      <c r="CN123" s="2" t="s">
        <v>411</v>
      </c>
      <c r="CO123" s="2" t="s">
        <v>2856</v>
      </c>
      <c r="CP123" s="2" t="s">
        <v>373</v>
      </c>
      <c r="CQ123" s="2" t="s">
        <v>390</v>
      </c>
      <c r="CR123" s="2" t="s">
        <v>618</v>
      </c>
      <c r="CS123" s="2" t="s">
        <v>373</v>
      </c>
      <c r="CT123" s="2" t="s">
        <v>752</v>
      </c>
      <c r="CU123" s="2" t="s">
        <v>373</v>
      </c>
      <c r="CV123" s="2" t="s">
        <v>383</v>
      </c>
      <c r="CW123" s="2" t="s">
        <v>373</v>
      </c>
      <c r="CX123" s="2" t="s">
        <v>2860</v>
      </c>
      <c r="CY123" s="2" t="s">
        <v>390</v>
      </c>
      <c r="CZ123" s="2" t="s">
        <v>2861</v>
      </c>
      <c r="DA123" s="2" t="s">
        <v>373</v>
      </c>
      <c r="DB123" s="2" t="s">
        <v>2861</v>
      </c>
      <c r="DC123" s="2" t="s">
        <v>373</v>
      </c>
      <c r="DD123" s="2" t="s">
        <v>1604</v>
      </c>
      <c r="DE123" s="2" t="s">
        <v>373</v>
      </c>
      <c r="DF123" s="2" t="s">
        <v>488</v>
      </c>
      <c r="DG123" s="2" t="s">
        <v>373</v>
      </c>
      <c r="DH123" s="2" t="s">
        <v>373</v>
      </c>
      <c r="DI123" s="2" t="s">
        <v>373</v>
      </c>
      <c r="DJ123" s="2" t="s">
        <v>2862</v>
      </c>
      <c r="DK123" s="2" t="s">
        <v>373</v>
      </c>
      <c r="DL123" s="2" t="s">
        <v>373</v>
      </c>
      <c r="DM123" s="2" t="s">
        <v>2863</v>
      </c>
      <c r="DN123" s="2" t="s">
        <v>2864</v>
      </c>
      <c r="DO123" s="2" t="s">
        <v>373</v>
      </c>
      <c r="DP123" s="2" t="s">
        <v>373</v>
      </c>
      <c r="DQ123" s="2" t="s">
        <v>373</v>
      </c>
      <c r="DR123" s="2" t="s">
        <v>373</v>
      </c>
      <c r="DS123" s="2" t="s">
        <v>373</v>
      </c>
      <c r="DT123" s="2" t="s">
        <v>373</v>
      </c>
      <c r="DU123" s="2" t="s">
        <v>373</v>
      </c>
      <c r="DV123" s="2" t="s">
        <v>373</v>
      </c>
      <c r="DW123" s="2" t="s">
        <v>2865</v>
      </c>
      <c r="DX123" s="2" t="s">
        <v>373</v>
      </c>
      <c r="DY123" s="2" t="s">
        <v>373</v>
      </c>
      <c r="DZ123" s="2" t="s">
        <v>373</v>
      </c>
      <c r="EA123" s="2" t="s">
        <v>373</v>
      </c>
      <c r="EB123" s="2" t="s">
        <v>373</v>
      </c>
      <c r="EC123" s="2" t="s">
        <v>373</v>
      </c>
      <c r="ED123" s="2" t="s">
        <v>373</v>
      </c>
      <c r="EE123" s="2" t="s">
        <v>2866</v>
      </c>
      <c r="EF123" s="2" t="s">
        <v>390</v>
      </c>
      <c r="EG123" s="2" t="s">
        <v>390</v>
      </c>
      <c r="EH123" s="2" t="s">
        <v>449</v>
      </c>
      <c r="EI123" s="2" t="s">
        <v>373</v>
      </c>
      <c r="EJ123" s="2" t="s">
        <v>373</v>
      </c>
      <c r="EK123" s="2" t="s">
        <v>568</v>
      </c>
      <c r="EL123" s="2" t="s">
        <v>1386</v>
      </c>
      <c r="EM123" s="2" t="s">
        <v>373</v>
      </c>
      <c r="EN123" s="2" t="s">
        <v>390</v>
      </c>
      <c r="EO123" s="2" t="s">
        <v>2861</v>
      </c>
      <c r="EP123" s="2" t="s">
        <v>373</v>
      </c>
      <c r="EQ123" s="2" t="s">
        <v>2861</v>
      </c>
      <c r="ER123" s="2" t="s">
        <v>373</v>
      </c>
      <c r="ES123" s="2" t="s">
        <v>1604</v>
      </c>
      <c r="ET123" s="2" t="s">
        <v>373</v>
      </c>
      <c r="EU123" s="2" t="s">
        <v>488</v>
      </c>
      <c r="EV123" s="2" t="s">
        <v>373</v>
      </c>
      <c r="EW123" s="2" t="s">
        <v>373</v>
      </c>
      <c r="EX123" s="2" t="s">
        <v>373</v>
      </c>
      <c r="EY123" s="2" t="s">
        <v>2867</v>
      </c>
      <c r="EZ123" s="2" t="s">
        <v>2868</v>
      </c>
      <c r="FA123" s="2" t="s">
        <v>565</v>
      </c>
      <c r="FB123" s="2" t="s">
        <v>440</v>
      </c>
      <c r="FC123" s="2" t="s">
        <v>440</v>
      </c>
      <c r="FD123" s="2" t="s">
        <v>494</v>
      </c>
      <c r="FE123" s="2" t="s">
        <v>2869</v>
      </c>
      <c r="FF123" s="2" t="s">
        <v>373</v>
      </c>
      <c r="FG123" s="2" t="s">
        <v>373</v>
      </c>
      <c r="FH123" s="2" t="s">
        <v>373</v>
      </c>
      <c r="FI123" s="2" t="s">
        <v>373</v>
      </c>
      <c r="FJ123" s="2" t="s">
        <v>2870</v>
      </c>
      <c r="FK123" s="2" t="s">
        <v>2871</v>
      </c>
      <c r="FL123" s="2" t="s">
        <v>2872</v>
      </c>
      <c r="FM123" s="2" t="s">
        <v>1499</v>
      </c>
      <c r="FN123" s="2" t="s">
        <v>1264</v>
      </c>
      <c r="FO123" s="2" t="s">
        <v>2873</v>
      </c>
      <c r="FP123" s="2" t="s">
        <v>383</v>
      </c>
      <c r="FQ123" s="2" t="s">
        <v>373</v>
      </c>
      <c r="FR123" s="2" t="s">
        <v>373</v>
      </c>
      <c r="FS123" s="2" t="s">
        <v>373</v>
      </c>
      <c r="FT123" s="2" t="s">
        <v>383</v>
      </c>
      <c r="FU123" s="2" t="s">
        <v>373</v>
      </c>
      <c r="FV123" s="2" t="s">
        <v>383</v>
      </c>
      <c r="FW123" s="2" t="s">
        <v>373</v>
      </c>
      <c r="FX123" s="2" t="s">
        <v>373</v>
      </c>
      <c r="FY123" s="2" t="s">
        <v>390</v>
      </c>
      <c r="FZ123" s="2" t="s">
        <v>2874</v>
      </c>
      <c r="GA123" s="2" t="s">
        <v>373</v>
      </c>
      <c r="GB123" s="2" t="s">
        <v>2875</v>
      </c>
      <c r="GC123" s="2" t="s">
        <v>373</v>
      </c>
      <c r="GD123" s="2" t="s">
        <v>373</v>
      </c>
      <c r="GE123" s="2" t="s">
        <v>373</v>
      </c>
      <c r="GF123" s="2" t="s">
        <v>558</v>
      </c>
      <c r="GG123" s="2" t="s">
        <v>373</v>
      </c>
      <c r="GH123" s="2" t="s">
        <v>373</v>
      </c>
      <c r="GI123" s="2" t="s">
        <v>373</v>
      </c>
      <c r="GJ123" s="2" t="s">
        <v>373</v>
      </c>
    </row>
    <row r="124" spans="1:192" x14ac:dyDescent="0.25">
      <c r="A124" s="1">
        <v>43763.728344907409</v>
      </c>
      <c r="B124" s="1">
        <v>43763.735300925924</v>
      </c>
      <c r="C124" s="2" t="s">
        <v>195</v>
      </c>
      <c r="D124" s="2" t="s">
        <v>2876</v>
      </c>
      <c r="E124">
        <v>100</v>
      </c>
      <c r="F124">
        <v>601</v>
      </c>
      <c r="G124" s="2" t="s">
        <v>371</v>
      </c>
      <c r="H124" s="1">
        <v>43763.735317245373</v>
      </c>
      <c r="I124" s="2" t="s">
        <v>2877</v>
      </c>
      <c r="J124" s="2" t="s">
        <v>373</v>
      </c>
      <c r="K124" s="2" t="s">
        <v>373</v>
      </c>
      <c r="L124" s="2" t="s">
        <v>373</v>
      </c>
      <c r="M124" s="2" t="s">
        <v>373</v>
      </c>
      <c r="N124" s="2" t="s">
        <v>373</v>
      </c>
      <c r="O124" s="2" t="s">
        <v>373</v>
      </c>
      <c r="P124" s="2" t="s">
        <v>374</v>
      </c>
      <c r="Q124" s="2" t="s">
        <v>375</v>
      </c>
      <c r="R124" s="2" t="s">
        <v>2878</v>
      </c>
      <c r="S124" s="2" t="s">
        <v>2879</v>
      </c>
      <c r="T124" s="2" t="s">
        <v>2880</v>
      </c>
      <c r="U124" s="2" t="s">
        <v>2881</v>
      </c>
      <c r="V124" s="2" t="s">
        <v>2882</v>
      </c>
      <c r="W124" s="2" t="s">
        <v>2883</v>
      </c>
      <c r="X124" s="2" t="s">
        <v>373</v>
      </c>
      <c r="Y124" s="2" t="s">
        <v>1021</v>
      </c>
      <c r="Z124" s="2" t="s">
        <v>390</v>
      </c>
      <c r="AA124" s="2" t="s">
        <v>384</v>
      </c>
      <c r="AB124" s="2" t="s">
        <v>373</v>
      </c>
      <c r="AC124" s="2" t="s">
        <v>2884</v>
      </c>
      <c r="AD124" s="2" t="s">
        <v>373</v>
      </c>
      <c r="AE124" s="2" t="s">
        <v>440</v>
      </c>
      <c r="AF124" s="2" t="s">
        <v>373</v>
      </c>
      <c r="AG124" s="2" t="s">
        <v>373</v>
      </c>
      <c r="AH124" s="2" t="s">
        <v>1004</v>
      </c>
      <c r="AI124" s="2" t="s">
        <v>373</v>
      </c>
      <c r="AJ124" s="2" t="s">
        <v>373</v>
      </c>
      <c r="AK124" s="2" t="s">
        <v>390</v>
      </c>
      <c r="AL124" s="2" t="s">
        <v>2885</v>
      </c>
      <c r="AM124" s="2" t="s">
        <v>405</v>
      </c>
      <c r="AN124" s="2" t="s">
        <v>406</v>
      </c>
      <c r="AO124" s="2" t="s">
        <v>373</v>
      </c>
      <c r="AP124" s="2" t="s">
        <v>2886</v>
      </c>
      <c r="AQ124" s="2" t="s">
        <v>373</v>
      </c>
      <c r="AR124" s="2" t="s">
        <v>519</v>
      </c>
      <c r="AS124" s="2" t="s">
        <v>373</v>
      </c>
      <c r="AT124" s="2" t="s">
        <v>373</v>
      </c>
      <c r="AU124" s="2" t="s">
        <v>373</v>
      </c>
      <c r="AV124" s="2" t="s">
        <v>373</v>
      </c>
      <c r="AW124" s="2" t="s">
        <v>373</v>
      </c>
      <c r="AX124" s="2" t="s">
        <v>383</v>
      </c>
      <c r="AY124" s="2" t="s">
        <v>373</v>
      </c>
      <c r="AZ124" s="2" t="s">
        <v>383</v>
      </c>
      <c r="BA124" s="2" t="s">
        <v>443</v>
      </c>
      <c r="BB124" s="2" t="s">
        <v>373</v>
      </c>
      <c r="BC124" s="2" t="s">
        <v>373</v>
      </c>
      <c r="BD124" s="2" t="s">
        <v>373</v>
      </c>
      <c r="BE124" s="2" t="s">
        <v>373</v>
      </c>
      <c r="BF124" s="2" t="s">
        <v>373</v>
      </c>
      <c r="BG124" s="2" t="s">
        <v>390</v>
      </c>
      <c r="BH124" s="2" t="s">
        <v>873</v>
      </c>
      <c r="BI124" s="2" t="s">
        <v>373</v>
      </c>
      <c r="BJ124" s="2" t="s">
        <v>373</v>
      </c>
      <c r="BK124" s="2" t="s">
        <v>547</v>
      </c>
      <c r="BL124" s="2" t="s">
        <v>373</v>
      </c>
      <c r="BM124" s="2" t="s">
        <v>383</v>
      </c>
      <c r="BN124" s="2" t="s">
        <v>373</v>
      </c>
      <c r="BO124" s="2" t="s">
        <v>383</v>
      </c>
      <c r="BP124" s="2" t="s">
        <v>373</v>
      </c>
      <c r="BQ124" s="2" t="s">
        <v>383</v>
      </c>
      <c r="BR124" s="2" t="s">
        <v>383</v>
      </c>
      <c r="BS124" s="2" t="s">
        <v>373</v>
      </c>
      <c r="BT124" s="2" t="s">
        <v>373</v>
      </c>
      <c r="BU124" s="2" t="s">
        <v>373</v>
      </c>
      <c r="BV124" s="2" t="s">
        <v>373</v>
      </c>
      <c r="BW124" s="2" t="s">
        <v>373</v>
      </c>
      <c r="BX124" s="2" t="s">
        <v>373</v>
      </c>
      <c r="BY124" s="2" t="s">
        <v>373</v>
      </c>
      <c r="BZ124" s="2" t="s">
        <v>373</v>
      </c>
      <c r="CA124" s="2" t="s">
        <v>373</v>
      </c>
      <c r="CB124" s="2" t="s">
        <v>383</v>
      </c>
      <c r="CC124" s="2" t="s">
        <v>373</v>
      </c>
      <c r="CD124" s="2" t="s">
        <v>373</v>
      </c>
      <c r="CE124" s="2" t="s">
        <v>373</v>
      </c>
      <c r="CF124" s="2" t="s">
        <v>373</v>
      </c>
      <c r="CG124" s="2" t="s">
        <v>373</v>
      </c>
      <c r="CH124" s="2" t="s">
        <v>373</v>
      </c>
      <c r="CI124" s="2" t="s">
        <v>373</v>
      </c>
      <c r="CJ124" s="2" t="s">
        <v>373</v>
      </c>
      <c r="CK124" s="2" t="s">
        <v>373</v>
      </c>
      <c r="CL124" s="2" t="s">
        <v>383</v>
      </c>
      <c r="CM124" s="2" t="s">
        <v>373</v>
      </c>
      <c r="CN124" s="2" t="s">
        <v>373</v>
      </c>
      <c r="CO124" s="2" t="s">
        <v>373</v>
      </c>
      <c r="CP124" s="2" t="s">
        <v>373</v>
      </c>
      <c r="CQ124" s="2" t="s">
        <v>373</v>
      </c>
      <c r="CR124" s="2" t="s">
        <v>373</v>
      </c>
      <c r="CS124" s="2" t="s">
        <v>373</v>
      </c>
      <c r="CT124" s="2" t="s">
        <v>373</v>
      </c>
      <c r="CU124" s="2" t="s">
        <v>373</v>
      </c>
      <c r="CV124" s="2" t="s">
        <v>373</v>
      </c>
      <c r="CW124" s="2" t="s">
        <v>373</v>
      </c>
      <c r="CX124" s="2" t="s">
        <v>373</v>
      </c>
      <c r="CY124" s="2" t="s">
        <v>390</v>
      </c>
      <c r="CZ124" s="2" t="s">
        <v>2887</v>
      </c>
      <c r="DA124" s="2" t="s">
        <v>373</v>
      </c>
      <c r="DB124" s="2" t="s">
        <v>2888</v>
      </c>
      <c r="DC124" s="2" t="s">
        <v>373</v>
      </c>
      <c r="DD124" s="2" t="s">
        <v>2889</v>
      </c>
      <c r="DE124" s="2" t="s">
        <v>2890</v>
      </c>
      <c r="DF124" s="2" t="s">
        <v>2383</v>
      </c>
      <c r="DG124" s="2" t="s">
        <v>760</v>
      </c>
      <c r="DH124" s="2" t="s">
        <v>373</v>
      </c>
      <c r="DI124" s="2" t="s">
        <v>373</v>
      </c>
      <c r="DJ124" s="2" t="s">
        <v>373</v>
      </c>
      <c r="DK124" s="2" t="s">
        <v>373</v>
      </c>
      <c r="DL124" s="2" t="s">
        <v>373</v>
      </c>
      <c r="DM124" s="2" t="s">
        <v>373</v>
      </c>
      <c r="DN124" s="2" t="s">
        <v>373</v>
      </c>
      <c r="DO124" s="2" t="s">
        <v>373</v>
      </c>
      <c r="DP124" s="2" t="s">
        <v>497</v>
      </c>
      <c r="DQ124" s="2" t="s">
        <v>2891</v>
      </c>
      <c r="DR124" s="2" t="s">
        <v>2892</v>
      </c>
      <c r="DS124" s="2" t="s">
        <v>373</v>
      </c>
      <c r="DT124" s="2" t="s">
        <v>373</v>
      </c>
      <c r="DU124" s="2" t="s">
        <v>373</v>
      </c>
      <c r="DV124" s="2" t="s">
        <v>2893</v>
      </c>
      <c r="DW124" s="2" t="s">
        <v>2894</v>
      </c>
      <c r="DX124" s="2" t="s">
        <v>373</v>
      </c>
      <c r="DY124" s="2" t="s">
        <v>373</v>
      </c>
      <c r="DZ124" s="2" t="s">
        <v>373</v>
      </c>
      <c r="EA124" s="2" t="s">
        <v>373</v>
      </c>
      <c r="EB124" s="2" t="s">
        <v>373</v>
      </c>
      <c r="EC124" s="2" t="s">
        <v>373</v>
      </c>
      <c r="ED124" s="2" t="s">
        <v>373</v>
      </c>
      <c r="EE124" s="2" t="s">
        <v>373</v>
      </c>
      <c r="EF124" s="2" t="s">
        <v>390</v>
      </c>
      <c r="EG124" s="2" t="s">
        <v>390</v>
      </c>
      <c r="EH124" s="2" t="s">
        <v>449</v>
      </c>
      <c r="EI124" s="2" t="s">
        <v>373</v>
      </c>
      <c r="EJ124" s="2" t="s">
        <v>529</v>
      </c>
      <c r="EK124" s="2" t="s">
        <v>373</v>
      </c>
      <c r="EL124" s="2" t="s">
        <v>373</v>
      </c>
      <c r="EM124" s="2" t="s">
        <v>373</v>
      </c>
      <c r="EN124" s="2" t="s">
        <v>383</v>
      </c>
      <c r="EO124" s="2" t="s">
        <v>373</v>
      </c>
      <c r="EP124" s="2" t="s">
        <v>373</v>
      </c>
      <c r="EQ124" s="2" t="s">
        <v>373</v>
      </c>
      <c r="ER124" s="2" t="s">
        <v>373</v>
      </c>
      <c r="ES124" s="2" t="s">
        <v>373</v>
      </c>
      <c r="ET124" s="2" t="s">
        <v>373</v>
      </c>
      <c r="EU124" s="2" t="s">
        <v>373</v>
      </c>
      <c r="EV124" s="2" t="s">
        <v>373</v>
      </c>
      <c r="EW124" s="2" t="s">
        <v>373</v>
      </c>
      <c r="EX124" s="2" t="s">
        <v>373</v>
      </c>
      <c r="EY124" s="2" t="s">
        <v>373</v>
      </c>
      <c r="EZ124" s="2" t="s">
        <v>373</v>
      </c>
      <c r="FA124" s="2" t="s">
        <v>373</v>
      </c>
      <c r="FB124" s="2" t="s">
        <v>373</v>
      </c>
      <c r="FC124" s="2" t="s">
        <v>373</v>
      </c>
      <c r="FD124" s="2" t="s">
        <v>373</v>
      </c>
      <c r="FE124" s="2" t="s">
        <v>373</v>
      </c>
      <c r="FF124" s="2" t="s">
        <v>373</v>
      </c>
      <c r="FG124" s="2" t="s">
        <v>373</v>
      </c>
      <c r="FH124" s="2" t="s">
        <v>373</v>
      </c>
      <c r="FI124" s="2" t="s">
        <v>373</v>
      </c>
      <c r="FJ124" s="2" t="s">
        <v>373</v>
      </c>
      <c r="FK124" s="2" t="s">
        <v>373</v>
      </c>
      <c r="FL124" s="2" t="s">
        <v>373</v>
      </c>
      <c r="FM124" s="2" t="s">
        <v>373</v>
      </c>
      <c r="FN124" s="2" t="s">
        <v>373</v>
      </c>
      <c r="FO124" s="2" t="s">
        <v>373</v>
      </c>
      <c r="FP124" s="2" t="s">
        <v>373</v>
      </c>
      <c r="FQ124" s="2" t="s">
        <v>373</v>
      </c>
      <c r="FR124" s="2" t="s">
        <v>373</v>
      </c>
      <c r="FS124" s="2" t="s">
        <v>373</v>
      </c>
      <c r="FT124" s="2" t="s">
        <v>373</v>
      </c>
      <c r="FU124" s="2" t="s">
        <v>373</v>
      </c>
      <c r="FV124" s="2" t="s">
        <v>373</v>
      </c>
      <c r="FW124" s="2" t="s">
        <v>373</v>
      </c>
      <c r="FX124" s="2" t="s">
        <v>373</v>
      </c>
      <c r="FY124" s="2" t="s">
        <v>383</v>
      </c>
      <c r="FZ124" s="2" t="s">
        <v>373</v>
      </c>
      <c r="GA124" s="2" t="s">
        <v>373</v>
      </c>
      <c r="GB124" s="2" t="s">
        <v>373</v>
      </c>
      <c r="GC124" s="2" t="s">
        <v>373</v>
      </c>
      <c r="GD124" s="2" t="s">
        <v>373</v>
      </c>
      <c r="GE124" s="2" t="s">
        <v>373</v>
      </c>
      <c r="GF124" s="2" t="s">
        <v>373</v>
      </c>
      <c r="GG124" s="2" t="s">
        <v>373</v>
      </c>
      <c r="GH124" s="2" t="s">
        <v>373</v>
      </c>
      <c r="GI124" s="2" t="s">
        <v>373</v>
      </c>
      <c r="GJ124" s="2" t="s">
        <v>373</v>
      </c>
    </row>
    <row r="125" spans="1:192" x14ac:dyDescent="0.25">
      <c r="A125" s="1">
        <v>43759.370393518519</v>
      </c>
      <c r="B125" s="1">
        <v>43759.374965277777</v>
      </c>
      <c r="C125" s="2" t="s">
        <v>195</v>
      </c>
      <c r="D125" s="2" t="s">
        <v>2712</v>
      </c>
      <c r="E125">
        <v>22</v>
      </c>
      <c r="F125">
        <v>395</v>
      </c>
      <c r="G125" s="2" t="s">
        <v>963</v>
      </c>
      <c r="H125" s="1">
        <v>43766.375015474536</v>
      </c>
      <c r="I125" s="2" t="s">
        <v>2895</v>
      </c>
      <c r="J125" s="2" t="s">
        <v>373</v>
      </c>
      <c r="K125" s="2" t="s">
        <v>373</v>
      </c>
      <c r="L125" s="2" t="s">
        <v>373</v>
      </c>
      <c r="M125" s="2" t="s">
        <v>373</v>
      </c>
      <c r="N125" s="2" t="s">
        <v>373</v>
      </c>
      <c r="O125" s="2" t="s">
        <v>373</v>
      </c>
      <c r="P125" s="2" t="s">
        <v>374</v>
      </c>
      <c r="Q125" s="2" t="s">
        <v>375</v>
      </c>
      <c r="R125" s="2" t="s">
        <v>373</v>
      </c>
      <c r="S125" s="2" t="s">
        <v>373</v>
      </c>
      <c r="T125" s="2" t="s">
        <v>373</v>
      </c>
      <c r="U125" s="2" t="s">
        <v>373</v>
      </c>
      <c r="V125" s="2" t="s">
        <v>373</v>
      </c>
      <c r="W125" s="2" t="s">
        <v>373</v>
      </c>
      <c r="X125" s="2" t="s">
        <v>373</v>
      </c>
      <c r="Y125" s="2" t="s">
        <v>373</v>
      </c>
      <c r="Z125" s="2" t="s">
        <v>373</v>
      </c>
      <c r="AA125" s="2" t="s">
        <v>373</v>
      </c>
      <c r="AB125" s="2" t="s">
        <v>373</v>
      </c>
      <c r="AC125" s="2" t="s">
        <v>373</v>
      </c>
      <c r="AD125" s="2" t="s">
        <v>373</v>
      </c>
      <c r="AE125" s="2" t="s">
        <v>373</v>
      </c>
      <c r="AF125" s="2" t="s">
        <v>373</v>
      </c>
      <c r="AG125" s="2" t="s">
        <v>373</v>
      </c>
      <c r="AH125" s="2" t="s">
        <v>373</v>
      </c>
      <c r="AI125" s="2" t="s">
        <v>373</v>
      </c>
      <c r="AJ125" s="2" t="s">
        <v>373</v>
      </c>
      <c r="AK125" s="2" t="s">
        <v>373</v>
      </c>
      <c r="AL125" s="2" t="s">
        <v>373</v>
      </c>
      <c r="AM125" s="2" t="s">
        <v>373</v>
      </c>
      <c r="AN125" s="2" t="s">
        <v>373</v>
      </c>
      <c r="AO125" s="2" t="s">
        <v>373</v>
      </c>
      <c r="AP125" s="2" t="s">
        <v>373</v>
      </c>
      <c r="AQ125" s="2" t="s">
        <v>373</v>
      </c>
      <c r="AR125" s="2" t="s">
        <v>373</v>
      </c>
      <c r="AS125" s="2" t="s">
        <v>373</v>
      </c>
      <c r="AT125" s="2" t="s">
        <v>373</v>
      </c>
      <c r="AU125" s="2" t="s">
        <v>373</v>
      </c>
      <c r="AV125" s="2" t="s">
        <v>373</v>
      </c>
      <c r="AW125" s="2" t="s">
        <v>373</v>
      </c>
      <c r="AX125" s="2" t="s">
        <v>373</v>
      </c>
      <c r="AY125" s="2" t="s">
        <v>373</v>
      </c>
      <c r="AZ125" s="2" t="s">
        <v>373</v>
      </c>
      <c r="BA125" s="2" t="s">
        <v>373</v>
      </c>
      <c r="BB125" s="2" t="s">
        <v>373</v>
      </c>
      <c r="BC125" s="2" t="s">
        <v>373</v>
      </c>
      <c r="BD125" s="2" t="s">
        <v>373</v>
      </c>
      <c r="BE125" s="2" t="s">
        <v>373</v>
      </c>
      <c r="BF125" s="2" t="s">
        <v>373</v>
      </c>
      <c r="BG125" s="2" t="s">
        <v>373</v>
      </c>
      <c r="BH125" s="2" t="s">
        <v>373</v>
      </c>
      <c r="BI125" s="2" t="s">
        <v>373</v>
      </c>
      <c r="BJ125" s="2" t="s">
        <v>373</v>
      </c>
      <c r="BK125" s="2" t="s">
        <v>373</v>
      </c>
      <c r="BL125" s="2" t="s">
        <v>373</v>
      </c>
      <c r="BM125" s="2" t="s">
        <v>373</v>
      </c>
      <c r="BN125" s="2" t="s">
        <v>373</v>
      </c>
      <c r="BO125" s="2" t="s">
        <v>373</v>
      </c>
      <c r="BP125" s="2" t="s">
        <v>373</v>
      </c>
      <c r="BQ125" s="2" t="s">
        <v>373</v>
      </c>
      <c r="BR125" s="2" t="s">
        <v>373</v>
      </c>
      <c r="BS125" s="2" t="s">
        <v>373</v>
      </c>
      <c r="BT125" s="2" t="s">
        <v>373</v>
      </c>
      <c r="BU125" s="2" t="s">
        <v>373</v>
      </c>
      <c r="BV125" s="2" t="s">
        <v>373</v>
      </c>
      <c r="BW125" s="2" t="s">
        <v>373</v>
      </c>
      <c r="BX125" s="2" t="s">
        <v>373</v>
      </c>
      <c r="BY125" s="2" t="s">
        <v>373</v>
      </c>
      <c r="BZ125" s="2" t="s">
        <v>373</v>
      </c>
      <c r="CA125" s="2" t="s">
        <v>373</v>
      </c>
      <c r="CB125" s="2" t="s">
        <v>373</v>
      </c>
      <c r="CC125" s="2" t="s">
        <v>373</v>
      </c>
      <c r="CD125" s="2" t="s">
        <v>373</v>
      </c>
      <c r="CE125" s="2" t="s">
        <v>373</v>
      </c>
      <c r="CF125" s="2" t="s">
        <v>373</v>
      </c>
      <c r="CG125" s="2" t="s">
        <v>373</v>
      </c>
      <c r="CH125" s="2" t="s">
        <v>373</v>
      </c>
      <c r="CI125" s="2" t="s">
        <v>373</v>
      </c>
      <c r="CJ125" s="2" t="s">
        <v>373</v>
      </c>
      <c r="CK125" s="2" t="s">
        <v>373</v>
      </c>
      <c r="CL125" s="2" t="s">
        <v>373</v>
      </c>
      <c r="CM125" s="2" t="s">
        <v>373</v>
      </c>
      <c r="CN125" s="2" t="s">
        <v>373</v>
      </c>
      <c r="CO125" s="2" t="s">
        <v>373</v>
      </c>
      <c r="CP125" s="2" t="s">
        <v>373</v>
      </c>
      <c r="CQ125" s="2" t="s">
        <v>373</v>
      </c>
      <c r="CR125" s="2" t="s">
        <v>373</v>
      </c>
      <c r="CS125" s="2" t="s">
        <v>373</v>
      </c>
      <c r="CT125" s="2" t="s">
        <v>373</v>
      </c>
      <c r="CU125" s="2" t="s">
        <v>373</v>
      </c>
      <c r="CV125" s="2" t="s">
        <v>373</v>
      </c>
      <c r="CW125" s="2" t="s">
        <v>373</v>
      </c>
      <c r="CX125" s="2" t="s">
        <v>373</v>
      </c>
      <c r="CY125" s="2" t="s">
        <v>373</v>
      </c>
      <c r="CZ125" s="2" t="s">
        <v>373</v>
      </c>
      <c r="DA125" s="2" t="s">
        <v>373</v>
      </c>
      <c r="DB125" s="2" t="s">
        <v>373</v>
      </c>
      <c r="DC125" s="2" t="s">
        <v>373</v>
      </c>
      <c r="DD125" s="2" t="s">
        <v>373</v>
      </c>
      <c r="DE125" s="2" t="s">
        <v>373</v>
      </c>
      <c r="DF125" s="2" t="s">
        <v>373</v>
      </c>
      <c r="DG125" s="2" t="s">
        <v>373</v>
      </c>
      <c r="DH125" s="2" t="s">
        <v>373</v>
      </c>
      <c r="DI125" s="2" t="s">
        <v>373</v>
      </c>
      <c r="DJ125" s="2" t="s">
        <v>373</v>
      </c>
      <c r="DK125" s="2" t="s">
        <v>373</v>
      </c>
      <c r="DL125" s="2" t="s">
        <v>373</v>
      </c>
      <c r="DM125" s="2" t="s">
        <v>373</v>
      </c>
      <c r="DN125" s="2" t="s">
        <v>373</v>
      </c>
      <c r="DO125" s="2" t="s">
        <v>373</v>
      </c>
      <c r="DP125" s="2" t="s">
        <v>373</v>
      </c>
      <c r="DQ125" s="2" t="s">
        <v>373</v>
      </c>
      <c r="DR125" s="2" t="s">
        <v>373</v>
      </c>
      <c r="DS125" s="2" t="s">
        <v>373</v>
      </c>
      <c r="DT125" s="2" t="s">
        <v>373</v>
      </c>
      <c r="DU125" s="2" t="s">
        <v>373</v>
      </c>
      <c r="DV125" s="2" t="s">
        <v>373</v>
      </c>
      <c r="DW125" s="2" t="s">
        <v>373</v>
      </c>
      <c r="DX125" s="2" t="s">
        <v>373</v>
      </c>
      <c r="DY125" s="2" t="s">
        <v>373</v>
      </c>
      <c r="DZ125" s="2" t="s">
        <v>373</v>
      </c>
      <c r="EA125" s="2" t="s">
        <v>373</v>
      </c>
      <c r="EB125" s="2" t="s">
        <v>373</v>
      </c>
      <c r="EC125" s="2" t="s">
        <v>373</v>
      </c>
      <c r="ED125" s="2" t="s">
        <v>373</v>
      </c>
      <c r="EE125" s="2" t="s">
        <v>373</v>
      </c>
      <c r="EF125" s="2" t="s">
        <v>373</v>
      </c>
      <c r="EG125" s="2" t="s">
        <v>373</v>
      </c>
      <c r="EH125" s="2" t="s">
        <v>373</v>
      </c>
      <c r="EI125" s="2" t="s">
        <v>373</v>
      </c>
      <c r="EJ125" s="2" t="s">
        <v>373</v>
      </c>
      <c r="EK125" s="2" t="s">
        <v>373</v>
      </c>
      <c r="EL125" s="2" t="s">
        <v>373</v>
      </c>
      <c r="EM125" s="2" t="s">
        <v>373</v>
      </c>
      <c r="EN125" s="2" t="s">
        <v>373</v>
      </c>
      <c r="EO125" s="2" t="s">
        <v>373</v>
      </c>
      <c r="EP125" s="2" t="s">
        <v>373</v>
      </c>
      <c r="EQ125" s="2" t="s">
        <v>373</v>
      </c>
      <c r="ER125" s="2" t="s">
        <v>373</v>
      </c>
      <c r="ES125" s="2" t="s">
        <v>373</v>
      </c>
      <c r="ET125" s="2" t="s">
        <v>373</v>
      </c>
      <c r="EU125" s="2" t="s">
        <v>373</v>
      </c>
      <c r="EV125" s="2" t="s">
        <v>373</v>
      </c>
      <c r="EW125" s="2" t="s">
        <v>373</v>
      </c>
      <c r="EX125" s="2" t="s">
        <v>373</v>
      </c>
      <c r="EY125" s="2" t="s">
        <v>373</v>
      </c>
      <c r="EZ125" s="2" t="s">
        <v>373</v>
      </c>
      <c r="FA125" s="2" t="s">
        <v>373</v>
      </c>
      <c r="FB125" s="2" t="s">
        <v>373</v>
      </c>
      <c r="FC125" s="2" t="s">
        <v>373</v>
      </c>
      <c r="FD125" s="2" t="s">
        <v>373</v>
      </c>
      <c r="FE125" s="2" t="s">
        <v>373</v>
      </c>
      <c r="FF125" s="2" t="s">
        <v>373</v>
      </c>
      <c r="FG125" s="2" t="s">
        <v>373</v>
      </c>
      <c r="FH125" s="2" t="s">
        <v>373</v>
      </c>
      <c r="FI125" s="2" t="s">
        <v>373</v>
      </c>
      <c r="FJ125" s="2" t="s">
        <v>373</v>
      </c>
      <c r="FK125" s="2" t="s">
        <v>373</v>
      </c>
      <c r="FL125" s="2" t="s">
        <v>373</v>
      </c>
      <c r="FM125" s="2" t="s">
        <v>373</v>
      </c>
      <c r="FN125" s="2" t="s">
        <v>373</v>
      </c>
      <c r="FO125" s="2" t="s">
        <v>373</v>
      </c>
      <c r="FP125" s="2" t="s">
        <v>373</v>
      </c>
      <c r="FQ125" s="2" t="s">
        <v>373</v>
      </c>
      <c r="FR125" s="2" t="s">
        <v>373</v>
      </c>
      <c r="FS125" s="2" t="s">
        <v>373</v>
      </c>
      <c r="FT125" s="2" t="s">
        <v>373</v>
      </c>
      <c r="FU125" s="2" t="s">
        <v>373</v>
      </c>
      <c r="FV125" s="2" t="s">
        <v>373</v>
      </c>
      <c r="FW125" s="2" t="s">
        <v>373</v>
      </c>
      <c r="FX125" s="2" t="s">
        <v>373</v>
      </c>
      <c r="FY125" s="2" t="s">
        <v>373</v>
      </c>
      <c r="FZ125" s="2" t="s">
        <v>373</v>
      </c>
      <c r="GA125" s="2" t="s">
        <v>373</v>
      </c>
      <c r="GB125" s="2" t="s">
        <v>373</v>
      </c>
      <c r="GC125" s="2" t="s">
        <v>373</v>
      </c>
      <c r="GD125" s="2" t="s">
        <v>373</v>
      </c>
      <c r="GE125" s="2" t="s">
        <v>373</v>
      </c>
      <c r="GF125" s="2" t="s">
        <v>373</v>
      </c>
      <c r="GG125" s="2" t="s">
        <v>373</v>
      </c>
      <c r="GH125" s="2" t="s">
        <v>373</v>
      </c>
      <c r="GI125" s="2" t="s">
        <v>373</v>
      </c>
      <c r="GJ125" s="2" t="s">
        <v>373</v>
      </c>
    </row>
    <row r="126" spans="1:192" x14ac:dyDescent="0.25">
      <c r="A126" s="1">
        <v>43759.437442129631</v>
      </c>
      <c r="B126" s="1">
        <v>43759.439988425926</v>
      </c>
      <c r="C126" s="2" t="s">
        <v>195</v>
      </c>
      <c r="D126" s="2" t="s">
        <v>2896</v>
      </c>
      <c r="E126">
        <v>22</v>
      </c>
      <c r="F126">
        <v>220</v>
      </c>
      <c r="G126" s="2" t="s">
        <v>963</v>
      </c>
      <c r="H126" s="1">
        <v>43766.44001027778</v>
      </c>
      <c r="I126" s="2" t="s">
        <v>2897</v>
      </c>
      <c r="J126" s="2" t="s">
        <v>373</v>
      </c>
      <c r="K126" s="2" t="s">
        <v>373</v>
      </c>
      <c r="L126" s="2" t="s">
        <v>373</v>
      </c>
      <c r="M126" s="2" t="s">
        <v>373</v>
      </c>
      <c r="N126" s="2" t="s">
        <v>373</v>
      </c>
      <c r="O126" s="2" t="s">
        <v>373</v>
      </c>
      <c r="P126" s="2" t="s">
        <v>374</v>
      </c>
      <c r="Q126" s="2" t="s">
        <v>375</v>
      </c>
      <c r="R126" s="2" t="s">
        <v>2898</v>
      </c>
      <c r="S126" s="2" t="s">
        <v>2899</v>
      </c>
      <c r="T126" s="2" t="s">
        <v>1733</v>
      </c>
      <c r="U126" s="2" t="s">
        <v>2900</v>
      </c>
      <c r="V126" s="2" t="s">
        <v>2900</v>
      </c>
      <c r="W126" s="2" t="s">
        <v>381</v>
      </c>
      <c r="X126" s="2" t="s">
        <v>373</v>
      </c>
      <c r="Y126" s="2" t="s">
        <v>1021</v>
      </c>
      <c r="Z126" s="2" t="s">
        <v>390</v>
      </c>
      <c r="AA126" s="2" t="s">
        <v>384</v>
      </c>
      <c r="AB126" s="2" t="s">
        <v>373</v>
      </c>
      <c r="AC126" s="2" t="s">
        <v>2901</v>
      </c>
      <c r="AD126" s="2" t="s">
        <v>373</v>
      </c>
      <c r="AE126" s="2" t="s">
        <v>1106</v>
      </c>
      <c r="AF126" s="2" t="s">
        <v>373</v>
      </c>
      <c r="AG126" s="2" t="s">
        <v>373</v>
      </c>
      <c r="AH126" s="2" t="s">
        <v>669</v>
      </c>
      <c r="AI126" s="2" t="s">
        <v>2901</v>
      </c>
      <c r="AJ126" s="2" t="s">
        <v>1106</v>
      </c>
      <c r="AK126" s="2" t="s">
        <v>383</v>
      </c>
      <c r="AL126" s="2" t="s">
        <v>373</v>
      </c>
      <c r="AM126" s="2" t="s">
        <v>405</v>
      </c>
      <c r="AN126" s="2" t="s">
        <v>406</v>
      </c>
      <c r="AO126" s="2" t="s">
        <v>403</v>
      </c>
      <c r="AP126" s="2" t="s">
        <v>373</v>
      </c>
      <c r="AQ126" s="2" t="s">
        <v>373</v>
      </c>
      <c r="AR126" s="2" t="s">
        <v>373</v>
      </c>
      <c r="AS126" s="2" t="s">
        <v>373</v>
      </c>
      <c r="AT126" s="2" t="s">
        <v>373</v>
      </c>
      <c r="AU126" s="2" t="s">
        <v>373</v>
      </c>
      <c r="AV126" s="2" t="s">
        <v>373</v>
      </c>
      <c r="AW126" s="2" t="s">
        <v>373</v>
      </c>
      <c r="AX126" s="2" t="s">
        <v>373</v>
      </c>
      <c r="AY126" s="2" t="s">
        <v>373</v>
      </c>
      <c r="AZ126" s="2" t="s">
        <v>373</v>
      </c>
      <c r="BA126" s="2" t="s">
        <v>373</v>
      </c>
      <c r="BB126" s="2" t="s">
        <v>373</v>
      </c>
      <c r="BC126" s="2" t="s">
        <v>373</v>
      </c>
      <c r="BD126" s="2" t="s">
        <v>373</v>
      </c>
      <c r="BE126" s="2" t="s">
        <v>373</v>
      </c>
      <c r="BF126" s="2" t="s">
        <v>373</v>
      </c>
      <c r="BG126" s="2" t="s">
        <v>373</v>
      </c>
      <c r="BH126" s="2" t="s">
        <v>373</v>
      </c>
      <c r="BI126" s="2" t="s">
        <v>373</v>
      </c>
      <c r="BJ126" s="2" t="s">
        <v>373</v>
      </c>
      <c r="BK126" s="2" t="s">
        <v>373</v>
      </c>
      <c r="BL126" s="2" t="s">
        <v>373</v>
      </c>
      <c r="BM126" s="2" t="s">
        <v>373</v>
      </c>
      <c r="BN126" s="2" t="s">
        <v>373</v>
      </c>
      <c r="BO126" s="2" t="s">
        <v>373</v>
      </c>
      <c r="BP126" s="2" t="s">
        <v>373</v>
      </c>
      <c r="BQ126" s="2" t="s">
        <v>373</v>
      </c>
      <c r="BR126" s="2" t="s">
        <v>373</v>
      </c>
      <c r="BS126" s="2" t="s">
        <v>373</v>
      </c>
      <c r="BT126" s="2" t="s">
        <v>373</v>
      </c>
      <c r="BU126" s="2" t="s">
        <v>373</v>
      </c>
      <c r="BV126" s="2" t="s">
        <v>373</v>
      </c>
      <c r="BW126" s="2" t="s">
        <v>373</v>
      </c>
      <c r="BX126" s="2" t="s">
        <v>373</v>
      </c>
      <c r="BY126" s="2" t="s">
        <v>373</v>
      </c>
      <c r="BZ126" s="2" t="s">
        <v>373</v>
      </c>
      <c r="CA126" s="2" t="s">
        <v>373</v>
      </c>
      <c r="CB126" s="2" t="s">
        <v>373</v>
      </c>
      <c r="CC126" s="2" t="s">
        <v>373</v>
      </c>
      <c r="CD126" s="2" t="s">
        <v>373</v>
      </c>
      <c r="CE126" s="2" t="s">
        <v>373</v>
      </c>
      <c r="CF126" s="2" t="s">
        <v>373</v>
      </c>
      <c r="CG126" s="2" t="s">
        <v>373</v>
      </c>
      <c r="CH126" s="2" t="s">
        <v>373</v>
      </c>
      <c r="CI126" s="2" t="s">
        <v>373</v>
      </c>
      <c r="CJ126" s="2" t="s">
        <v>373</v>
      </c>
      <c r="CK126" s="2" t="s">
        <v>373</v>
      </c>
      <c r="CL126" s="2" t="s">
        <v>373</v>
      </c>
      <c r="CM126" s="2" t="s">
        <v>373</v>
      </c>
      <c r="CN126" s="2" t="s">
        <v>373</v>
      </c>
      <c r="CO126" s="2" t="s">
        <v>373</v>
      </c>
      <c r="CP126" s="2" t="s">
        <v>373</v>
      </c>
      <c r="CQ126" s="2" t="s">
        <v>373</v>
      </c>
      <c r="CR126" s="2" t="s">
        <v>373</v>
      </c>
      <c r="CS126" s="2" t="s">
        <v>373</v>
      </c>
      <c r="CT126" s="2" t="s">
        <v>373</v>
      </c>
      <c r="CU126" s="2" t="s">
        <v>373</v>
      </c>
      <c r="CV126" s="2" t="s">
        <v>373</v>
      </c>
      <c r="CW126" s="2" t="s">
        <v>373</v>
      </c>
      <c r="CX126" s="2" t="s">
        <v>373</v>
      </c>
      <c r="CY126" s="2" t="s">
        <v>373</v>
      </c>
      <c r="CZ126" s="2" t="s">
        <v>373</v>
      </c>
      <c r="DA126" s="2" t="s">
        <v>373</v>
      </c>
      <c r="DB126" s="2" t="s">
        <v>373</v>
      </c>
      <c r="DC126" s="2" t="s">
        <v>373</v>
      </c>
      <c r="DD126" s="2" t="s">
        <v>373</v>
      </c>
      <c r="DE126" s="2" t="s">
        <v>373</v>
      </c>
      <c r="DF126" s="2" t="s">
        <v>373</v>
      </c>
      <c r="DG126" s="2" t="s">
        <v>373</v>
      </c>
      <c r="DH126" s="2" t="s">
        <v>373</v>
      </c>
      <c r="DI126" s="2" t="s">
        <v>373</v>
      </c>
      <c r="DJ126" s="2" t="s">
        <v>373</v>
      </c>
      <c r="DK126" s="2" t="s">
        <v>373</v>
      </c>
      <c r="DL126" s="2" t="s">
        <v>373</v>
      </c>
      <c r="DM126" s="2" t="s">
        <v>373</v>
      </c>
      <c r="DN126" s="2" t="s">
        <v>373</v>
      </c>
      <c r="DO126" s="2" t="s">
        <v>373</v>
      </c>
      <c r="DP126" s="2" t="s">
        <v>373</v>
      </c>
      <c r="DQ126" s="2" t="s">
        <v>373</v>
      </c>
      <c r="DR126" s="2" t="s">
        <v>373</v>
      </c>
      <c r="DS126" s="2" t="s">
        <v>373</v>
      </c>
      <c r="DT126" s="2" t="s">
        <v>373</v>
      </c>
      <c r="DU126" s="2" t="s">
        <v>373</v>
      </c>
      <c r="DV126" s="2" t="s">
        <v>373</v>
      </c>
      <c r="DW126" s="2" t="s">
        <v>373</v>
      </c>
      <c r="DX126" s="2" t="s">
        <v>373</v>
      </c>
      <c r="DY126" s="2" t="s">
        <v>373</v>
      </c>
      <c r="DZ126" s="2" t="s">
        <v>373</v>
      </c>
      <c r="EA126" s="2" t="s">
        <v>373</v>
      </c>
      <c r="EB126" s="2" t="s">
        <v>373</v>
      </c>
      <c r="EC126" s="2" t="s">
        <v>373</v>
      </c>
      <c r="ED126" s="2" t="s">
        <v>373</v>
      </c>
      <c r="EE126" s="2" t="s">
        <v>373</v>
      </c>
      <c r="EF126" s="2" t="s">
        <v>373</v>
      </c>
      <c r="EG126" s="2" t="s">
        <v>373</v>
      </c>
      <c r="EH126" s="2" t="s">
        <v>373</v>
      </c>
      <c r="EI126" s="2" t="s">
        <v>373</v>
      </c>
      <c r="EJ126" s="2" t="s">
        <v>373</v>
      </c>
      <c r="EK126" s="2" t="s">
        <v>373</v>
      </c>
      <c r="EL126" s="2" t="s">
        <v>373</v>
      </c>
      <c r="EM126" s="2" t="s">
        <v>373</v>
      </c>
      <c r="EN126" s="2" t="s">
        <v>373</v>
      </c>
      <c r="EO126" s="2" t="s">
        <v>373</v>
      </c>
      <c r="EP126" s="2" t="s">
        <v>373</v>
      </c>
      <c r="EQ126" s="2" t="s">
        <v>373</v>
      </c>
      <c r="ER126" s="2" t="s">
        <v>373</v>
      </c>
      <c r="ES126" s="2" t="s">
        <v>373</v>
      </c>
      <c r="ET126" s="2" t="s">
        <v>373</v>
      </c>
      <c r="EU126" s="2" t="s">
        <v>373</v>
      </c>
      <c r="EV126" s="2" t="s">
        <v>373</v>
      </c>
      <c r="EW126" s="2" t="s">
        <v>373</v>
      </c>
      <c r="EX126" s="2" t="s">
        <v>373</v>
      </c>
      <c r="EY126" s="2" t="s">
        <v>373</v>
      </c>
      <c r="EZ126" s="2" t="s">
        <v>373</v>
      </c>
      <c r="FA126" s="2" t="s">
        <v>373</v>
      </c>
      <c r="FB126" s="2" t="s">
        <v>373</v>
      </c>
      <c r="FC126" s="2" t="s">
        <v>373</v>
      </c>
      <c r="FD126" s="2" t="s">
        <v>373</v>
      </c>
      <c r="FE126" s="2" t="s">
        <v>373</v>
      </c>
      <c r="FF126" s="2" t="s">
        <v>373</v>
      </c>
      <c r="FG126" s="2" t="s">
        <v>373</v>
      </c>
      <c r="FH126" s="2" t="s">
        <v>373</v>
      </c>
      <c r="FI126" s="2" t="s">
        <v>373</v>
      </c>
      <c r="FJ126" s="2" t="s">
        <v>373</v>
      </c>
      <c r="FK126" s="2" t="s">
        <v>373</v>
      </c>
      <c r="FL126" s="2" t="s">
        <v>373</v>
      </c>
      <c r="FM126" s="2" t="s">
        <v>373</v>
      </c>
      <c r="FN126" s="2" t="s">
        <v>373</v>
      </c>
      <c r="FO126" s="2" t="s">
        <v>373</v>
      </c>
      <c r="FP126" s="2" t="s">
        <v>373</v>
      </c>
      <c r="FQ126" s="2" t="s">
        <v>373</v>
      </c>
      <c r="FR126" s="2" t="s">
        <v>373</v>
      </c>
      <c r="FS126" s="2" t="s">
        <v>373</v>
      </c>
      <c r="FT126" s="2" t="s">
        <v>373</v>
      </c>
      <c r="FU126" s="2" t="s">
        <v>373</v>
      </c>
      <c r="FV126" s="2" t="s">
        <v>373</v>
      </c>
      <c r="FW126" s="2" t="s">
        <v>373</v>
      </c>
      <c r="FX126" s="2" t="s">
        <v>373</v>
      </c>
      <c r="FY126" s="2" t="s">
        <v>373</v>
      </c>
      <c r="FZ126" s="2" t="s">
        <v>373</v>
      </c>
      <c r="GA126" s="2" t="s">
        <v>373</v>
      </c>
      <c r="GB126" s="2" t="s">
        <v>373</v>
      </c>
      <c r="GC126" s="2" t="s">
        <v>373</v>
      </c>
      <c r="GD126" s="2" t="s">
        <v>373</v>
      </c>
      <c r="GE126" s="2" t="s">
        <v>373</v>
      </c>
      <c r="GF126" s="2" t="s">
        <v>373</v>
      </c>
      <c r="GG126" s="2" t="s">
        <v>373</v>
      </c>
      <c r="GH126" s="2" t="s">
        <v>373</v>
      </c>
      <c r="GI126" s="2" t="s">
        <v>373</v>
      </c>
      <c r="GJ126" s="2" t="s">
        <v>373</v>
      </c>
    </row>
    <row r="127" spans="1:192" x14ac:dyDescent="0.25">
      <c r="A127" s="1">
        <v>43759.480196759258</v>
      </c>
      <c r="B127" s="1">
        <v>43759.504502314812</v>
      </c>
      <c r="C127" s="2" t="s">
        <v>195</v>
      </c>
      <c r="D127" s="2" t="s">
        <v>2847</v>
      </c>
      <c r="E127">
        <v>58</v>
      </c>
      <c r="F127">
        <v>2099</v>
      </c>
      <c r="G127" s="2" t="s">
        <v>963</v>
      </c>
      <c r="H127" s="1">
        <v>43766.504536273147</v>
      </c>
      <c r="I127" s="2" t="s">
        <v>2902</v>
      </c>
      <c r="J127" s="2" t="s">
        <v>373</v>
      </c>
      <c r="K127" s="2" t="s">
        <v>373</v>
      </c>
      <c r="L127" s="2" t="s">
        <v>373</v>
      </c>
      <c r="M127" s="2" t="s">
        <v>373</v>
      </c>
      <c r="N127" s="2" t="s">
        <v>373</v>
      </c>
      <c r="O127" s="2" t="s">
        <v>373</v>
      </c>
      <c r="P127" s="2" t="s">
        <v>374</v>
      </c>
      <c r="Q127" s="2" t="s">
        <v>375</v>
      </c>
      <c r="R127" s="2" t="s">
        <v>2903</v>
      </c>
      <c r="S127" s="2" t="s">
        <v>2850</v>
      </c>
      <c r="T127" s="2" t="s">
        <v>796</v>
      </c>
      <c r="U127" s="2" t="s">
        <v>2851</v>
      </c>
      <c r="V127" s="2" t="s">
        <v>2852</v>
      </c>
      <c r="W127" s="2" t="s">
        <v>381</v>
      </c>
      <c r="X127" s="2" t="s">
        <v>373</v>
      </c>
      <c r="Y127" s="2" t="s">
        <v>539</v>
      </c>
      <c r="Z127" s="2" t="s">
        <v>383</v>
      </c>
      <c r="AA127" s="2" t="s">
        <v>401</v>
      </c>
      <c r="AB127" s="2" t="s">
        <v>373</v>
      </c>
      <c r="AC127" s="2" t="s">
        <v>2234</v>
      </c>
      <c r="AD127" s="2" t="s">
        <v>373</v>
      </c>
      <c r="AE127" s="2" t="s">
        <v>403</v>
      </c>
      <c r="AF127" s="2" t="s">
        <v>373</v>
      </c>
      <c r="AG127" s="2" t="s">
        <v>373</v>
      </c>
      <c r="AH127" s="2" t="s">
        <v>488</v>
      </c>
      <c r="AI127" s="2" t="s">
        <v>373</v>
      </c>
      <c r="AJ127" s="2" t="s">
        <v>373</v>
      </c>
      <c r="AK127" s="2" t="s">
        <v>390</v>
      </c>
      <c r="AL127" s="2" t="s">
        <v>2904</v>
      </c>
      <c r="AM127" s="2" t="s">
        <v>405</v>
      </c>
      <c r="AN127" s="2" t="s">
        <v>406</v>
      </c>
      <c r="AO127" s="2" t="s">
        <v>488</v>
      </c>
      <c r="AP127" s="2" t="s">
        <v>373</v>
      </c>
      <c r="AQ127" s="2" t="s">
        <v>373</v>
      </c>
      <c r="AR127" s="2" t="s">
        <v>440</v>
      </c>
      <c r="AS127" s="2" t="s">
        <v>440</v>
      </c>
      <c r="AT127" s="2" t="s">
        <v>440</v>
      </c>
      <c r="AU127" s="2" t="s">
        <v>373</v>
      </c>
      <c r="AV127" s="2" t="s">
        <v>373</v>
      </c>
      <c r="AW127" s="2" t="s">
        <v>373</v>
      </c>
      <c r="AX127" s="2" t="s">
        <v>383</v>
      </c>
      <c r="AY127" s="2" t="s">
        <v>383</v>
      </c>
      <c r="AZ127" s="2" t="s">
        <v>383</v>
      </c>
      <c r="BA127" s="2" t="s">
        <v>1077</v>
      </c>
      <c r="BB127" s="2" t="s">
        <v>1077</v>
      </c>
      <c r="BC127" s="2" t="s">
        <v>1077</v>
      </c>
      <c r="BD127" s="2" t="s">
        <v>432</v>
      </c>
      <c r="BE127" s="2" t="s">
        <v>432</v>
      </c>
      <c r="BF127" s="2" t="s">
        <v>432</v>
      </c>
      <c r="BG127" s="2" t="s">
        <v>383</v>
      </c>
      <c r="BH127" s="2" t="s">
        <v>408</v>
      </c>
      <c r="BI127" s="2" t="s">
        <v>373</v>
      </c>
      <c r="BJ127" s="2" t="s">
        <v>373</v>
      </c>
      <c r="BK127" s="2" t="s">
        <v>409</v>
      </c>
      <c r="BL127" s="2" t="s">
        <v>373</v>
      </c>
      <c r="BM127" s="2" t="s">
        <v>390</v>
      </c>
      <c r="BN127" s="2" t="s">
        <v>433</v>
      </c>
      <c r="BO127" s="2" t="s">
        <v>383</v>
      </c>
      <c r="BP127" s="2" t="s">
        <v>383</v>
      </c>
      <c r="BQ127" s="2" t="s">
        <v>383</v>
      </c>
      <c r="BR127" s="2" t="s">
        <v>390</v>
      </c>
      <c r="BS127" s="2" t="s">
        <v>497</v>
      </c>
      <c r="BT127" s="2" t="s">
        <v>411</v>
      </c>
      <c r="BU127" s="2" t="s">
        <v>2905</v>
      </c>
      <c r="BV127" s="2" t="s">
        <v>373</v>
      </c>
      <c r="BW127" s="2" t="s">
        <v>618</v>
      </c>
      <c r="BX127" s="2" t="s">
        <v>373</v>
      </c>
      <c r="BY127" s="2" t="s">
        <v>494</v>
      </c>
      <c r="BZ127" s="2" t="s">
        <v>2906</v>
      </c>
      <c r="CA127" s="2" t="s">
        <v>2907</v>
      </c>
      <c r="CB127" s="2" t="s">
        <v>390</v>
      </c>
      <c r="CC127" s="2" t="s">
        <v>497</v>
      </c>
      <c r="CD127" s="2" t="s">
        <v>411</v>
      </c>
      <c r="CE127" s="2" t="s">
        <v>2905</v>
      </c>
      <c r="CF127" s="2" t="s">
        <v>373</v>
      </c>
      <c r="CG127" s="2" t="s">
        <v>618</v>
      </c>
      <c r="CH127" s="2" t="s">
        <v>373</v>
      </c>
      <c r="CI127" s="2" t="s">
        <v>435</v>
      </c>
      <c r="CJ127" s="2" t="s">
        <v>373</v>
      </c>
      <c r="CK127" s="2" t="s">
        <v>2908</v>
      </c>
      <c r="CL127" s="2" t="s">
        <v>383</v>
      </c>
      <c r="CM127" s="2" t="s">
        <v>373</v>
      </c>
      <c r="CN127" s="2" t="s">
        <v>373</v>
      </c>
      <c r="CO127" s="2" t="s">
        <v>373</v>
      </c>
      <c r="CP127" s="2" t="s">
        <v>373</v>
      </c>
      <c r="CQ127" s="2" t="s">
        <v>373</v>
      </c>
      <c r="CR127" s="2" t="s">
        <v>373</v>
      </c>
      <c r="CS127" s="2" t="s">
        <v>373</v>
      </c>
      <c r="CT127" s="2" t="s">
        <v>373</v>
      </c>
      <c r="CU127" s="2" t="s">
        <v>373</v>
      </c>
      <c r="CV127" s="2" t="s">
        <v>373</v>
      </c>
      <c r="CW127" s="2" t="s">
        <v>373</v>
      </c>
      <c r="CX127" s="2" t="s">
        <v>373</v>
      </c>
      <c r="CY127" s="2" t="s">
        <v>390</v>
      </c>
      <c r="CZ127" s="2" t="s">
        <v>2861</v>
      </c>
      <c r="DA127" s="2" t="s">
        <v>373</v>
      </c>
      <c r="DB127" s="2" t="s">
        <v>2861</v>
      </c>
      <c r="DC127" s="2" t="s">
        <v>373</v>
      </c>
      <c r="DD127" s="2" t="s">
        <v>2909</v>
      </c>
      <c r="DE127" s="2" t="s">
        <v>373</v>
      </c>
      <c r="DF127" s="2" t="s">
        <v>956</v>
      </c>
      <c r="DG127" s="2" t="s">
        <v>373</v>
      </c>
      <c r="DH127" s="2" t="s">
        <v>373</v>
      </c>
      <c r="DI127" s="2" t="s">
        <v>373</v>
      </c>
      <c r="DJ127" s="2" t="s">
        <v>2910</v>
      </c>
      <c r="DK127" s="2" t="s">
        <v>373</v>
      </c>
      <c r="DL127" s="2" t="s">
        <v>373</v>
      </c>
      <c r="DM127" s="2" t="s">
        <v>373</v>
      </c>
      <c r="DN127" s="2" t="s">
        <v>373</v>
      </c>
      <c r="DO127" s="2" t="s">
        <v>373</v>
      </c>
      <c r="DP127" s="2" t="s">
        <v>373</v>
      </c>
      <c r="DQ127" s="2" t="s">
        <v>373</v>
      </c>
      <c r="DR127" s="2" t="s">
        <v>373</v>
      </c>
      <c r="DS127" s="2" t="s">
        <v>373</v>
      </c>
      <c r="DT127" s="2" t="s">
        <v>373</v>
      </c>
      <c r="DU127" s="2" t="s">
        <v>373</v>
      </c>
      <c r="DV127" s="2" t="s">
        <v>373</v>
      </c>
      <c r="DW127" s="2" t="s">
        <v>373</v>
      </c>
      <c r="DX127" s="2" t="s">
        <v>373</v>
      </c>
      <c r="DY127" s="2" t="s">
        <v>373</v>
      </c>
      <c r="DZ127" s="2" t="s">
        <v>373</v>
      </c>
      <c r="EA127" s="2" t="s">
        <v>373</v>
      </c>
      <c r="EB127" s="2" t="s">
        <v>373</v>
      </c>
      <c r="EC127" s="2" t="s">
        <v>373</v>
      </c>
      <c r="ED127" s="2" t="s">
        <v>373</v>
      </c>
      <c r="EE127" s="2" t="s">
        <v>373</v>
      </c>
      <c r="EF127" s="2" t="s">
        <v>373</v>
      </c>
      <c r="EG127" s="2" t="s">
        <v>390</v>
      </c>
      <c r="EH127" s="2" t="s">
        <v>373</v>
      </c>
      <c r="EI127" s="2" t="s">
        <v>373</v>
      </c>
      <c r="EJ127" s="2" t="s">
        <v>373</v>
      </c>
      <c r="EK127" s="2" t="s">
        <v>373</v>
      </c>
      <c r="EL127" s="2" t="s">
        <v>373</v>
      </c>
      <c r="EM127" s="2" t="s">
        <v>373</v>
      </c>
      <c r="EN127" s="2" t="s">
        <v>373</v>
      </c>
      <c r="EO127" s="2" t="s">
        <v>373</v>
      </c>
      <c r="EP127" s="2" t="s">
        <v>373</v>
      </c>
      <c r="EQ127" s="2" t="s">
        <v>373</v>
      </c>
      <c r="ER127" s="2" t="s">
        <v>373</v>
      </c>
      <c r="ES127" s="2" t="s">
        <v>373</v>
      </c>
      <c r="ET127" s="2" t="s">
        <v>373</v>
      </c>
      <c r="EU127" s="2" t="s">
        <v>373</v>
      </c>
      <c r="EV127" s="2" t="s">
        <v>373</v>
      </c>
      <c r="EW127" s="2" t="s">
        <v>373</v>
      </c>
      <c r="EX127" s="2" t="s">
        <v>373</v>
      </c>
      <c r="EY127" s="2" t="s">
        <v>373</v>
      </c>
      <c r="EZ127" s="2" t="s">
        <v>373</v>
      </c>
      <c r="FA127" s="2" t="s">
        <v>373</v>
      </c>
      <c r="FB127" s="2" t="s">
        <v>373</v>
      </c>
      <c r="FC127" s="2" t="s">
        <v>373</v>
      </c>
      <c r="FD127" s="2" t="s">
        <v>373</v>
      </c>
      <c r="FE127" s="2" t="s">
        <v>373</v>
      </c>
      <c r="FF127" s="2" t="s">
        <v>373</v>
      </c>
      <c r="FG127" s="2" t="s">
        <v>373</v>
      </c>
      <c r="FH127" s="2" t="s">
        <v>373</v>
      </c>
      <c r="FI127" s="2" t="s">
        <v>373</v>
      </c>
      <c r="FJ127" s="2" t="s">
        <v>373</v>
      </c>
      <c r="FK127" s="2" t="s">
        <v>373</v>
      </c>
      <c r="FL127" s="2" t="s">
        <v>373</v>
      </c>
      <c r="FM127" s="2" t="s">
        <v>373</v>
      </c>
      <c r="FN127" s="2" t="s">
        <v>373</v>
      </c>
      <c r="FO127" s="2" t="s">
        <v>373</v>
      </c>
      <c r="FP127" s="2" t="s">
        <v>373</v>
      </c>
      <c r="FQ127" s="2" t="s">
        <v>373</v>
      </c>
      <c r="FR127" s="2" t="s">
        <v>373</v>
      </c>
      <c r="FS127" s="2" t="s">
        <v>373</v>
      </c>
      <c r="FT127" s="2" t="s">
        <v>373</v>
      </c>
      <c r="FU127" s="2" t="s">
        <v>373</v>
      </c>
      <c r="FV127" s="2" t="s">
        <v>373</v>
      </c>
      <c r="FW127" s="2" t="s">
        <v>373</v>
      </c>
      <c r="FX127" s="2" t="s">
        <v>373</v>
      </c>
      <c r="FY127" s="2" t="s">
        <v>373</v>
      </c>
      <c r="FZ127" s="2" t="s">
        <v>373</v>
      </c>
      <c r="GA127" s="2" t="s">
        <v>373</v>
      </c>
      <c r="GB127" s="2" t="s">
        <v>373</v>
      </c>
      <c r="GC127" s="2" t="s">
        <v>373</v>
      </c>
      <c r="GD127" s="2" t="s">
        <v>373</v>
      </c>
      <c r="GE127" s="2" t="s">
        <v>373</v>
      </c>
      <c r="GF127" s="2" t="s">
        <v>373</v>
      </c>
      <c r="GG127" s="2" t="s">
        <v>373</v>
      </c>
      <c r="GH127" s="2" t="s">
        <v>373</v>
      </c>
      <c r="GI127" s="2" t="s">
        <v>373</v>
      </c>
      <c r="GJ127" s="2" t="s">
        <v>373</v>
      </c>
    </row>
    <row r="128" spans="1:192" ht="120" x14ac:dyDescent="0.25">
      <c r="A128" s="1">
        <v>43760.363379629627</v>
      </c>
      <c r="B128" s="1">
        <v>43766.611597222225</v>
      </c>
      <c r="C128" s="2" t="s">
        <v>195</v>
      </c>
      <c r="D128" s="2" t="s">
        <v>732</v>
      </c>
      <c r="E128">
        <v>100</v>
      </c>
      <c r="F128">
        <v>539845</v>
      </c>
      <c r="G128" s="2" t="s">
        <v>371</v>
      </c>
      <c r="H128" s="1">
        <v>43766.611603958336</v>
      </c>
      <c r="I128" s="2" t="s">
        <v>2911</v>
      </c>
      <c r="J128" s="2" t="s">
        <v>373</v>
      </c>
      <c r="K128" s="2" t="s">
        <v>373</v>
      </c>
      <c r="L128" s="2" t="s">
        <v>373</v>
      </c>
      <c r="M128" s="2" t="s">
        <v>373</v>
      </c>
      <c r="N128" s="2" t="s">
        <v>373</v>
      </c>
      <c r="O128" s="2" t="s">
        <v>373</v>
      </c>
      <c r="P128" s="2" t="s">
        <v>374</v>
      </c>
      <c r="Q128" s="2" t="s">
        <v>375</v>
      </c>
      <c r="R128" s="2" t="s">
        <v>734</v>
      </c>
      <c r="S128" s="2" t="s">
        <v>735</v>
      </c>
      <c r="T128" s="2" t="s">
        <v>2912</v>
      </c>
      <c r="U128" s="2" t="s">
        <v>737</v>
      </c>
      <c r="V128" s="2" t="s">
        <v>1269</v>
      </c>
      <c r="W128" s="2" t="s">
        <v>381</v>
      </c>
      <c r="X128" s="2" t="s">
        <v>373</v>
      </c>
      <c r="Y128" s="2" t="s">
        <v>739</v>
      </c>
      <c r="Z128" s="2" t="s">
        <v>390</v>
      </c>
      <c r="AA128" s="2" t="s">
        <v>424</v>
      </c>
      <c r="AB128" s="2" t="s">
        <v>373</v>
      </c>
      <c r="AC128" s="2" t="s">
        <v>2070</v>
      </c>
      <c r="AD128" s="2" t="s">
        <v>373</v>
      </c>
      <c r="AE128" s="2" t="s">
        <v>2913</v>
      </c>
      <c r="AF128" s="2" t="s">
        <v>373</v>
      </c>
      <c r="AG128" s="2" t="s">
        <v>373</v>
      </c>
      <c r="AH128" s="2" t="s">
        <v>2914</v>
      </c>
      <c r="AI128" s="2" t="s">
        <v>373</v>
      </c>
      <c r="AJ128" s="2" t="s">
        <v>373</v>
      </c>
      <c r="AK128" s="2" t="s">
        <v>383</v>
      </c>
      <c r="AL128" s="2" t="s">
        <v>373</v>
      </c>
      <c r="AM128" s="2" t="s">
        <v>405</v>
      </c>
      <c r="AN128" s="2" t="s">
        <v>636</v>
      </c>
      <c r="AO128" s="2" t="s">
        <v>1225</v>
      </c>
      <c r="AP128" s="2" t="s">
        <v>373</v>
      </c>
      <c r="AQ128" s="2" t="s">
        <v>2915</v>
      </c>
      <c r="AR128" s="2" t="s">
        <v>745</v>
      </c>
      <c r="AS128" s="2" t="s">
        <v>525</v>
      </c>
      <c r="AT128" s="2" t="s">
        <v>440</v>
      </c>
      <c r="AU128" s="2" t="s">
        <v>373</v>
      </c>
      <c r="AV128" s="2" t="s">
        <v>373</v>
      </c>
      <c r="AW128" s="2" t="s">
        <v>373</v>
      </c>
      <c r="AX128" s="2" t="s">
        <v>390</v>
      </c>
      <c r="AY128" s="2" t="s">
        <v>390</v>
      </c>
      <c r="AZ128" s="2" t="s">
        <v>390</v>
      </c>
      <c r="BA128" s="2" t="s">
        <v>556</v>
      </c>
      <c r="BB128" s="2" t="s">
        <v>556</v>
      </c>
      <c r="BC128" s="2" t="s">
        <v>556</v>
      </c>
      <c r="BD128" s="2" t="s">
        <v>373</v>
      </c>
      <c r="BE128" s="2" t="s">
        <v>373</v>
      </c>
      <c r="BF128" s="2" t="s">
        <v>373</v>
      </c>
      <c r="BG128" s="2" t="s">
        <v>383</v>
      </c>
      <c r="BH128" s="2" t="s">
        <v>494</v>
      </c>
      <c r="BI128" s="2" t="s">
        <v>373</v>
      </c>
      <c r="BJ128" s="2" t="s">
        <v>1273</v>
      </c>
      <c r="BK128" s="2" t="s">
        <v>691</v>
      </c>
      <c r="BL128" s="2" t="s">
        <v>373</v>
      </c>
      <c r="BM128" s="2" t="s">
        <v>390</v>
      </c>
      <c r="BN128" s="2" t="s">
        <v>373</v>
      </c>
      <c r="BO128" s="2" t="s">
        <v>383</v>
      </c>
      <c r="BP128" s="2" t="s">
        <v>383</v>
      </c>
      <c r="BQ128" s="2" t="s">
        <v>383</v>
      </c>
      <c r="BR128" s="2" t="s">
        <v>390</v>
      </c>
      <c r="BS128" s="2" t="s">
        <v>497</v>
      </c>
      <c r="BT128" s="2" t="s">
        <v>411</v>
      </c>
      <c r="BU128" s="2" t="s">
        <v>450</v>
      </c>
      <c r="BV128" s="2" t="s">
        <v>373</v>
      </c>
      <c r="BW128" s="2" t="s">
        <v>559</v>
      </c>
      <c r="BX128" s="2" t="s">
        <v>373</v>
      </c>
      <c r="BY128" s="2" t="s">
        <v>415</v>
      </c>
      <c r="BZ128" s="2" t="s">
        <v>373</v>
      </c>
      <c r="CA128" s="2" t="s">
        <v>2916</v>
      </c>
      <c r="CB128" s="2" t="s">
        <v>390</v>
      </c>
      <c r="CC128" s="2" t="s">
        <v>497</v>
      </c>
      <c r="CD128" s="2" t="s">
        <v>411</v>
      </c>
      <c r="CE128" s="2" t="s">
        <v>508</v>
      </c>
      <c r="CF128" s="2" t="s">
        <v>373</v>
      </c>
      <c r="CG128" s="2" t="s">
        <v>559</v>
      </c>
      <c r="CH128" s="2" t="s">
        <v>373</v>
      </c>
      <c r="CI128" s="2" t="s">
        <v>494</v>
      </c>
      <c r="CJ128" s="2" t="s">
        <v>2917</v>
      </c>
      <c r="CK128" s="2" t="s">
        <v>751</v>
      </c>
      <c r="CL128" s="2" t="s">
        <v>390</v>
      </c>
      <c r="CM128" s="2" t="s">
        <v>497</v>
      </c>
      <c r="CN128" s="2" t="s">
        <v>411</v>
      </c>
      <c r="CO128" s="2" t="s">
        <v>508</v>
      </c>
      <c r="CP128" s="2" t="s">
        <v>373</v>
      </c>
      <c r="CQ128" s="2" t="s">
        <v>569</v>
      </c>
      <c r="CR128" s="2" t="s">
        <v>559</v>
      </c>
      <c r="CS128" s="2" t="s">
        <v>373</v>
      </c>
      <c r="CT128" s="2" t="s">
        <v>752</v>
      </c>
      <c r="CU128" s="2" t="s">
        <v>373</v>
      </c>
      <c r="CV128" s="2" t="s">
        <v>383</v>
      </c>
      <c r="CW128" s="2" t="s">
        <v>373</v>
      </c>
      <c r="CX128" s="2" t="s">
        <v>753</v>
      </c>
      <c r="CY128" s="2" t="s">
        <v>390</v>
      </c>
      <c r="CZ128" s="2" t="s">
        <v>756</v>
      </c>
      <c r="DA128" s="2" t="s">
        <v>757</v>
      </c>
      <c r="DB128" s="2" t="s">
        <v>756</v>
      </c>
      <c r="DC128" s="2" t="s">
        <v>757</v>
      </c>
      <c r="DD128" s="2" t="s">
        <v>756</v>
      </c>
      <c r="DE128" s="2" t="s">
        <v>757</v>
      </c>
      <c r="DF128" s="2" t="s">
        <v>756</v>
      </c>
      <c r="DG128" s="2" t="s">
        <v>757</v>
      </c>
      <c r="DH128" s="2" t="s">
        <v>373</v>
      </c>
      <c r="DI128" s="2" t="s">
        <v>373</v>
      </c>
      <c r="DJ128" s="2" t="s">
        <v>758</v>
      </c>
      <c r="DK128" s="2" t="s">
        <v>759</v>
      </c>
      <c r="DL128" s="2" t="s">
        <v>760</v>
      </c>
      <c r="DM128" s="2" t="s">
        <v>452</v>
      </c>
      <c r="DN128" s="2" t="s">
        <v>519</v>
      </c>
      <c r="DO128" s="2" t="s">
        <v>761</v>
      </c>
      <c r="DP128" s="2" t="s">
        <v>430</v>
      </c>
      <c r="DQ128" s="2" t="s">
        <v>2918</v>
      </c>
      <c r="DR128" s="2" t="s">
        <v>1419</v>
      </c>
      <c r="DS128" s="2" t="s">
        <v>764</v>
      </c>
      <c r="DT128" s="2" t="s">
        <v>2919</v>
      </c>
      <c r="DU128" s="2" t="s">
        <v>728</v>
      </c>
      <c r="DV128" s="2" t="s">
        <v>760</v>
      </c>
      <c r="DW128" s="2" t="s">
        <v>1419</v>
      </c>
      <c r="DX128" s="2" t="s">
        <v>589</v>
      </c>
      <c r="DY128" s="2" t="s">
        <v>373</v>
      </c>
      <c r="DZ128" s="2" t="s">
        <v>1544</v>
      </c>
      <c r="EA128" s="2" t="s">
        <v>373</v>
      </c>
      <c r="EB128" s="2" t="s">
        <v>2920</v>
      </c>
      <c r="EC128" s="2" t="s">
        <v>1173</v>
      </c>
      <c r="ED128" s="2" t="s">
        <v>373</v>
      </c>
      <c r="EE128" s="2" t="s">
        <v>2921</v>
      </c>
      <c r="EF128" s="2" t="s">
        <v>390</v>
      </c>
      <c r="EG128" s="2" t="s">
        <v>390</v>
      </c>
      <c r="EH128" s="2" t="s">
        <v>765</v>
      </c>
      <c r="EI128" s="2" t="s">
        <v>373</v>
      </c>
      <c r="EJ128" s="2" t="s">
        <v>766</v>
      </c>
      <c r="EK128" s="2" t="s">
        <v>373</v>
      </c>
      <c r="EL128" s="2" t="s">
        <v>441</v>
      </c>
      <c r="EM128" s="2" t="s">
        <v>2922</v>
      </c>
      <c r="EN128" s="2" t="s">
        <v>390</v>
      </c>
      <c r="EO128" s="2" t="s">
        <v>2923</v>
      </c>
      <c r="EP128" s="2" t="s">
        <v>1077</v>
      </c>
      <c r="EQ128" s="2" t="s">
        <v>1077</v>
      </c>
      <c r="ER128" s="2" t="s">
        <v>1077</v>
      </c>
      <c r="ES128" s="2" t="s">
        <v>2923</v>
      </c>
      <c r="ET128" s="2" t="s">
        <v>2325</v>
      </c>
      <c r="EU128" s="2" t="s">
        <v>874</v>
      </c>
      <c r="EV128" s="2" t="s">
        <v>373</v>
      </c>
      <c r="EW128" s="2" t="s">
        <v>373</v>
      </c>
      <c r="EX128" s="2" t="s">
        <v>373</v>
      </c>
      <c r="EY128" s="2" t="s">
        <v>2086</v>
      </c>
      <c r="EZ128" s="2" t="s">
        <v>488</v>
      </c>
      <c r="FA128" s="2" t="s">
        <v>2924</v>
      </c>
      <c r="FB128" s="2" t="s">
        <v>441</v>
      </c>
      <c r="FC128" s="2" t="s">
        <v>440</v>
      </c>
      <c r="FD128" s="2" t="s">
        <v>1400</v>
      </c>
      <c r="FE128" s="2" t="s">
        <v>373</v>
      </c>
      <c r="FF128" s="2" t="s">
        <v>2400</v>
      </c>
      <c r="FG128" s="2" t="s">
        <v>1390</v>
      </c>
      <c r="FH128" s="2" t="s">
        <v>441</v>
      </c>
      <c r="FI128" s="2" t="s">
        <v>974</v>
      </c>
      <c r="FJ128" s="2" t="s">
        <v>373</v>
      </c>
      <c r="FK128" s="2" t="s">
        <v>974</v>
      </c>
      <c r="FL128" s="2" t="s">
        <v>441</v>
      </c>
      <c r="FM128" s="2" t="s">
        <v>2925</v>
      </c>
      <c r="FN128" s="2" t="s">
        <v>2361</v>
      </c>
      <c r="FO128" s="2" t="s">
        <v>2926</v>
      </c>
      <c r="FP128" s="2" t="s">
        <v>383</v>
      </c>
      <c r="FQ128" s="2" t="s">
        <v>383</v>
      </c>
      <c r="FR128" s="2" t="s">
        <v>440</v>
      </c>
      <c r="FS128" s="2" t="s">
        <v>373</v>
      </c>
      <c r="FT128" s="2" t="s">
        <v>383</v>
      </c>
      <c r="FU128" s="2" t="s">
        <v>373</v>
      </c>
      <c r="FV128" s="2" t="s">
        <v>383</v>
      </c>
      <c r="FW128" s="2" t="s">
        <v>373</v>
      </c>
      <c r="FX128" s="2" t="s">
        <v>373</v>
      </c>
      <c r="FY128" s="2" t="s">
        <v>390</v>
      </c>
      <c r="FZ128" s="2" t="s">
        <v>2923</v>
      </c>
      <c r="GA128" s="2" t="s">
        <v>373</v>
      </c>
      <c r="GB128" s="2" t="s">
        <v>2927</v>
      </c>
      <c r="GC128" s="2" t="s">
        <v>373</v>
      </c>
      <c r="GD128" s="2" t="s">
        <v>373</v>
      </c>
      <c r="GE128" s="2" t="s">
        <v>373</v>
      </c>
      <c r="GF128" s="2" t="s">
        <v>373</v>
      </c>
      <c r="GG128" s="2" t="s">
        <v>373</v>
      </c>
      <c r="GH128" s="2" t="s">
        <v>373</v>
      </c>
      <c r="GI128" s="2" t="s">
        <v>2928</v>
      </c>
      <c r="GJ128" s="2" t="s">
        <v>373</v>
      </c>
    </row>
    <row r="129" spans="1:192" ht="45" x14ac:dyDescent="0.25">
      <c r="A129" s="1">
        <v>43766.480254629627</v>
      </c>
      <c r="B129" s="1">
        <v>43766.707488425927</v>
      </c>
      <c r="C129" s="2" t="s">
        <v>195</v>
      </c>
      <c r="D129" s="2" t="s">
        <v>995</v>
      </c>
      <c r="E129">
        <v>100</v>
      </c>
      <c r="F129">
        <v>19632</v>
      </c>
      <c r="G129" s="2" t="s">
        <v>371</v>
      </c>
      <c r="H129" s="1">
        <v>43766.707492754627</v>
      </c>
      <c r="I129" s="2" t="s">
        <v>2929</v>
      </c>
      <c r="J129" s="2" t="s">
        <v>373</v>
      </c>
      <c r="K129" s="2" t="s">
        <v>373</v>
      </c>
      <c r="L129" s="2" t="s">
        <v>373</v>
      </c>
      <c r="M129" s="2" t="s">
        <v>373</v>
      </c>
      <c r="N129" s="2" t="s">
        <v>373</v>
      </c>
      <c r="O129" s="2" t="s">
        <v>373</v>
      </c>
      <c r="P129" s="2" t="s">
        <v>374</v>
      </c>
      <c r="Q129" s="2" t="s">
        <v>375</v>
      </c>
      <c r="R129" s="2" t="s">
        <v>2930</v>
      </c>
      <c r="S129" s="2" t="s">
        <v>2931</v>
      </c>
      <c r="T129" s="2" t="s">
        <v>472</v>
      </c>
      <c r="U129" s="2" t="s">
        <v>2932</v>
      </c>
      <c r="V129" s="2" t="s">
        <v>2933</v>
      </c>
      <c r="W129" s="2" t="s">
        <v>381</v>
      </c>
      <c r="X129" s="2" t="s">
        <v>373</v>
      </c>
      <c r="Y129" s="2" t="s">
        <v>1021</v>
      </c>
      <c r="Z129" s="2" t="s">
        <v>383</v>
      </c>
      <c r="AA129" s="2" t="s">
        <v>424</v>
      </c>
      <c r="AB129" s="2" t="s">
        <v>373</v>
      </c>
      <c r="AC129" s="2" t="s">
        <v>487</v>
      </c>
      <c r="AD129" s="2" t="s">
        <v>373</v>
      </c>
      <c r="AE129" s="2" t="s">
        <v>386</v>
      </c>
      <c r="AF129" s="2" t="s">
        <v>373</v>
      </c>
      <c r="AG129" s="2" t="s">
        <v>373</v>
      </c>
      <c r="AH129" s="2" t="s">
        <v>488</v>
      </c>
      <c r="AI129" s="2" t="s">
        <v>373</v>
      </c>
      <c r="AJ129" s="2" t="s">
        <v>623</v>
      </c>
      <c r="AK129" s="2" t="s">
        <v>390</v>
      </c>
      <c r="AL129" s="2" t="s">
        <v>2934</v>
      </c>
      <c r="AM129" s="2" t="s">
        <v>405</v>
      </c>
      <c r="AN129" s="2" t="s">
        <v>636</v>
      </c>
      <c r="AO129" s="2" t="s">
        <v>373</v>
      </c>
      <c r="AP129" s="2" t="s">
        <v>2935</v>
      </c>
      <c r="AQ129" s="2" t="s">
        <v>2936</v>
      </c>
      <c r="AR129" s="2" t="s">
        <v>659</v>
      </c>
      <c r="AS129" s="2" t="s">
        <v>2234</v>
      </c>
      <c r="AT129" s="2" t="s">
        <v>373</v>
      </c>
      <c r="AU129" s="2" t="s">
        <v>373</v>
      </c>
      <c r="AV129" s="2" t="s">
        <v>373</v>
      </c>
      <c r="AW129" s="2" t="s">
        <v>429</v>
      </c>
      <c r="AX129" s="2" t="s">
        <v>390</v>
      </c>
      <c r="AY129" s="2" t="s">
        <v>390</v>
      </c>
      <c r="AZ129" s="2" t="s">
        <v>390</v>
      </c>
      <c r="BA129" s="2" t="s">
        <v>556</v>
      </c>
      <c r="BB129" s="2" t="s">
        <v>556</v>
      </c>
      <c r="BC129" s="2" t="s">
        <v>556</v>
      </c>
      <c r="BD129" s="2" t="s">
        <v>429</v>
      </c>
      <c r="BE129" s="2" t="s">
        <v>429</v>
      </c>
      <c r="BF129" s="2" t="s">
        <v>429</v>
      </c>
      <c r="BG129" s="2" t="s">
        <v>383</v>
      </c>
      <c r="BH129" s="2" t="s">
        <v>373</v>
      </c>
      <c r="BI129" s="2" t="s">
        <v>373</v>
      </c>
      <c r="BJ129" s="2" t="s">
        <v>373</v>
      </c>
      <c r="BK129" s="2" t="s">
        <v>494</v>
      </c>
      <c r="BL129" s="2" t="s">
        <v>2937</v>
      </c>
      <c r="BM129" s="2" t="s">
        <v>390</v>
      </c>
      <c r="BN129" s="2" t="s">
        <v>2245</v>
      </c>
      <c r="BO129" s="2" t="s">
        <v>383</v>
      </c>
      <c r="BP129" s="2" t="s">
        <v>383</v>
      </c>
      <c r="BQ129" s="2" t="s">
        <v>383</v>
      </c>
      <c r="BR129" s="2" t="s">
        <v>390</v>
      </c>
      <c r="BS129" s="2" t="s">
        <v>2938</v>
      </c>
      <c r="BT129" s="2" t="s">
        <v>411</v>
      </c>
      <c r="BU129" s="2" t="s">
        <v>508</v>
      </c>
      <c r="BV129" s="2" t="s">
        <v>373</v>
      </c>
      <c r="BW129" s="2" t="s">
        <v>778</v>
      </c>
      <c r="BX129" s="2" t="s">
        <v>373</v>
      </c>
      <c r="BY129" s="2" t="s">
        <v>494</v>
      </c>
      <c r="BZ129" s="2" t="s">
        <v>2939</v>
      </c>
      <c r="CA129" s="2" t="s">
        <v>2940</v>
      </c>
      <c r="CB129" s="2" t="s">
        <v>390</v>
      </c>
      <c r="CC129" s="2" t="s">
        <v>2938</v>
      </c>
      <c r="CD129" s="2" t="s">
        <v>411</v>
      </c>
      <c r="CE129" s="2" t="s">
        <v>749</v>
      </c>
      <c r="CF129" s="2" t="s">
        <v>373</v>
      </c>
      <c r="CG129" s="2" t="s">
        <v>618</v>
      </c>
      <c r="CH129" s="2" t="s">
        <v>373</v>
      </c>
      <c r="CI129" s="2" t="s">
        <v>435</v>
      </c>
      <c r="CJ129" s="2" t="s">
        <v>373</v>
      </c>
      <c r="CK129" s="2" t="s">
        <v>2941</v>
      </c>
      <c r="CL129" s="2" t="s">
        <v>390</v>
      </c>
      <c r="CM129" s="2" t="s">
        <v>2942</v>
      </c>
      <c r="CN129" s="2" t="s">
        <v>411</v>
      </c>
      <c r="CO129" s="2" t="s">
        <v>634</v>
      </c>
      <c r="CP129" s="2" t="s">
        <v>373</v>
      </c>
      <c r="CQ129" s="2" t="s">
        <v>390</v>
      </c>
      <c r="CR129" s="2" t="s">
        <v>600</v>
      </c>
      <c r="CS129" s="2" t="s">
        <v>373</v>
      </c>
      <c r="CT129" s="2" t="s">
        <v>752</v>
      </c>
      <c r="CU129" s="2" t="s">
        <v>373</v>
      </c>
      <c r="CV129" s="2" t="s">
        <v>390</v>
      </c>
      <c r="CW129" s="2" t="s">
        <v>2943</v>
      </c>
      <c r="CX129" s="2" t="s">
        <v>2944</v>
      </c>
      <c r="CY129" s="2" t="s">
        <v>390</v>
      </c>
      <c r="CZ129" s="2" t="s">
        <v>2945</v>
      </c>
      <c r="DA129" s="2" t="s">
        <v>440</v>
      </c>
      <c r="DB129" s="2" t="s">
        <v>2946</v>
      </c>
      <c r="DC129" s="2" t="s">
        <v>440</v>
      </c>
      <c r="DD129" s="2" t="s">
        <v>2947</v>
      </c>
      <c r="DE129" s="2" t="s">
        <v>440</v>
      </c>
      <c r="DF129" s="2" t="s">
        <v>2948</v>
      </c>
      <c r="DG129" s="2" t="s">
        <v>440</v>
      </c>
      <c r="DH129" s="2" t="s">
        <v>2949</v>
      </c>
      <c r="DI129" s="2" t="s">
        <v>373</v>
      </c>
      <c r="DJ129" s="2" t="s">
        <v>373</v>
      </c>
      <c r="DK129" s="2" t="s">
        <v>2950</v>
      </c>
      <c r="DL129" s="2" t="s">
        <v>441</v>
      </c>
      <c r="DM129" s="2" t="s">
        <v>452</v>
      </c>
      <c r="DN129" s="2" t="s">
        <v>2951</v>
      </c>
      <c r="DO129" s="2" t="s">
        <v>1098</v>
      </c>
      <c r="DP129" s="2" t="s">
        <v>1620</v>
      </c>
      <c r="DQ129" s="2" t="s">
        <v>2952</v>
      </c>
      <c r="DR129" s="2" t="s">
        <v>429</v>
      </c>
      <c r="DS129" s="2" t="s">
        <v>2953</v>
      </c>
      <c r="DT129" s="2" t="s">
        <v>951</v>
      </c>
      <c r="DU129" s="2" t="s">
        <v>2954</v>
      </c>
      <c r="DV129" s="2" t="s">
        <v>429</v>
      </c>
      <c r="DW129" s="2" t="s">
        <v>2955</v>
      </c>
      <c r="DX129" s="2" t="s">
        <v>373</v>
      </c>
      <c r="DY129" s="2" t="s">
        <v>373</v>
      </c>
      <c r="DZ129" s="2" t="s">
        <v>373</v>
      </c>
      <c r="EA129" s="2" t="s">
        <v>373</v>
      </c>
      <c r="EB129" s="2" t="s">
        <v>373</v>
      </c>
      <c r="EC129" s="2" t="s">
        <v>373</v>
      </c>
      <c r="ED129" s="2" t="s">
        <v>373</v>
      </c>
      <c r="EE129" s="2" t="s">
        <v>429</v>
      </c>
      <c r="EF129" s="2" t="s">
        <v>390</v>
      </c>
      <c r="EG129" s="2" t="s">
        <v>390</v>
      </c>
      <c r="EH129" s="2" t="s">
        <v>449</v>
      </c>
      <c r="EI129" s="2" t="s">
        <v>373</v>
      </c>
      <c r="EJ129" s="2" t="s">
        <v>1724</v>
      </c>
      <c r="EK129" s="2" t="s">
        <v>373</v>
      </c>
      <c r="EL129" s="2" t="s">
        <v>579</v>
      </c>
      <c r="EM129" s="2" t="s">
        <v>373</v>
      </c>
      <c r="EN129" s="2" t="s">
        <v>390</v>
      </c>
      <c r="EO129" s="2" t="s">
        <v>2956</v>
      </c>
      <c r="EP129" s="2" t="s">
        <v>2957</v>
      </c>
      <c r="EQ129" s="2" t="s">
        <v>2958</v>
      </c>
      <c r="ER129" s="2" t="s">
        <v>2957</v>
      </c>
      <c r="ES129" s="2" t="s">
        <v>2959</v>
      </c>
      <c r="ET129" s="2" t="s">
        <v>2960</v>
      </c>
      <c r="EU129" s="2" t="s">
        <v>2308</v>
      </c>
      <c r="EV129" s="2" t="s">
        <v>440</v>
      </c>
      <c r="EW129" s="2" t="s">
        <v>373</v>
      </c>
      <c r="EX129" s="2" t="s">
        <v>373</v>
      </c>
      <c r="EY129" s="2" t="s">
        <v>373</v>
      </c>
      <c r="EZ129" s="2" t="s">
        <v>2961</v>
      </c>
      <c r="FA129" s="2" t="s">
        <v>711</v>
      </c>
      <c r="FB129" s="2" t="s">
        <v>2962</v>
      </c>
      <c r="FC129" s="2" t="s">
        <v>440</v>
      </c>
      <c r="FD129" s="2" t="s">
        <v>494</v>
      </c>
      <c r="FE129" s="2" t="s">
        <v>2963</v>
      </c>
      <c r="FF129" s="2" t="s">
        <v>429</v>
      </c>
      <c r="FG129" s="2" t="s">
        <v>373</v>
      </c>
      <c r="FH129" s="2" t="s">
        <v>373</v>
      </c>
      <c r="FI129" s="2" t="s">
        <v>373</v>
      </c>
      <c r="FJ129" s="2" t="s">
        <v>373</v>
      </c>
      <c r="FK129" s="2" t="s">
        <v>373</v>
      </c>
      <c r="FL129" s="2" t="s">
        <v>373</v>
      </c>
      <c r="FM129" s="2" t="s">
        <v>2964</v>
      </c>
      <c r="FN129" s="2" t="s">
        <v>2964</v>
      </c>
      <c r="FO129" s="2" t="s">
        <v>373</v>
      </c>
      <c r="FP129" s="2" t="s">
        <v>390</v>
      </c>
      <c r="FQ129" s="2" t="s">
        <v>383</v>
      </c>
      <c r="FR129" s="2" t="s">
        <v>373</v>
      </c>
      <c r="FS129" s="2" t="s">
        <v>373</v>
      </c>
      <c r="FT129" s="2" t="s">
        <v>383</v>
      </c>
      <c r="FU129" s="2" t="s">
        <v>373</v>
      </c>
      <c r="FV129" s="2" t="s">
        <v>383</v>
      </c>
      <c r="FW129" s="2" t="s">
        <v>373</v>
      </c>
      <c r="FX129" s="2" t="s">
        <v>2965</v>
      </c>
      <c r="FY129" s="2" t="s">
        <v>390</v>
      </c>
      <c r="FZ129" s="2" t="s">
        <v>2966</v>
      </c>
      <c r="GA129" s="2" t="s">
        <v>373</v>
      </c>
      <c r="GB129" s="2" t="s">
        <v>2967</v>
      </c>
      <c r="GC129" s="2" t="s">
        <v>373</v>
      </c>
      <c r="GD129" s="2" t="s">
        <v>373</v>
      </c>
      <c r="GE129" s="2" t="s">
        <v>373</v>
      </c>
      <c r="GF129" s="2" t="s">
        <v>2968</v>
      </c>
      <c r="GG129" s="2" t="s">
        <v>373</v>
      </c>
      <c r="GH129" s="2" t="s">
        <v>373</v>
      </c>
      <c r="GI129" s="2" t="s">
        <v>373</v>
      </c>
      <c r="GJ129" s="2" t="s">
        <v>373</v>
      </c>
    </row>
    <row r="130" spans="1:192" x14ac:dyDescent="0.25">
      <c r="A130" s="1">
        <v>43763.655462962961</v>
      </c>
      <c r="B130" s="1">
        <v>43767.290046296293</v>
      </c>
      <c r="C130" s="2" t="s">
        <v>195</v>
      </c>
      <c r="D130" s="2" t="s">
        <v>2969</v>
      </c>
      <c r="E130">
        <v>100</v>
      </c>
      <c r="F130">
        <v>314028</v>
      </c>
      <c r="G130" s="2" t="s">
        <v>371</v>
      </c>
      <c r="H130" s="1">
        <v>43767.290056006947</v>
      </c>
      <c r="I130" s="2" t="s">
        <v>2970</v>
      </c>
      <c r="J130" s="2" t="s">
        <v>373</v>
      </c>
      <c r="K130" s="2" t="s">
        <v>373</v>
      </c>
      <c r="L130" s="2" t="s">
        <v>373</v>
      </c>
      <c r="M130" s="2" t="s">
        <v>373</v>
      </c>
      <c r="N130" s="2" t="s">
        <v>373</v>
      </c>
      <c r="O130" s="2" t="s">
        <v>373</v>
      </c>
      <c r="P130" s="2" t="s">
        <v>374</v>
      </c>
      <c r="Q130" s="2" t="s">
        <v>375</v>
      </c>
      <c r="R130" s="2" t="s">
        <v>2971</v>
      </c>
      <c r="S130" s="2" t="s">
        <v>2972</v>
      </c>
      <c r="T130" s="2" t="s">
        <v>2973</v>
      </c>
      <c r="U130" s="2" t="s">
        <v>2974</v>
      </c>
      <c r="V130" s="2" t="s">
        <v>2975</v>
      </c>
      <c r="W130" s="2" t="s">
        <v>381</v>
      </c>
      <c r="X130" s="2" t="s">
        <v>373</v>
      </c>
      <c r="Y130" s="2" t="s">
        <v>739</v>
      </c>
      <c r="Z130" s="2" t="s">
        <v>390</v>
      </c>
      <c r="AA130" s="2" t="s">
        <v>1022</v>
      </c>
      <c r="AB130" s="2" t="s">
        <v>373</v>
      </c>
      <c r="AC130" s="2" t="s">
        <v>475</v>
      </c>
      <c r="AD130" s="2" t="s">
        <v>2976</v>
      </c>
      <c r="AE130" s="2" t="s">
        <v>373</v>
      </c>
      <c r="AF130" s="2" t="s">
        <v>373</v>
      </c>
      <c r="AG130" s="2" t="s">
        <v>373</v>
      </c>
      <c r="AH130" s="2" t="s">
        <v>2977</v>
      </c>
      <c r="AI130" s="2" t="s">
        <v>373</v>
      </c>
      <c r="AJ130" s="2" t="s">
        <v>373</v>
      </c>
      <c r="AK130" s="2" t="s">
        <v>383</v>
      </c>
      <c r="AL130" s="2" t="s">
        <v>373</v>
      </c>
      <c r="AM130" s="2" t="s">
        <v>405</v>
      </c>
      <c r="AN130" s="2" t="s">
        <v>636</v>
      </c>
      <c r="AO130" s="2" t="s">
        <v>373</v>
      </c>
      <c r="AP130" s="2" t="s">
        <v>2978</v>
      </c>
      <c r="AQ130" s="2" t="s">
        <v>2979</v>
      </c>
      <c r="AR130" s="2" t="s">
        <v>373</v>
      </c>
      <c r="AS130" s="2" t="s">
        <v>373</v>
      </c>
      <c r="AT130" s="2" t="s">
        <v>373</v>
      </c>
      <c r="AU130" s="2" t="s">
        <v>373</v>
      </c>
      <c r="AV130" s="2" t="s">
        <v>373</v>
      </c>
      <c r="AW130" s="2" t="s">
        <v>373</v>
      </c>
      <c r="AX130" s="2" t="s">
        <v>383</v>
      </c>
      <c r="AY130" s="2" t="s">
        <v>383</v>
      </c>
      <c r="AZ130" s="2" t="s">
        <v>383</v>
      </c>
      <c r="BA130" s="2" t="s">
        <v>492</v>
      </c>
      <c r="BB130" s="2" t="s">
        <v>492</v>
      </c>
      <c r="BC130" s="2" t="s">
        <v>492</v>
      </c>
      <c r="BD130" s="2" t="s">
        <v>1390</v>
      </c>
      <c r="BE130" s="2" t="s">
        <v>1390</v>
      </c>
      <c r="BF130" s="2" t="s">
        <v>1390</v>
      </c>
      <c r="BG130" s="2" t="s">
        <v>383</v>
      </c>
      <c r="BH130" s="2" t="s">
        <v>408</v>
      </c>
      <c r="BI130" s="2" t="s">
        <v>373</v>
      </c>
      <c r="BJ130" s="2" t="s">
        <v>373</v>
      </c>
      <c r="BK130" s="2" t="s">
        <v>802</v>
      </c>
      <c r="BL130" s="2" t="s">
        <v>373</v>
      </c>
      <c r="BM130" s="2" t="s">
        <v>390</v>
      </c>
      <c r="BN130" s="2" t="s">
        <v>373</v>
      </c>
      <c r="BO130" s="2" t="s">
        <v>383</v>
      </c>
      <c r="BP130" s="2" t="s">
        <v>383</v>
      </c>
      <c r="BQ130" s="2" t="s">
        <v>383</v>
      </c>
      <c r="BR130" s="2" t="s">
        <v>390</v>
      </c>
      <c r="BS130" s="2" t="s">
        <v>2980</v>
      </c>
      <c r="BT130" s="2" t="s">
        <v>373</v>
      </c>
      <c r="BU130" s="2" t="s">
        <v>373</v>
      </c>
      <c r="BV130" s="2" t="s">
        <v>373</v>
      </c>
      <c r="BW130" s="2" t="s">
        <v>1687</v>
      </c>
      <c r="BX130" s="2" t="s">
        <v>2981</v>
      </c>
      <c r="BY130" s="2" t="s">
        <v>415</v>
      </c>
      <c r="BZ130" s="2" t="s">
        <v>373</v>
      </c>
      <c r="CA130" s="2" t="s">
        <v>2982</v>
      </c>
      <c r="CB130" s="2" t="s">
        <v>390</v>
      </c>
      <c r="CC130" s="2" t="s">
        <v>2983</v>
      </c>
      <c r="CD130" s="2" t="s">
        <v>411</v>
      </c>
      <c r="CE130" s="2" t="s">
        <v>2984</v>
      </c>
      <c r="CF130" s="2" t="s">
        <v>373</v>
      </c>
      <c r="CG130" s="2" t="s">
        <v>2985</v>
      </c>
      <c r="CH130" s="2" t="s">
        <v>2986</v>
      </c>
      <c r="CI130" s="2" t="s">
        <v>828</v>
      </c>
      <c r="CJ130" s="2" t="s">
        <v>373</v>
      </c>
      <c r="CK130" s="2" t="s">
        <v>2987</v>
      </c>
      <c r="CL130" s="2" t="s">
        <v>390</v>
      </c>
      <c r="CM130" s="2" t="s">
        <v>2988</v>
      </c>
      <c r="CN130" s="2" t="s">
        <v>373</v>
      </c>
      <c r="CO130" s="2" t="s">
        <v>373</v>
      </c>
      <c r="CP130" s="2" t="s">
        <v>373</v>
      </c>
      <c r="CQ130" s="2" t="s">
        <v>569</v>
      </c>
      <c r="CR130" s="2" t="s">
        <v>494</v>
      </c>
      <c r="CS130" s="2" t="s">
        <v>2989</v>
      </c>
      <c r="CT130" s="2" t="s">
        <v>752</v>
      </c>
      <c r="CU130" s="2" t="s">
        <v>373</v>
      </c>
      <c r="CV130" s="2" t="s">
        <v>383</v>
      </c>
      <c r="CW130" s="2" t="s">
        <v>373</v>
      </c>
      <c r="CX130" s="2" t="s">
        <v>412</v>
      </c>
      <c r="CY130" s="2" t="s">
        <v>390</v>
      </c>
      <c r="CZ130" s="2" t="s">
        <v>2990</v>
      </c>
      <c r="DA130" s="2" t="s">
        <v>373</v>
      </c>
      <c r="DB130" s="2" t="s">
        <v>373</v>
      </c>
      <c r="DC130" s="2" t="s">
        <v>373</v>
      </c>
      <c r="DD130" s="2" t="s">
        <v>2991</v>
      </c>
      <c r="DE130" s="2" t="s">
        <v>373</v>
      </c>
      <c r="DF130" s="2" t="s">
        <v>766</v>
      </c>
      <c r="DG130" s="2" t="s">
        <v>373</v>
      </c>
      <c r="DH130" s="2" t="s">
        <v>373</v>
      </c>
      <c r="DI130" s="2" t="s">
        <v>373</v>
      </c>
      <c r="DJ130" s="2" t="s">
        <v>2992</v>
      </c>
      <c r="DK130" s="2" t="s">
        <v>1541</v>
      </c>
      <c r="DL130" s="2" t="s">
        <v>452</v>
      </c>
      <c r="DM130" s="2" t="s">
        <v>441</v>
      </c>
      <c r="DN130" s="2" t="s">
        <v>2993</v>
      </c>
      <c r="DO130" s="2" t="s">
        <v>625</v>
      </c>
      <c r="DP130" s="2" t="s">
        <v>625</v>
      </c>
      <c r="DQ130" s="2" t="s">
        <v>2994</v>
      </c>
      <c r="DR130" s="2" t="s">
        <v>2995</v>
      </c>
      <c r="DS130" s="2" t="s">
        <v>2996</v>
      </c>
      <c r="DT130" s="2" t="s">
        <v>373</v>
      </c>
      <c r="DU130" s="2" t="s">
        <v>2997</v>
      </c>
      <c r="DV130" s="2" t="s">
        <v>2998</v>
      </c>
      <c r="DW130" s="2" t="s">
        <v>2999</v>
      </c>
      <c r="DX130" s="2" t="s">
        <v>2998</v>
      </c>
      <c r="DY130" s="2" t="s">
        <v>3000</v>
      </c>
      <c r="DZ130" s="2" t="s">
        <v>3001</v>
      </c>
      <c r="EA130" s="2" t="s">
        <v>3000</v>
      </c>
      <c r="EB130" s="2" t="s">
        <v>3001</v>
      </c>
      <c r="EC130" s="2" t="s">
        <v>2998</v>
      </c>
      <c r="ED130" s="2" t="s">
        <v>3002</v>
      </c>
      <c r="EE130" s="2" t="s">
        <v>479</v>
      </c>
      <c r="EF130" s="2" t="s">
        <v>390</v>
      </c>
      <c r="EG130" s="2" t="s">
        <v>390</v>
      </c>
      <c r="EH130" s="2" t="s">
        <v>449</v>
      </c>
      <c r="EI130" s="2" t="s">
        <v>373</v>
      </c>
      <c r="EJ130" s="2" t="s">
        <v>3003</v>
      </c>
      <c r="EK130" s="2" t="s">
        <v>3004</v>
      </c>
      <c r="EL130" s="2" t="s">
        <v>373</v>
      </c>
      <c r="EM130" s="2" t="s">
        <v>373</v>
      </c>
      <c r="EN130" s="2" t="s">
        <v>390</v>
      </c>
      <c r="EO130" s="2" t="s">
        <v>2990</v>
      </c>
      <c r="EP130" s="2" t="s">
        <v>373</v>
      </c>
      <c r="EQ130" s="2" t="s">
        <v>373</v>
      </c>
      <c r="ER130" s="2" t="s">
        <v>373</v>
      </c>
      <c r="ES130" s="2" t="s">
        <v>3005</v>
      </c>
      <c r="ET130" s="2" t="s">
        <v>373</v>
      </c>
      <c r="EU130" s="2" t="s">
        <v>3006</v>
      </c>
      <c r="EV130" s="2" t="s">
        <v>373</v>
      </c>
      <c r="EW130" s="2" t="s">
        <v>373</v>
      </c>
      <c r="EX130" s="2" t="s">
        <v>373</v>
      </c>
      <c r="EY130" s="2" t="s">
        <v>2992</v>
      </c>
      <c r="EZ130" s="2" t="s">
        <v>2692</v>
      </c>
      <c r="FA130" s="2" t="s">
        <v>3007</v>
      </c>
      <c r="FB130" s="2" t="s">
        <v>441</v>
      </c>
      <c r="FC130" s="2" t="s">
        <v>3008</v>
      </c>
      <c r="FD130" s="2" t="s">
        <v>3009</v>
      </c>
      <c r="FE130" s="2" t="s">
        <v>373</v>
      </c>
      <c r="FF130" s="2" t="s">
        <v>3010</v>
      </c>
      <c r="FG130" s="2" t="s">
        <v>3011</v>
      </c>
      <c r="FH130" s="2" t="s">
        <v>3012</v>
      </c>
      <c r="FI130" s="2" t="s">
        <v>515</v>
      </c>
      <c r="FJ130" s="2" t="s">
        <v>3013</v>
      </c>
      <c r="FK130" s="2" t="s">
        <v>3014</v>
      </c>
      <c r="FL130" s="2" t="s">
        <v>3015</v>
      </c>
      <c r="FM130" s="2" t="s">
        <v>479</v>
      </c>
      <c r="FN130" s="2" t="s">
        <v>3016</v>
      </c>
      <c r="FO130" s="2" t="s">
        <v>479</v>
      </c>
      <c r="FP130" s="2" t="s">
        <v>383</v>
      </c>
      <c r="FQ130" s="2" t="s">
        <v>383</v>
      </c>
      <c r="FR130" s="2" t="s">
        <v>373</v>
      </c>
      <c r="FS130" s="2" t="s">
        <v>373</v>
      </c>
      <c r="FT130" s="2" t="s">
        <v>383</v>
      </c>
      <c r="FU130" s="2" t="s">
        <v>373</v>
      </c>
      <c r="FV130" s="2" t="s">
        <v>383</v>
      </c>
      <c r="FW130" s="2" t="s">
        <v>373</v>
      </c>
      <c r="FX130" s="2" t="s">
        <v>373</v>
      </c>
      <c r="FY130" s="2" t="s">
        <v>390</v>
      </c>
      <c r="FZ130" s="2" t="s">
        <v>3005</v>
      </c>
      <c r="GA130" s="2" t="s">
        <v>373</v>
      </c>
      <c r="GB130" s="2" t="s">
        <v>3006</v>
      </c>
      <c r="GC130" s="2" t="s">
        <v>373</v>
      </c>
      <c r="GD130" s="2" t="s">
        <v>373</v>
      </c>
      <c r="GE130" s="2" t="s">
        <v>373</v>
      </c>
      <c r="GF130" s="2" t="s">
        <v>3017</v>
      </c>
      <c r="GG130" s="2" t="s">
        <v>3018</v>
      </c>
      <c r="GH130" s="2" t="s">
        <v>3019</v>
      </c>
      <c r="GI130" s="2" t="s">
        <v>373</v>
      </c>
      <c r="GJ130" s="2" t="s">
        <v>373</v>
      </c>
    </row>
    <row r="131" spans="1:192" x14ac:dyDescent="0.25">
      <c r="A131" s="1">
        <v>43767.375648148147</v>
      </c>
      <c r="B131" s="1">
        <v>43767.386435185188</v>
      </c>
      <c r="C131" s="2" t="s">
        <v>195</v>
      </c>
      <c r="D131" s="2" t="s">
        <v>3020</v>
      </c>
      <c r="E131">
        <v>100</v>
      </c>
      <c r="F131">
        <v>932</v>
      </c>
      <c r="G131" s="2" t="s">
        <v>371</v>
      </c>
      <c r="H131" s="1">
        <v>43767.386451377315</v>
      </c>
      <c r="I131" s="2" t="s">
        <v>3021</v>
      </c>
      <c r="J131" s="2" t="s">
        <v>373</v>
      </c>
      <c r="K131" s="2" t="s">
        <v>373</v>
      </c>
      <c r="L131" s="2" t="s">
        <v>373</v>
      </c>
      <c r="M131" s="2" t="s">
        <v>373</v>
      </c>
      <c r="N131" s="2" t="s">
        <v>373</v>
      </c>
      <c r="O131" s="2" t="s">
        <v>373</v>
      </c>
      <c r="P131" s="2" t="s">
        <v>374</v>
      </c>
      <c r="Q131" s="2" t="s">
        <v>375</v>
      </c>
      <c r="R131" s="2" t="s">
        <v>3022</v>
      </c>
      <c r="S131" s="2" t="s">
        <v>3023</v>
      </c>
      <c r="T131" s="2" t="s">
        <v>378</v>
      </c>
      <c r="U131" s="2" t="s">
        <v>3024</v>
      </c>
      <c r="V131" s="2" t="s">
        <v>3025</v>
      </c>
      <c r="W131" s="2" t="s">
        <v>381</v>
      </c>
      <c r="X131" s="2" t="s">
        <v>373</v>
      </c>
      <c r="Y131" s="2" t="s">
        <v>382</v>
      </c>
      <c r="Z131" s="2" t="s">
        <v>383</v>
      </c>
      <c r="AA131" s="2" t="s">
        <v>384</v>
      </c>
      <c r="AB131" s="2" t="s">
        <v>373</v>
      </c>
      <c r="AC131" s="2" t="s">
        <v>3026</v>
      </c>
      <c r="AD131" s="2" t="s">
        <v>373</v>
      </c>
      <c r="AE131" s="2" t="s">
        <v>3027</v>
      </c>
      <c r="AF131" s="2" t="s">
        <v>373</v>
      </c>
      <c r="AG131" s="2" t="s">
        <v>373</v>
      </c>
      <c r="AH131" s="2" t="s">
        <v>490</v>
      </c>
      <c r="AI131" s="2" t="s">
        <v>373</v>
      </c>
      <c r="AJ131" s="2" t="s">
        <v>373</v>
      </c>
      <c r="AK131" s="2" t="s">
        <v>383</v>
      </c>
      <c r="AL131" s="2" t="s">
        <v>373</v>
      </c>
      <c r="AM131" s="2" t="s">
        <v>405</v>
      </c>
      <c r="AN131" s="2" t="s">
        <v>406</v>
      </c>
      <c r="AO131" s="2" t="s">
        <v>373</v>
      </c>
      <c r="AP131" s="2" t="s">
        <v>373</v>
      </c>
      <c r="AQ131" s="2" t="s">
        <v>373</v>
      </c>
      <c r="AR131" s="2" t="s">
        <v>373</v>
      </c>
      <c r="AS131" s="2" t="s">
        <v>373</v>
      </c>
      <c r="AT131" s="2" t="s">
        <v>373</v>
      </c>
      <c r="AU131" s="2" t="s">
        <v>373</v>
      </c>
      <c r="AV131" s="2" t="s">
        <v>373</v>
      </c>
      <c r="AW131" s="2" t="s">
        <v>373</v>
      </c>
      <c r="AX131" s="2" t="s">
        <v>373</v>
      </c>
      <c r="AY131" s="2" t="s">
        <v>373</v>
      </c>
      <c r="AZ131" s="2" t="s">
        <v>373</v>
      </c>
      <c r="BA131" s="2" t="s">
        <v>373</v>
      </c>
      <c r="BB131" s="2" t="s">
        <v>373</v>
      </c>
      <c r="BC131" s="2" t="s">
        <v>373</v>
      </c>
      <c r="BD131" s="2" t="s">
        <v>373</v>
      </c>
      <c r="BE131" s="2" t="s">
        <v>373</v>
      </c>
      <c r="BF131" s="2" t="s">
        <v>373</v>
      </c>
      <c r="BG131" s="2" t="s">
        <v>383</v>
      </c>
      <c r="BH131" s="2" t="s">
        <v>408</v>
      </c>
      <c r="BI131" s="2" t="s">
        <v>373</v>
      </c>
      <c r="BJ131" s="2" t="s">
        <v>373</v>
      </c>
      <c r="BK131" s="2" t="s">
        <v>409</v>
      </c>
      <c r="BL131" s="2" t="s">
        <v>373</v>
      </c>
      <c r="BM131" s="2" t="s">
        <v>383</v>
      </c>
      <c r="BN131" s="2" t="s">
        <v>373</v>
      </c>
      <c r="BO131" s="2" t="s">
        <v>383</v>
      </c>
      <c r="BP131" s="2" t="s">
        <v>383</v>
      </c>
      <c r="BQ131" s="2" t="s">
        <v>383</v>
      </c>
      <c r="BR131" s="2" t="s">
        <v>390</v>
      </c>
      <c r="BS131" s="2" t="s">
        <v>497</v>
      </c>
      <c r="BT131" s="2" t="s">
        <v>411</v>
      </c>
      <c r="BU131" s="2" t="s">
        <v>565</v>
      </c>
      <c r="BV131" s="2" t="s">
        <v>373</v>
      </c>
      <c r="BW131" s="2" t="s">
        <v>559</v>
      </c>
      <c r="BX131" s="2" t="s">
        <v>373</v>
      </c>
      <c r="BY131" s="2" t="s">
        <v>415</v>
      </c>
      <c r="BZ131" s="2" t="s">
        <v>373</v>
      </c>
      <c r="CA131" s="2" t="s">
        <v>3028</v>
      </c>
      <c r="CB131" s="2" t="s">
        <v>390</v>
      </c>
      <c r="CC131" s="2" t="s">
        <v>430</v>
      </c>
      <c r="CD131" s="2" t="s">
        <v>411</v>
      </c>
      <c r="CE131" s="2" t="s">
        <v>373</v>
      </c>
      <c r="CF131" s="2" t="s">
        <v>373</v>
      </c>
      <c r="CG131" s="2" t="s">
        <v>1685</v>
      </c>
      <c r="CH131" s="2" t="s">
        <v>373</v>
      </c>
      <c r="CI131" s="2" t="s">
        <v>435</v>
      </c>
      <c r="CJ131" s="2" t="s">
        <v>373</v>
      </c>
      <c r="CK131" s="2" t="s">
        <v>3029</v>
      </c>
      <c r="CL131" s="2" t="s">
        <v>383</v>
      </c>
      <c r="CM131" s="2" t="s">
        <v>373</v>
      </c>
      <c r="CN131" s="2" t="s">
        <v>373</v>
      </c>
      <c r="CO131" s="2" t="s">
        <v>373</v>
      </c>
      <c r="CP131" s="2" t="s">
        <v>373</v>
      </c>
      <c r="CQ131" s="2" t="s">
        <v>373</v>
      </c>
      <c r="CR131" s="2" t="s">
        <v>373</v>
      </c>
      <c r="CS131" s="2" t="s">
        <v>373</v>
      </c>
      <c r="CT131" s="2" t="s">
        <v>373</v>
      </c>
      <c r="CU131" s="2" t="s">
        <v>373</v>
      </c>
      <c r="CV131" s="2" t="s">
        <v>373</v>
      </c>
      <c r="CW131" s="2" t="s">
        <v>373</v>
      </c>
      <c r="CX131" s="2" t="s">
        <v>373</v>
      </c>
      <c r="CY131" s="2" t="s">
        <v>390</v>
      </c>
      <c r="CZ131" s="2" t="s">
        <v>2227</v>
      </c>
      <c r="DA131" s="2" t="s">
        <v>373</v>
      </c>
      <c r="DB131" s="2" t="s">
        <v>373</v>
      </c>
      <c r="DC131" s="2" t="s">
        <v>373</v>
      </c>
      <c r="DD131" s="2" t="s">
        <v>3030</v>
      </c>
      <c r="DE131" s="2" t="s">
        <v>373</v>
      </c>
      <c r="DF131" s="2" t="s">
        <v>745</v>
      </c>
      <c r="DG131" s="2" t="s">
        <v>373</v>
      </c>
      <c r="DH131" s="2" t="s">
        <v>441</v>
      </c>
      <c r="DI131" s="2" t="s">
        <v>373</v>
      </c>
      <c r="DJ131" s="2" t="s">
        <v>373</v>
      </c>
      <c r="DK131" s="2" t="s">
        <v>373</v>
      </c>
      <c r="DL131" s="2" t="s">
        <v>373</v>
      </c>
      <c r="DM131" s="2" t="s">
        <v>373</v>
      </c>
      <c r="DN131" s="2" t="s">
        <v>373</v>
      </c>
      <c r="DO131" s="2" t="s">
        <v>373</v>
      </c>
      <c r="DP131" s="2" t="s">
        <v>373</v>
      </c>
      <c r="DQ131" s="2" t="s">
        <v>373</v>
      </c>
      <c r="DR131" s="2" t="s">
        <v>373</v>
      </c>
      <c r="DS131" s="2" t="s">
        <v>373</v>
      </c>
      <c r="DT131" s="2" t="s">
        <v>373</v>
      </c>
      <c r="DU131" s="2" t="s">
        <v>373</v>
      </c>
      <c r="DV131" s="2" t="s">
        <v>373</v>
      </c>
      <c r="DW131" s="2" t="s">
        <v>3031</v>
      </c>
      <c r="DX131" s="2" t="s">
        <v>373</v>
      </c>
      <c r="DY131" s="2" t="s">
        <v>373</v>
      </c>
      <c r="DZ131" s="2" t="s">
        <v>373</v>
      </c>
      <c r="EA131" s="2" t="s">
        <v>373</v>
      </c>
      <c r="EB131" s="2" t="s">
        <v>373</v>
      </c>
      <c r="EC131" s="2" t="s">
        <v>373</v>
      </c>
      <c r="ED131" s="2" t="s">
        <v>373</v>
      </c>
      <c r="EE131" s="2" t="s">
        <v>373</v>
      </c>
      <c r="EF131" s="2" t="s">
        <v>383</v>
      </c>
      <c r="EG131" s="2" t="s">
        <v>390</v>
      </c>
      <c r="EH131" s="2" t="s">
        <v>449</v>
      </c>
      <c r="EI131" s="2" t="s">
        <v>373</v>
      </c>
      <c r="EJ131" s="2" t="s">
        <v>373</v>
      </c>
      <c r="EK131" s="2" t="s">
        <v>373</v>
      </c>
      <c r="EL131" s="2" t="s">
        <v>437</v>
      </c>
      <c r="EM131" s="2" t="s">
        <v>373</v>
      </c>
      <c r="EN131" s="2" t="s">
        <v>390</v>
      </c>
      <c r="EO131" s="2" t="s">
        <v>2227</v>
      </c>
      <c r="EP131" s="2" t="s">
        <v>373</v>
      </c>
      <c r="EQ131" s="2" t="s">
        <v>373</v>
      </c>
      <c r="ER131" s="2" t="s">
        <v>373</v>
      </c>
      <c r="ES131" s="2" t="s">
        <v>373</v>
      </c>
      <c r="ET131" s="2" t="s">
        <v>373</v>
      </c>
      <c r="EU131" s="2" t="s">
        <v>373</v>
      </c>
      <c r="EV131" s="2" t="s">
        <v>373</v>
      </c>
      <c r="EW131" s="2" t="s">
        <v>373</v>
      </c>
      <c r="EX131" s="2" t="s">
        <v>373</v>
      </c>
      <c r="EY131" s="2" t="s">
        <v>373</v>
      </c>
      <c r="EZ131" s="2" t="s">
        <v>373</v>
      </c>
      <c r="FA131" s="2" t="s">
        <v>373</v>
      </c>
      <c r="FB131" s="2" t="s">
        <v>373</v>
      </c>
      <c r="FC131" s="2" t="s">
        <v>373</v>
      </c>
      <c r="FD131" s="2" t="s">
        <v>373</v>
      </c>
      <c r="FE131" s="2" t="s">
        <v>373</v>
      </c>
      <c r="FF131" s="2" t="s">
        <v>373</v>
      </c>
      <c r="FG131" s="2" t="s">
        <v>373</v>
      </c>
      <c r="FH131" s="2" t="s">
        <v>373</v>
      </c>
      <c r="FI131" s="2" t="s">
        <v>373</v>
      </c>
      <c r="FJ131" s="2" t="s">
        <v>373</v>
      </c>
      <c r="FK131" s="2" t="s">
        <v>373</v>
      </c>
      <c r="FL131" s="2" t="s">
        <v>373</v>
      </c>
      <c r="FM131" s="2" t="s">
        <v>373</v>
      </c>
      <c r="FN131" s="2" t="s">
        <v>373</v>
      </c>
      <c r="FO131" s="2" t="s">
        <v>373</v>
      </c>
      <c r="FP131" s="2" t="s">
        <v>383</v>
      </c>
      <c r="FQ131" s="2" t="s">
        <v>390</v>
      </c>
      <c r="FR131" s="2" t="s">
        <v>373</v>
      </c>
      <c r="FS131" s="2" t="s">
        <v>373</v>
      </c>
      <c r="FT131" s="2" t="s">
        <v>383</v>
      </c>
      <c r="FU131" s="2" t="s">
        <v>373</v>
      </c>
      <c r="FV131" s="2" t="s">
        <v>383</v>
      </c>
      <c r="FW131" s="2" t="s">
        <v>373</v>
      </c>
      <c r="FX131" s="2" t="s">
        <v>373</v>
      </c>
      <c r="FY131" s="2" t="s">
        <v>383</v>
      </c>
      <c r="FZ131" s="2" t="s">
        <v>373</v>
      </c>
      <c r="GA131" s="2" t="s">
        <v>373</v>
      </c>
      <c r="GB131" s="2" t="s">
        <v>373</v>
      </c>
      <c r="GC131" s="2" t="s">
        <v>373</v>
      </c>
      <c r="GD131" s="2" t="s">
        <v>373</v>
      </c>
      <c r="GE131" s="2" t="s">
        <v>373</v>
      </c>
      <c r="GF131" s="2" t="s">
        <v>373</v>
      </c>
      <c r="GG131" s="2" t="s">
        <v>373</v>
      </c>
      <c r="GH131" s="2" t="s">
        <v>373</v>
      </c>
      <c r="GI131" s="2" t="s">
        <v>373</v>
      </c>
      <c r="GJ131" s="2" t="s">
        <v>373</v>
      </c>
    </row>
    <row r="132" spans="1:192" x14ac:dyDescent="0.25">
      <c r="A132" s="1">
        <v>43767.383645833332</v>
      </c>
      <c r="B132" s="1">
        <v>43767.501608796294</v>
      </c>
      <c r="C132" s="2" t="s">
        <v>195</v>
      </c>
      <c r="D132" s="2" t="s">
        <v>1361</v>
      </c>
      <c r="E132">
        <v>100</v>
      </c>
      <c r="F132">
        <v>10192</v>
      </c>
      <c r="G132" s="2" t="s">
        <v>371</v>
      </c>
      <c r="H132" s="1">
        <v>43767.501626041667</v>
      </c>
      <c r="I132" s="2" t="s">
        <v>3032</v>
      </c>
      <c r="J132" s="2" t="s">
        <v>373</v>
      </c>
      <c r="K132" s="2" t="s">
        <v>373</v>
      </c>
      <c r="L132" s="2" t="s">
        <v>373</v>
      </c>
      <c r="M132" s="2" t="s">
        <v>373</v>
      </c>
      <c r="N132" s="2" t="s">
        <v>373</v>
      </c>
      <c r="O132" s="2" t="s">
        <v>373</v>
      </c>
      <c r="P132" s="2" t="s">
        <v>374</v>
      </c>
      <c r="Q132" s="2" t="s">
        <v>375</v>
      </c>
      <c r="R132" s="2" t="s">
        <v>2805</v>
      </c>
      <c r="S132" s="2" t="s">
        <v>2806</v>
      </c>
      <c r="T132" s="2" t="s">
        <v>910</v>
      </c>
      <c r="U132" s="2" t="s">
        <v>2807</v>
      </c>
      <c r="V132" s="2" t="s">
        <v>2808</v>
      </c>
      <c r="W132" s="2" t="s">
        <v>381</v>
      </c>
      <c r="X132" s="2" t="s">
        <v>373</v>
      </c>
      <c r="Y132" s="2" t="s">
        <v>423</v>
      </c>
      <c r="Z132" s="2" t="s">
        <v>390</v>
      </c>
      <c r="AA132" s="2" t="s">
        <v>928</v>
      </c>
      <c r="AB132" s="2" t="s">
        <v>373</v>
      </c>
      <c r="AC132" s="2" t="s">
        <v>3033</v>
      </c>
      <c r="AD132" s="2" t="s">
        <v>3034</v>
      </c>
      <c r="AE132" s="2" t="s">
        <v>403</v>
      </c>
      <c r="AF132" s="2" t="s">
        <v>1547</v>
      </c>
      <c r="AG132" s="2" t="s">
        <v>3034</v>
      </c>
      <c r="AH132" s="2" t="s">
        <v>404</v>
      </c>
      <c r="AI132" s="2" t="s">
        <v>373</v>
      </c>
      <c r="AJ132" s="2" t="s">
        <v>373</v>
      </c>
      <c r="AK132" s="2" t="s">
        <v>383</v>
      </c>
      <c r="AL132" s="2" t="s">
        <v>373</v>
      </c>
      <c r="AM132" s="2" t="s">
        <v>405</v>
      </c>
      <c r="AN132" s="2" t="s">
        <v>406</v>
      </c>
      <c r="AO132" s="2" t="s">
        <v>373</v>
      </c>
      <c r="AP132" s="2" t="s">
        <v>2813</v>
      </c>
      <c r="AQ132" s="2" t="s">
        <v>373</v>
      </c>
      <c r="AR132" s="2" t="s">
        <v>373</v>
      </c>
      <c r="AS132" s="2" t="s">
        <v>373</v>
      </c>
      <c r="AT132" s="2" t="s">
        <v>373</v>
      </c>
      <c r="AU132" s="2" t="s">
        <v>373</v>
      </c>
      <c r="AV132" s="2" t="s">
        <v>373</v>
      </c>
      <c r="AW132" s="2" t="s">
        <v>373</v>
      </c>
      <c r="AX132" s="2" t="s">
        <v>383</v>
      </c>
      <c r="AY132" s="2" t="s">
        <v>383</v>
      </c>
      <c r="AZ132" s="2" t="s">
        <v>383</v>
      </c>
      <c r="BA132" s="2" t="s">
        <v>492</v>
      </c>
      <c r="BB132" s="2" t="s">
        <v>492</v>
      </c>
      <c r="BC132" s="2" t="s">
        <v>492</v>
      </c>
      <c r="BD132" s="2" t="s">
        <v>373</v>
      </c>
      <c r="BE132" s="2" t="s">
        <v>373</v>
      </c>
      <c r="BF132" s="2" t="s">
        <v>373</v>
      </c>
      <c r="BG132" s="2" t="s">
        <v>383</v>
      </c>
      <c r="BH132" s="2" t="s">
        <v>703</v>
      </c>
      <c r="BI132" s="2" t="s">
        <v>373</v>
      </c>
      <c r="BJ132" s="2" t="s">
        <v>373</v>
      </c>
      <c r="BK132" s="2" t="s">
        <v>691</v>
      </c>
      <c r="BL132" s="2" t="s">
        <v>373</v>
      </c>
      <c r="BM132" s="2" t="s">
        <v>390</v>
      </c>
      <c r="BN132" s="2" t="s">
        <v>373</v>
      </c>
      <c r="BO132" s="2" t="s">
        <v>383</v>
      </c>
      <c r="BP132" s="2" t="s">
        <v>383</v>
      </c>
      <c r="BQ132" s="2" t="s">
        <v>383</v>
      </c>
      <c r="BR132" s="2" t="s">
        <v>390</v>
      </c>
      <c r="BS132" s="2" t="s">
        <v>497</v>
      </c>
      <c r="BT132" s="2" t="s">
        <v>411</v>
      </c>
      <c r="BU132" s="2" t="s">
        <v>2814</v>
      </c>
      <c r="BV132" s="2" t="s">
        <v>373</v>
      </c>
      <c r="BW132" s="2" t="s">
        <v>559</v>
      </c>
      <c r="BX132" s="2" t="s">
        <v>373</v>
      </c>
      <c r="BY132" s="2" t="s">
        <v>415</v>
      </c>
      <c r="BZ132" s="2" t="s">
        <v>373</v>
      </c>
      <c r="CA132" s="2" t="s">
        <v>2815</v>
      </c>
      <c r="CB132" s="2" t="s">
        <v>390</v>
      </c>
      <c r="CC132" s="2" t="s">
        <v>497</v>
      </c>
      <c r="CD132" s="2" t="s">
        <v>411</v>
      </c>
      <c r="CE132" s="2" t="s">
        <v>2816</v>
      </c>
      <c r="CF132" s="2" t="s">
        <v>373</v>
      </c>
      <c r="CG132" s="2" t="s">
        <v>559</v>
      </c>
      <c r="CH132" s="2" t="s">
        <v>373</v>
      </c>
      <c r="CI132" s="2" t="s">
        <v>435</v>
      </c>
      <c r="CJ132" s="2" t="s">
        <v>373</v>
      </c>
      <c r="CK132" s="2" t="s">
        <v>3035</v>
      </c>
      <c r="CL132" s="2" t="s">
        <v>390</v>
      </c>
      <c r="CM132" s="2" t="s">
        <v>948</v>
      </c>
      <c r="CN132" s="2" t="s">
        <v>411</v>
      </c>
      <c r="CO132" s="2" t="s">
        <v>3036</v>
      </c>
      <c r="CP132" s="2" t="s">
        <v>373</v>
      </c>
      <c r="CQ132" s="2" t="s">
        <v>383</v>
      </c>
      <c r="CR132" s="2" t="s">
        <v>1685</v>
      </c>
      <c r="CS132" s="2" t="s">
        <v>373</v>
      </c>
      <c r="CT132" s="2" t="s">
        <v>494</v>
      </c>
      <c r="CU132" s="2" t="s">
        <v>2819</v>
      </c>
      <c r="CV132" s="2" t="s">
        <v>383</v>
      </c>
      <c r="CW132" s="2" t="s">
        <v>373</v>
      </c>
      <c r="CX132" s="2" t="s">
        <v>2820</v>
      </c>
      <c r="CY132" s="2" t="s">
        <v>390</v>
      </c>
      <c r="CZ132" s="2" t="s">
        <v>2821</v>
      </c>
      <c r="DA132" s="2" t="s">
        <v>373</v>
      </c>
      <c r="DB132" s="2" t="s">
        <v>2821</v>
      </c>
      <c r="DC132" s="2" t="s">
        <v>373</v>
      </c>
      <c r="DD132" s="2" t="s">
        <v>2822</v>
      </c>
      <c r="DE132" s="2" t="s">
        <v>1288</v>
      </c>
      <c r="DF132" s="2" t="s">
        <v>2823</v>
      </c>
      <c r="DG132" s="2" t="s">
        <v>452</v>
      </c>
      <c r="DH132" s="2" t="s">
        <v>1398</v>
      </c>
      <c r="DI132" s="2" t="s">
        <v>440</v>
      </c>
      <c r="DJ132" s="2" t="s">
        <v>3037</v>
      </c>
      <c r="DK132" s="2" t="s">
        <v>3038</v>
      </c>
      <c r="DL132" s="2" t="s">
        <v>515</v>
      </c>
      <c r="DM132" s="2" t="s">
        <v>441</v>
      </c>
      <c r="DN132" s="2" t="s">
        <v>3039</v>
      </c>
      <c r="DO132" s="2" t="s">
        <v>2828</v>
      </c>
      <c r="DP132" s="2" t="s">
        <v>373</v>
      </c>
      <c r="DQ132" s="2" t="s">
        <v>3040</v>
      </c>
      <c r="DR132" s="2" t="s">
        <v>2830</v>
      </c>
      <c r="DS132" s="2" t="s">
        <v>3041</v>
      </c>
      <c r="DT132" s="2" t="s">
        <v>373</v>
      </c>
      <c r="DU132" s="2" t="s">
        <v>3042</v>
      </c>
      <c r="DV132" s="2" t="s">
        <v>373</v>
      </c>
      <c r="DW132" s="2" t="s">
        <v>2834</v>
      </c>
      <c r="DX132" s="2" t="s">
        <v>547</v>
      </c>
      <c r="DY132" s="2" t="s">
        <v>373</v>
      </c>
      <c r="DZ132" s="2" t="s">
        <v>547</v>
      </c>
      <c r="EA132" s="2" t="s">
        <v>373</v>
      </c>
      <c r="EB132" s="2" t="s">
        <v>2835</v>
      </c>
      <c r="EC132" s="2" t="s">
        <v>2836</v>
      </c>
      <c r="ED132" s="2" t="s">
        <v>373</v>
      </c>
      <c r="EE132" s="2" t="s">
        <v>649</v>
      </c>
      <c r="EF132" s="2" t="s">
        <v>373</v>
      </c>
      <c r="EG132" s="2" t="s">
        <v>390</v>
      </c>
      <c r="EH132" s="2" t="s">
        <v>449</v>
      </c>
      <c r="EI132" s="2" t="s">
        <v>373</v>
      </c>
      <c r="EJ132" s="2" t="s">
        <v>2837</v>
      </c>
      <c r="EK132" s="2" t="s">
        <v>718</v>
      </c>
      <c r="EL132" s="2" t="s">
        <v>579</v>
      </c>
      <c r="EM132" s="2" t="s">
        <v>373</v>
      </c>
      <c r="EN132" s="2" t="s">
        <v>390</v>
      </c>
      <c r="EO132" s="2" t="s">
        <v>2821</v>
      </c>
      <c r="EP132" s="2" t="s">
        <v>373</v>
      </c>
      <c r="EQ132" s="2" t="s">
        <v>2821</v>
      </c>
      <c r="ER132" s="2" t="s">
        <v>373</v>
      </c>
      <c r="ES132" s="2" t="s">
        <v>2822</v>
      </c>
      <c r="ET132" s="2" t="s">
        <v>441</v>
      </c>
      <c r="EU132" s="2" t="s">
        <v>2823</v>
      </c>
      <c r="EV132" s="2" t="s">
        <v>373</v>
      </c>
      <c r="EW132" s="2" t="s">
        <v>1398</v>
      </c>
      <c r="EX132" s="2" t="s">
        <v>373</v>
      </c>
      <c r="EY132" s="2" t="s">
        <v>3043</v>
      </c>
      <c r="EZ132" s="2" t="s">
        <v>3044</v>
      </c>
      <c r="FA132" s="2" t="s">
        <v>2842</v>
      </c>
      <c r="FB132" s="2" t="s">
        <v>441</v>
      </c>
      <c r="FC132" s="2" t="s">
        <v>440</v>
      </c>
      <c r="FD132" s="2" t="s">
        <v>651</v>
      </c>
      <c r="FE132" s="2" t="s">
        <v>373</v>
      </c>
      <c r="FF132" s="2" t="s">
        <v>2844</v>
      </c>
      <c r="FG132" s="2" t="s">
        <v>556</v>
      </c>
      <c r="FH132" s="2" t="s">
        <v>3045</v>
      </c>
      <c r="FI132" s="2" t="s">
        <v>2846</v>
      </c>
      <c r="FJ132" s="2" t="s">
        <v>3046</v>
      </c>
      <c r="FK132" s="2" t="s">
        <v>3047</v>
      </c>
      <c r="FL132" s="2" t="s">
        <v>3048</v>
      </c>
      <c r="FM132" s="2" t="s">
        <v>2674</v>
      </c>
      <c r="FN132" s="2" t="s">
        <v>3049</v>
      </c>
      <c r="FO132" s="2" t="s">
        <v>649</v>
      </c>
      <c r="FP132" s="2" t="s">
        <v>383</v>
      </c>
      <c r="FQ132" s="2" t="s">
        <v>390</v>
      </c>
      <c r="FR132" s="2" t="s">
        <v>386</v>
      </c>
      <c r="FS132" s="2" t="s">
        <v>3050</v>
      </c>
      <c r="FT132" s="2" t="s">
        <v>383</v>
      </c>
      <c r="FU132" s="2" t="s">
        <v>373</v>
      </c>
      <c r="FV132" s="2" t="s">
        <v>390</v>
      </c>
      <c r="FW132" s="2" t="s">
        <v>3051</v>
      </c>
      <c r="FX132" s="2" t="s">
        <v>373</v>
      </c>
      <c r="FY132" s="2" t="s">
        <v>390</v>
      </c>
      <c r="FZ132" s="2" t="s">
        <v>2822</v>
      </c>
      <c r="GA132" s="2" t="s">
        <v>373</v>
      </c>
      <c r="GB132" s="2" t="s">
        <v>2823</v>
      </c>
      <c r="GC132" s="2" t="s">
        <v>373</v>
      </c>
      <c r="GD132" s="2" t="s">
        <v>1398</v>
      </c>
      <c r="GE132" s="2" t="s">
        <v>373</v>
      </c>
      <c r="GF132" s="2" t="s">
        <v>373</v>
      </c>
      <c r="GG132" s="2" t="s">
        <v>373</v>
      </c>
      <c r="GH132" s="2" t="s">
        <v>3052</v>
      </c>
      <c r="GI132" s="2" t="s">
        <v>373</v>
      </c>
      <c r="GJ132" s="2" t="s">
        <v>373</v>
      </c>
    </row>
    <row r="133" spans="1:192" x14ac:dyDescent="0.25">
      <c r="A133" s="1">
        <v>43760.560104166667</v>
      </c>
      <c r="B133" s="1">
        <v>43760.56108796296</v>
      </c>
      <c r="C133" s="2" t="s">
        <v>195</v>
      </c>
      <c r="D133" s="2" t="s">
        <v>3053</v>
      </c>
      <c r="E133">
        <v>22</v>
      </c>
      <c r="F133">
        <v>84</v>
      </c>
      <c r="G133" s="2" t="s">
        <v>963</v>
      </c>
      <c r="H133" s="1">
        <v>43767.561393865741</v>
      </c>
      <c r="I133" s="2" t="s">
        <v>3054</v>
      </c>
      <c r="J133" s="2" t="s">
        <v>373</v>
      </c>
      <c r="K133" s="2" t="s">
        <v>373</v>
      </c>
      <c r="L133" s="2" t="s">
        <v>373</v>
      </c>
      <c r="M133" s="2" t="s">
        <v>373</v>
      </c>
      <c r="N133" s="2" t="s">
        <v>373</v>
      </c>
      <c r="O133" s="2" t="s">
        <v>373</v>
      </c>
      <c r="P133" s="2" t="s">
        <v>374</v>
      </c>
      <c r="Q133" s="2" t="s">
        <v>375</v>
      </c>
      <c r="R133" s="2" t="s">
        <v>3055</v>
      </c>
      <c r="S133" s="2" t="s">
        <v>3056</v>
      </c>
      <c r="T133" s="2" t="s">
        <v>3057</v>
      </c>
      <c r="U133" s="2" t="s">
        <v>3058</v>
      </c>
      <c r="V133" s="2" t="s">
        <v>3059</v>
      </c>
      <c r="W133" s="2" t="s">
        <v>381</v>
      </c>
      <c r="X133" s="2" t="s">
        <v>373</v>
      </c>
      <c r="Y133" s="2" t="s">
        <v>373</v>
      </c>
      <c r="Z133" s="2" t="s">
        <v>373</v>
      </c>
      <c r="AA133" s="2" t="s">
        <v>373</v>
      </c>
      <c r="AB133" s="2" t="s">
        <v>373</v>
      </c>
      <c r="AC133" s="2" t="s">
        <v>373</v>
      </c>
      <c r="AD133" s="2" t="s">
        <v>373</v>
      </c>
      <c r="AE133" s="2" t="s">
        <v>373</v>
      </c>
      <c r="AF133" s="2" t="s">
        <v>373</v>
      </c>
      <c r="AG133" s="2" t="s">
        <v>373</v>
      </c>
      <c r="AH133" s="2" t="s">
        <v>373</v>
      </c>
      <c r="AI133" s="2" t="s">
        <v>373</v>
      </c>
      <c r="AJ133" s="2" t="s">
        <v>373</v>
      </c>
      <c r="AK133" s="2" t="s">
        <v>373</v>
      </c>
      <c r="AL133" s="2" t="s">
        <v>373</v>
      </c>
      <c r="AM133" s="2" t="s">
        <v>373</v>
      </c>
      <c r="AN133" s="2" t="s">
        <v>373</v>
      </c>
      <c r="AO133" s="2" t="s">
        <v>373</v>
      </c>
      <c r="AP133" s="2" t="s">
        <v>373</v>
      </c>
      <c r="AQ133" s="2" t="s">
        <v>373</v>
      </c>
      <c r="AR133" s="2" t="s">
        <v>373</v>
      </c>
      <c r="AS133" s="2" t="s">
        <v>373</v>
      </c>
      <c r="AT133" s="2" t="s">
        <v>373</v>
      </c>
      <c r="AU133" s="2" t="s">
        <v>373</v>
      </c>
      <c r="AV133" s="2" t="s">
        <v>373</v>
      </c>
      <c r="AW133" s="2" t="s">
        <v>373</v>
      </c>
      <c r="AX133" s="2" t="s">
        <v>373</v>
      </c>
      <c r="AY133" s="2" t="s">
        <v>373</v>
      </c>
      <c r="AZ133" s="2" t="s">
        <v>373</v>
      </c>
      <c r="BA133" s="2" t="s">
        <v>373</v>
      </c>
      <c r="BB133" s="2" t="s">
        <v>373</v>
      </c>
      <c r="BC133" s="2" t="s">
        <v>373</v>
      </c>
      <c r="BD133" s="2" t="s">
        <v>373</v>
      </c>
      <c r="BE133" s="2" t="s">
        <v>373</v>
      </c>
      <c r="BF133" s="2" t="s">
        <v>373</v>
      </c>
      <c r="BG133" s="2" t="s">
        <v>373</v>
      </c>
      <c r="BH133" s="2" t="s">
        <v>373</v>
      </c>
      <c r="BI133" s="2" t="s">
        <v>373</v>
      </c>
      <c r="BJ133" s="2" t="s">
        <v>373</v>
      </c>
      <c r="BK133" s="2" t="s">
        <v>373</v>
      </c>
      <c r="BL133" s="2" t="s">
        <v>373</v>
      </c>
      <c r="BM133" s="2" t="s">
        <v>373</v>
      </c>
      <c r="BN133" s="2" t="s">
        <v>373</v>
      </c>
      <c r="BO133" s="2" t="s">
        <v>373</v>
      </c>
      <c r="BP133" s="2" t="s">
        <v>373</v>
      </c>
      <c r="BQ133" s="2" t="s">
        <v>373</v>
      </c>
      <c r="BR133" s="2" t="s">
        <v>373</v>
      </c>
      <c r="BS133" s="2" t="s">
        <v>373</v>
      </c>
      <c r="BT133" s="2" t="s">
        <v>373</v>
      </c>
      <c r="BU133" s="2" t="s">
        <v>373</v>
      </c>
      <c r="BV133" s="2" t="s">
        <v>373</v>
      </c>
      <c r="BW133" s="2" t="s">
        <v>373</v>
      </c>
      <c r="BX133" s="2" t="s">
        <v>373</v>
      </c>
      <c r="BY133" s="2" t="s">
        <v>373</v>
      </c>
      <c r="BZ133" s="2" t="s">
        <v>373</v>
      </c>
      <c r="CA133" s="2" t="s">
        <v>373</v>
      </c>
      <c r="CB133" s="2" t="s">
        <v>373</v>
      </c>
      <c r="CC133" s="2" t="s">
        <v>373</v>
      </c>
      <c r="CD133" s="2" t="s">
        <v>373</v>
      </c>
      <c r="CE133" s="2" t="s">
        <v>373</v>
      </c>
      <c r="CF133" s="2" t="s">
        <v>373</v>
      </c>
      <c r="CG133" s="2" t="s">
        <v>373</v>
      </c>
      <c r="CH133" s="2" t="s">
        <v>373</v>
      </c>
      <c r="CI133" s="2" t="s">
        <v>373</v>
      </c>
      <c r="CJ133" s="2" t="s">
        <v>373</v>
      </c>
      <c r="CK133" s="2" t="s">
        <v>373</v>
      </c>
      <c r="CL133" s="2" t="s">
        <v>373</v>
      </c>
      <c r="CM133" s="2" t="s">
        <v>373</v>
      </c>
      <c r="CN133" s="2" t="s">
        <v>373</v>
      </c>
      <c r="CO133" s="2" t="s">
        <v>373</v>
      </c>
      <c r="CP133" s="2" t="s">
        <v>373</v>
      </c>
      <c r="CQ133" s="2" t="s">
        <v>373</v>
      </c>
      <c r="CR133" s="2" t="s">
        <v>373</v>
      </c>
      <c r="CS133" s="2" t="s">
        <v>373</v>
      </c>
      <c r="CT133" s="2" t="s">
        <v>373</v>
      </c>
      <c r="CU133" s="2" t="s">
        <v>373</v>
      </c>
      <c r="CV133" s="2" t="s">
        <v>373</v>
      </c>
      <c r="CW133" s="2" t="s">
        <v>373</v>
      </c>
      <c r="CX133" s="2" t="s">
        <v>373</v>
      </c>
      <c r="CY133" s="2" t="s">
        <v>373</v>
      </c>
      <c r="CZ133" s="2" t="s">
        <v>373</v>
      </c>
      <c r="DA133" s="2" t="s">
        <v>373</v>
      </c>
      <c r="DB133" s="2" t="s">
        <v>373</v>
      </c>
      <c r="DC133" s="2" t="s">
        <v>373</v>
      </c>
      <c r="DD133" s="2" t="s">
        <v>373</v>
      </c>
      <c r="DE133" s="2" t="s">
        <v>373</v>
      </c>
      <c r="DF133" s="2" t="s">
        <v>373</v>
      </c>
      <c r="DG133" s="2" t="s">
        <v>373</v>
      </c>
      <c r="DH133" s="2" t="s">
        <v>373</v>
      </c>
      <c r="DI133" s="2" t="s">
        <v>373</v>
      </c>
      <c r="DJ133" s="2" t="s">
        <v>373</v>
      </c>
      <c r="DK133" s="2" t="s">
        <v>373</v>
      </c>
      <c r="DL133" s="2" t="s">
        <v>373</v>
      </c>
      <c r="DM133" s="2" t="s">
        <v>373</v>
      </c>
      <c r="DN133" s="2" t="s">
        <v>373</v>
      </c>
      <c r="DO133" s="2" t="s">
        <v>373</v>
      </c>
      <c r="DP133" s="2" t="s">
        <v>373</v>
      </c>
      <c r="DQ133" s="2" t="s">
        <v>373</v>
      </c>
      <c r="DR133" s="2" t="s">
        <v>373</v>
      </c>
      <c r="DS133" s="2" t="s">
        <v>373</v>
      </c>
      <c r="DT133" s="2" t="s">
        <v>373</v>
      </c>
      <c r="DU133" s="2" t="s">
        <v>373</v>
      </c>
      <c r="DV133" s="2" t="s">
        <v>373</v>
      </c>
      <c r="DW133" s="2" t="s">
        <v>373</v>
      </c>
      <c r="DX133" s="2" t="s">
        <v>373</v>
      </c>
      <c r="DY133" s="2" t="s">
        <v>373</v>
      </c>
      <c r="DZ133" s="2" t="s">
        <v>373</v>
      </c>
      <c r="EA133" s="2" t="s">
        <v>373</v>
      </c>
      <c r="EB133" s="2" t="s">
        <v>373</v>
      </c>
      <c r="EC133" s="2" t="s">
        <v>373</v>
      </c>
      <c r="ED133" s="2" t="s">
        <v>373</v>
      </c>
      <c r="EE133" s="2" t="s">
        <v>373</v>
      </c>
      <c r="EF133" s="2" t="s">
        <v>373</v>
      </c>
      <c r="EG133" s="2" t="s">
        <v>373</v>
      </c>
      <c r="EH133" s="2" t="s">
        <v>373</v>
      </c>
      <c r="EI133" s="2" t="s">
        <v>373</v>
      </c>
      <c r="EJ133" s="2" t="s">
        <v>373</v>
      </c>
      <c r="EK133" s="2" t="s">
        <v>373</v>
      </c>
      <c r="EL133" s="2" t="s">
        <v>373</v>
      </c>
      <c r="EM133" s="2" t="s">
        <v>373</v>
      </c>
      <c r="EN133" s="2" t="s">
        <v>373</v>
      </c>
      <c r="EO133" s="2" t="s">
        <v>373</v>
      </c>
      <c r="EP133" s="2" t="s">
        <v>373</v>
      </c>
      <c r="EQ133" s="2" t="s">
        <v>373</v>
      </c>
      <c r="ER133" s="2" t="s">
        <v>373</v>
      </c>
      <c r="ES133" s="2" t="s">
        <v>373</v>
      </c>
      <c r="ET133" s="2" t="s">
        <v>373</v>
      </c>
      <c r="EU133" s="2" t="s">
        <v>373</v>
      </c>
      <c r="EV133" s="2" t="s">
        <v>373</v>
      </c>
      <c r="EW133" s="2" t="s">
        <v>373</v>
      </c>
      <c r="EX133" s="2" t="s">
        <v>373</v>
      </c>
      <c r="EY133" s="2" t="s">
        <v>373</v>
      </c>
      <c r="EZ133" s="2" t="s">
        <v>373</v>
      </c>
      <c r="FA133" s="2" t="s">
        <v>373</v>
      </c>
      <c r="FB133" s="2" t="s">
        <v>373</v>
      </c>
      <c r="FC133" s="2" t="s">
        <v>373</v>
      </c>
      <c r="FD133" s="2" t="s">
        <v>373</v>
      </c>
      <c r="FE133" s="2" t="s">
        <v>373</v>
      </c>
      <c r="FF133" s="2" t="s">
        <v>373</v>
      </c>
      <c r="FG133" s="2" t="s">
        <v>373</v>
      </c>
      <c r="FH133" s="2" t="s">
        <v>373</v>
      </c>
      <c r="FI133" s="2" t="s">
        <v>373</v>
      </c>
      <c r="FJ133" s="2" t="s">
        <v>373</v>
      </c>
      <c r="FK133" s="2" t="s">
        <v>373</v>
      </c>
      <c r="FL133" s="2" t="s">
        <v>373</v>
      </c>
      <c r="FM133" s="2" t="s">
        <v>373</v>
      </c>
      <c r="FN133" s="2" t="s">
        <v>373</v>
      </c>
      <c r="FO133" s="2" t="s">
        <v>373</v>
      </c>
      <c r="FP133" s="2" t="s">
        <v>373</v>
      </c>
      <c r="FQ133" s="2" t="s">
        <v>373</v>
      </c>
      <c r="FR133" s="2" t="s">
        <v>373</v>
      </c>
      <c r="FS133" s="2" t="s">
        <v>373</v>
      </c>
      <c r="FT133" s="2" t="s">
        <v>373</v>
      </c>
      <c r="FU133" s="2" t="s">
        <v>373</v>
      </c>
      <c r="FV133" s="2" t="s">
        <v>373</v>
      </c>
      <c r="FW133" s="2" t="s">
        <v>373</v>
      </c>
      <c r="FX133" s="2" t="s">
        <v>373</v>
      </c>
      <c r="FY133" s="2" t="s">
        <v>373</v>
      </c>
      <c r="FZ133" s="2" t="s">
        <v>373</v>
      </c>
      <c r="GA133" s="2" t="s">
        <v>373</v>
      </c>
      <c r="GB133" s="2" t="s">
        <v>373</v>
      </c>
      <c r="GC133" s="2" t="s">
        <v>373</v>
      </c>
      <c r="GD133" s="2" t="s">
        <v>373</v>
      </c>
      <c r="GE133" s="2" t="s">
        <v>373</v>
      </c>
      <c r="GF133" s="2" t="s">
        <v>373</v>
      </c>
      <c r="GG133" s="2" t="s">
        <v>373</v>
      </c>
      <c r="GH133" s="2" t="s">
        <v>373</v>
      </c>
      <c r="GI133" s="2" t="s">
        <v>373</v>
      </c>
      <c r="GJ133" s="2" t="s">
        <v>373</v>
      </c>
    </row>
    <row r="134" spans="1:192" x14ac:dyDescent="0.25">
      <c r="A134" s="1">
        <v>43767.387048611112</v>
      </c>
      <c r="B134" s="1">
        <v>43767.714062500003</v>
      </c>
      <c r="C134" s="2" t="s">
        <v>195</v>
      </c>
      <c r="D134" s="2" t="s">
        <v>3060</v>
      </c>
      <c r="E134">
        <v>100</v>
      </c>
      <c r="F134">
        <v>28254</v>
      </c>
      <c r="G134" s="2" t="s">
        <v>371</v>
      </c>
      <c r="H134" s="1">
        <v>43767.714076782409</v>
      </c>
      <c r="I134" s="2" t="s">
        <v>3061</v>
      </c>
      <c r="J134" s="2" t="s">
        <v>373</v>
      </c>
      <c r="K134" s="2" t="s">
        <v>373</v>
      </c>
      <c r="L134" s="2" t="s">
        <v>373</v>
      </c>
      <c r="M134" s="2" t="s">
        <v>373</v>
      </c>
      <c r="N134" s="2" t="s">
        <v>373</v>
      </c>
      <c r="O134" s="2" t="s">
        <v>373</v>
      </c>
      <c r="P134" s="2" t="s">
        <v>374</v>
      </c>
      <c r="Q134" s="2" t="s">
        <v>375</v>
      </c>
      <c r="R134" s="2" t="s">
        <v>3062</v>
      </c>
      <c r="S134" s="2" t="s">
        <v>3063</v>
      </c>
      <c r="T134" s="2" t="s">
        <v>3064</v>
      </c>
      <c r="U134" s="2" t="s">
        <v>3065</v>
      </c>
      <c r="V134" s="2" t="s">
        <v>3066</v>
      </c>
      <c r="W134" s="2" t="s">
        <v>381</v>
      </c>
      <c r="X134" s="2" t="s">
        <v>373</v>
      </c>
      <c r="Y134" s="2" t="s">
        <v>739</v>
      </c>
      <c r="Z134" s="2" t="s">
        <v>390</v>
      </c>
      <c r="AA134" s="2" t="s">
        <v>384</v>
      </c>
      <c r="AB134" s="2" t="s">
        <v>373</v>
      </c>
      <c r="AC134" s="2" t="s">
        <v>3067</v>
      </c>
      <c r="AD134" s="2" t="s">
        <v>373</v>
      </c>
      <c r="AE134" s="2" t="s">
        <v>403</v>
      </c>
      <c r="AF134" s="2" t="s">
        <v>373</v>
      </c>
      <c r="AG134" s="2" t="s">
        <v>373</v>
      </c>
      <c r="AH134" s="2" t="s">
        <v>490</v>
      </c>
      <c r="AI134" s="2" t="s">
        <v>3068</v>
      </c>
      <c r="AJ134" s="2" t="s">
        <v>743</v>
      </c>
      <c r="AK134" s="2" t="s">
        <v>390</v>
      </c>
      <c r="AL134" s="2" t="s">
        <v>3069</v>
      </c>
      <c r="AM134" s="2" t="s">
        <v>405</v>
      </c>
      <c r="AN134" s="2" t="s">
        <v>406</v>
      </c>
      <c r="AO134" s="2" t="s">
        <v>1634</v>
      </c>
      <c r="AP134" s="2" t="s">
        <v>3070</v>
      </c>
      <c r="AQ134" s="2" t="s">
        <v>373</v>
      </c>
      <c r="AR134" s="2" t="s">
        <v>373</v>
      </c>
      <c r="AS134" s="2" t="s">
        <v>373</v>
      </c>
      <c r="AT134" s="2" t="s">
        <v>373</v>
      </c>
      <c r="AU134" s="2" t="s">
        <v>373</v>
      </c>
      <c r="AV134" s="2" t="s">
        <v>373</v>
      </c>
      <c r="AW134" s="2" t="s">
        <v>373</v>
      </c>
      <c r="AX134" s="2" t="s">
        <v>390</v>
      </c>
      <c r="AY134" s="2" t="s">
        <v>390</v>
      </c>
      <c r="AZ134" s="2" t="s">
        <v>390</v>
      </c>
      <c r="BA134" s="2" t="s">
        <v>373</v>
      </c>
      <c r="BB134" s="2" t="s">
        <v>373</v>
      </c>
      <c r="BC134" s="2" t="s">
        <v>373</v>
      </c>
      <c r="BD134" s="2" t="s">
        <v>373</v>
      </c>
      <c r="BE134" s="2" t="s">
        <v>373</v>
      </c>
      <c r="BF134" s="2" t="s">
        <v>373</v>
      </c>
      <c r="BG134" s="2" t="s">
        <v>373</v>
      </c>
      <c r="BH134" s="2" t="s">
        <v>373</v>
      </c>
      <c r="BI134" s="2" t="s">
        <v>373</v>
      </c>
      <c r="BJ134" s="2" t="s">
        <v>373</v>
      </c>
      <c r="BK134" s="2" t="s">
        <v>691</v>
      </c>
      <c r="BL134" s="2" t="s">
        <v>373</v>
      </c>
      <c r="BM134" s="2" t="s">
        <v>390</v>
      </c>
      <c r="BN134" s="2" t="s">
        <v>2721</v>
      </c>
      <c r="BO134" s="2" t="s">
        <v>383</v>
      </c>
      <c r="BP134" s="2" t="s">
        <v>383</v>
      </c>
      <c r="BQ134" s="2" t="s">
        <v>383</v>
      </c>
      <c r="BR134" s="2" t="s">
        <v>390</v>
      </c>
      <c r="BS134" s="2" t="s">
        <v>497</v>
      </c>
      <c r="BT134" s="2" t="s">
        <v>411</v>
      </c>
      <c r="BU134" s="2" t="s">
        <v>579</v>
      </c>
      <c r="BV134" s="2" t="s">
        <v>373</v>
      </c>
      <c r="BW134" s="2" t="s">
        <v>559</v>
      </c>
      <c r="BX134" s="2" t="s">
        <v>373</v>
      </c>
      <c r="BY134" s="2" t="s">
        <v>373</v>
      </c>
      <c r="BZ134" s="2" t="s">
        <v>373</v>
      </c>
      <c r="CA134" s="2" t="s">
        <v>3071</v>
      </c>
      <c r="CB134" s="2" t="s">
        <v>390</v>
      </c>
      <c r="CC134" s="2" t="s">
        <v>497</v>
      </c>
      <c r="CD134" s="2" t="s">
        <v>411</v>
      </c>
      <c r="CE134" s="2" t="s">
        <v>659</v>
      </c>
      <c r="CF134" s="2" t="s">
        <v>373</v>
      </c>
      <c r="CG134" s="2" t="s">
        <v>559</v>
      </c>
      <c r="CH134" s="2" t="s">
        <v>373</v>
      </c>
      <c r="CI134" s="2" t="s">
        <v>828</v>
      </c>
      <c r="CJ134" s="2" t="s">
        <v>373</v>
      </c>
      <c r="CK134" s="2" t="s">
        <v>3072</v>
      </c>
      <c r="CL134" s="2" t="s">
        <v>390</v>
      </c>
      <c r="CM134" s="2" t="s">
        <v>497</v>
      </c>
      <c r="CN134" s="2" t="s">
        <v>411</v>
      </c>
      <c r="CO134" s="2" t="s">
        <v>1232</v>
      </c>
      <c r="CP134" s="2" t="s">
        <v>373</v>
      </c>
      <c r="CQ134" s="2" t="s">
        <v>390</v>
      </c>
      <c r="CR134" s="2" t="s">
        <v>499</v>
      </c>
      <c r="CS134" s="2" t="s">
        <v>373</v>
      </c>
      <c r="CT134" s="2" t="s">
        <v>752</v>
      </c>
      <c r="CU134" s="2" t="s">
        <v>373</v>
      </c>
      <c r="CV134" s="2" t="s">
        <v>373</v>
      </c>
      <c r="CW134" s="2" t="s">
        <v>373</v>
      </c>
      <c r="CX134" s="2" t="s">
        <v>3073</v>
      </c>
      <c r="CY134" s="2" t="s">
        <v>390</v>
      </c>
      <c r="CZ134" s="2" t="s">
        <v>3074</v>
      </c>
      <c r="DA134" s="2" t="s">
        <v>373</v>
      </c>
      <c r="DB134" s="2" t="s">
        <v>373</v>
      </c>
      <c r="DC134" s="2" t="s">
        <v>373</v>
      </c>
      <c r="DD134" s="2" t="s">
        <v>373</v>
      </c>
      <c r="DE134" s="2" t="s">
        <v>373</v>
      </c>
      <c r="DF134" s="2" t="s">
        <v>373</v>
      </c>
      <c r="DG134" s="2" t="s">
        <v>373</v>
      </c>
      <c r="DH134" s="2" t="s">
        <v>373</v>
      </c>
      <c r="DI134" s="2" t="s">
        <v>373</v>
      </c>
      <c r="DJ134" s="2" t="s">
        <v>3075</v>
      </c>
      <c r="DK134" s="2" t="s">
        <v>1498</v>
      </c>
      <c r="DL134" s="2" t="s">
        <v>763</v>
      </c>
      <c r="DM134" s="2" t="s">
        <v>894</v>
      </c>
      <c r="DN134" s="2" t="s">
        <v>450</v>
      </c>
      <c r="DO134" s="2" t="s">
        <v>2400</v>
      </c>
      <c r="DP134" s="2" t="s">
        <v>556</v>
      </c>
      <c r="DQ134" s="2" t="s">
        <v>3076</v>
      </c>
      <c r="DR134" s="2" t="s">
        <v>3076</v>
      </c>
      <c r="DS134" s="2" t="s">
        <v>3077</v>
      </c>
      <c r="DT134" s="2" t="s">
        <v>3078</v>
      </c>
      <c r="DU134" s="2" t="s">
        <v>3079</v>
      </c>
      <c r="DV134" s="2" t="s">
        <v>373</v>
      </c>
      <c r="DW134" s="2" t="s">
        <v>373</v>
      </c>
      <c r="DX134" s="2" t="s">
        <v>373</v>
      </c>
      <c r="DY134" s="2" t="s">
        <v>373</v>
      </c>
      <c r="DZ134" s="2" t="s">
        <v>373</v>
      </c>
      <c r="EA134" s="2" t="s">
        <v>373</v>
      </c>
      <c r="EB134" s="2" t="s">
        <v>373</v>
      </c>
      <c r="EC134" s="2" t="s">
        <v>373</v>
      </c>
      <c r="ED134" s="2" t="s">
        <v>373</v>
      </c>
      <c r="EE134" s="2" t="s">
        <v>373</v>
      </c>
      <c r="EF134" s="2" t="s">
        <v>373</v>
      </c>
      <c r="EG134" s="2" t="s">
        <v>373</v>
      </c>
      <c r="EH134" s="2" t="s">
        <v>373</v>
      </c>
      <c r="EI134" s="2" t="s">
        <v>373</v>
      </c>
      <c r="EJ134" s="2" t="s">
        <v>373</v>
      </c>
      <c r="EK134" s="2" t="s">
        <v>373</v>
      </c>
      <c r="EL134" s="2" t="s">
        <v>373</v>
      </c>
      <c r="EM134" s="2" t="s">
        <v>373</v>
      </c>
      <c r="EN134" s="2" t="s">
        <v>390</v>
      </c>
      <c r="EO134" s="2" t="s">
        <v>373</v>
      </c>
      <c r="EP134" s="2" t="s">
        <v>373</v>
      </c>
      <c r="EQ134" s="2" t="s">
        <v>373</v>
      </c>
      <c r="ER134" s="2" t="s">
        <v>373</v>
      </c>
      <c r="ES134" s="2" t="s">
        <v>373</v>
      </c>
      <c r="ET134" s="2" t="s">
        <v>373</v>
      </c>
      <c r="EU134" s="2" t="s">
        <v>373</v>
      </c>
      <c r="EV134" s="2" t="s">
        <v>373</v>
      </c>
      <c r="EW134" s="2" t="s">
        <v>373</v>
      </c>
      <c r="EX134" s="2" t="s">
        <v>373</v>
      </c>
      <c r="EY134" s="2" t="s">
        <v>373</v>
      </c>
      <c r="EZ134" s="2" t="s">
        <v>373</v>
      </c>
      <c r="FA134" s="2" t="s">
        <v>373</v>
      </c>
      <c r="FB134" s="2" t="s">
        <v>373</v>
      </c>
      <c r="FC134" s="2" t="s">
        <v>373</v>
      </c>
      <c r="FD134" s="2" t="s">
        <v>373</v>
      </c>
      <c r="FE134" s="2" t="s">
        <v>373</v>
      </c>
      <c r="FF134" s="2" t="s">
        <v>373</v>
      </c>
      <c r="FG134" s="2" t="s">
        <v>373</v>
      </c>
      <c r="FH134" s="2" t="s">
        <v>373</v>
      </c>
      <c r="FI134" s="2" t="s">
        <v>373</v>
      </c>
      <c r="FJ134" s="2" t="s">
        <v>373</v>
      </c>
      <c r="FK134" s="2" t="s">
        <v>373</v>
      </c>
      <c r="FL134" s="2" t="s">
        <v>373</v>
      </c>
      <c r="FM134" s="2" t="s">
        <v>373</v>
      </c>
      <c r="FN134" s="2" t="s">
        <v>373</v>
      </c>
      <c r="FO134" s="2" t="s">
        <v>373</v>
      </c>
      <c r="FP134" s="2" t="s">
        <v>373</v>
      </c>
      <c r="FQ134" s="2" t="s">
        <v>373</v>
      </c>
      <c r="FR134" s="2" t="s">
        <v>373</v>
      </c>
      <c r="FS134" s="2" t="s">
        <v>373</v>
      </c>
      <c r="FT134" s="2" t="s">
        <v>373</v>
      </c>
      <c r="FU134" s="2" t="s">
        <v>373</v>
      </c>
      <c r="FV134" s="2" t="s">
        <v>373</v>
      </c>
      <c r="FW134" s="2" t="s">
        <v>373</v>
      </c>
      <c r="FX134" s="2" t="s">
        <v>373</v>
      </c>
      <c r="FY134" s="2" t="s">
        <v>390</v>
      </c>
      <c r="FZ134" s="2" t="s">
        <v>373</v>
      </c>
      <c r="GA134" s="2" t="s">
        <v>373</v>
      </c>
      <c r="GB134" s="2" t="s">
        <v>373</v>
      </c>
      <c r="GC134" s="2" t="s">
        <v>373</v>
      </c>
      <c r="GD134" s="2" t="s">
        <v>373</v>
      </c>
      <c r="GE134" s="2" t="s">
        <v>373</v>
      </c>
      <c r="GF134" s="2" t="s">
        <v>373</v>
      </c>
      <c r="GG134" s="2" t="s">
        <v>373</v>
      </c>
      <c r="GH134" s="2" t="s">
        <v>373</v>
      </c>
      <c r="GI134" s="2" t="s">
        <v>373</v>
      </c>
      <c r="GJ134" s="2" t="s">
        <v>3080</v>
      </c>
    </row>
    <row r="135" spans="1:192" x14ac:dyDescent="0.25">
      <c r="A135" s="1">
        <v>43761.688356481478</v>
      </c>
      <c r="B135" s="1">
        <v>43761.689872685187</v>
      </c>
      <c r="C135" s="2" t="s">
        <v>195</v>
      </c>
      <c r="D135" s="2" t="s">
        <v>2449</v>
      </c>
      <c r="E135">
        <v>2</v>
      </c>
      <c r="F135">
        <v>130</v>
      </c>
      <c r="G135" s="2" t="s">
        <v>963</v>
      </c>
      <c r="H135" s="1">
        <v>43768.69011520833</v>
      </c>
      <c r="I135" s="2" t="s">
        <v>3081</v>
      </c>
      <c r="J135" s="2" t="s">
        <v>373</v>
      </c>
      <c r="K135" s="2" t="s">
        <v>373</v>
      </c>
      <c r="L135" s="2" t="s">
        <v>373</v>
      </c>
      <c r="M135" s="2" t="s">
        <v>373</v>
      </c>
      <c r="N135" s="2" t="s">
        <v>373</v>
      </c>
      <c r="O135" s="2" t="s">
        <v>373</v>
      </c>
      <c r="P135" s="2" t="s">
        <v>374</v>
      </c>
      <c r="Q135" s="2" t="s">
        <v>375</v>
      </c>
      <c r="R135" s="2" t="s">
        <v>2451</v>
      </c>
      <c r="S135" s="2" t="s">
        <v>2452</v>
      </c>
      <c r="T135" s="2" t="s">
        <v>2453</v>
      </c>
      <c r="U135" s="2" t="s">
        <v>2454</v>
      </c>
      <c r="V135" s="2" t="s">
        <v>2455</v>
      </c>
      <c r="W135" s="2" t="s">
        <v>373</v>
      </c>
      <c r="X135" s="2" t="s">
        <v>373</v>
      </c>
      <c r="Y135" s="2" t="s">
        <v>373</v>
      </c>
      <c r="Z135" s="2" t="s">
        <v>373</v>
      </c>
      <c r="AA135" s="2" t="s">
        <v>373</v>
      </c>
      <c r="AB135" s="2" t="s">
        <v>373</v>
      </c>
      <c r="AC135" s="2" t="s">
        <v>373</v>
      </c>
      <c r="AD135" s="2" t="s">
        <v>373</v>
      </c>
      <c r="AE135" s="2" t="s">
        <v>373</v>
      </c>
      <c r="AF135" s="2" t="s">
        <v>373</v>
      </c>
      <c r="AG135" s="2" t="s">
        <v>373</v>
      </c>
      <c r="AH135" s="2" t="s">
        <v>373</v>
      </c>
      <c r="AI135" s="2" t="s">
        <v>373</v>
      </c>
      <c r="AJ135" s="2" t="s">
        <v>373</v>
      </c>
      <c r="AK135" s="2" t="s">
        <v>373</v>
      </c>
      <c r="AL135" s="2" t="s">
        <v>373</v>
      </c>
      <c r="AM135" s="2" t="s">
        <v>373</v>
      </c>
      <c r="AN135" s="2" t="s">
        <v>373</v>
      </c>
      <c r="AO135" s="2" t="s">
        <v>373</v>
      </c>
      <c r="AP135" s="2" t="s">
        <v>373</v>
      </c>
      <c r="AQ135" s="2" t="s">
        <v>373</v>
      </c>
      <c r="AR135" s="2" t="s">
        <v>373</v>
      </c>
      <c r="AS135" s="2" t="s">
        <v>373</v>
      </c>
      <c r="AT135" s="2" t="s">
        <v>373</v>
      </c>
      <c r="AU135" s="2" t="s">
        <v>373</v>
      </c>
      <c r="AV135" s="2" t="s">
        <v>373</v>
      </c>
      <c r="AW135" s="2" t="s">
        <v>373</v>
      </c>
      <c r="AX135" s="2" t="s">
        <v>373</v>
      </c>
      <c r="AY135" s="2" t="s">
        <v>373</v>
      </c>
      <c r="AZ135" s="2" t="s">
        <v>373</v>
      </c>
      <c r="BA135" s="2" t="s">
        <v>373</v>
      </c>
      <c r="BB135" s="2" t="s">
        <v>373</v>
      </c>
      <c r="BC135" s="2" t="s">
        <v>373</v>
      </c>
      <c r="BD135" s="2" t="s">
        <v>373</v>
      </c>
      <c r="BE135" s="2" t="s">
        <v>373</v>
      </c>
      <c r="BF135" s="2" t="s">
        <v>373</v>
      </c>
      <c r="BG135" s="2" t="s">
        <v>373</v>
      </c>
      <c r="BH135" s="2" t="s">
        <v>373</v>
      </c>
      <c r="BI135" s="2" t="s">
        <v>373</v>
      </c>
      <c r="BJ135" s="2" t="s">
        <v>373</v>
      </c>
      <c r="BK135" s="2" t="s">
        <v>373</v>
      </c>
      <c r="BL135" s="2" t="s">
        <v>373</v>
      </c>
      <c r="BM135" s="2" t="s">
        <v>373</v>
      </c>
      <c r="BN135" s="2" t="s">
        <v>373</v>
      </c>
      <c r="BO135" s="2" t="s">
        <v>373</v>
      </c>
      <c r="BP135" s="2" t="s">
        <v>373</v>
      </c>
      <c r="BQ135" s="2" t="s">
        <v>373</v>
      </c>
      <c r="BR135" s="2" t="s">
        <v>373</v>
      </c>
      <c r="BS135" s="2" t="s">
        <v>373</v>
      </c>
      <c r="BT135" s="2" t="s">
        <v>373</v>
      </c>
      <c r="BU135" s="2" t="s">
        <v>373</v>
      </c>
      <c r="BV135" s="2" t="s">
        <v>373</v>
      </c>
      <c r="BW135" s="2" t="s">
        <v>373</v>
      </c>
      <c r="BX135" s="2" t="s">
        <v>373</v>
      </c>
      <c r="BY135" s="2" t="s">
        <v>373</v>
      </c>
      <c r="BZ135" s="2" t="s">
        <v>373</v>
      </c>
      <c r="CA135" s="2" t="s">
        <v>373</v>
      </c>
      <c r="CB135" s="2" t="s">
        <v>373</v>
      </c>
      <c r="CC135" s="2" t="s">
        <v>373</v>
      </c>
      <c r="CD135" s="2" t="s">
        <v>373</v>
      </c>
      <c r="CE135" s="2" t="s">
        <v>373</v>
      </c>
      <c r="CF135" s="2" t="s">
        <v>373</v>
      </c>
      <c r="CG135" s="2" t="s">
        <v>373</v>
      </c>
      <c r="CH135" s="2" t="s">
        <v>373</v>
      </c>
      <c r="CI135" s="2" t="s">
        <v>373</v>
      </c>
      <c r="CJ135" s="2" t="s">
        <v>373</v>
      </c>
      <c r="CK135" s="2" t="s">
        <v>373</v>
      </c>
      <c r="CL135" s="2" t="s">
        <v>373</v>
      </c>
      <c r="CM135" s="2" t="s">
        <v>373</v>
      </c>
      <c r="CN135" s="2" t="s">
        <v>373</v>
      </c>
      <c r="CO135" s="2" t="s">
        <v>373</v>
      </c>
      <c r="CP135" s="2" t="s">
        <v>373</v>
      </c>
      <c r="CQ135" s="2" t="s">
        <v>373</v>
      </c>
      <c r="CR135" s="2" t="s">
        <v>373</v>
      </c>
      <c r="CS135" s="2" t="s">
        <v>373</v>
      </c>
      <c r="CT135" s="2" t="s">
        <v>373</v>
      </c>
      <c r="CU135" s="2" t="s">
        <v>373</v>
      </c>
      <c r="CV135" s="2" t="s">
        <v>373</v>
      </c>
      <c r="CW135" s="2" t="s">
        <v>373</v>
      </c>
      <c r="CX135" s="2" t="s">
        <v>373</v>
      </c>
      <c r="CY135" s="2" t="s">
        <v>373</v>
      </c>
      <c r="CZ135" s="2" t="s">
        <v>373</v>
      </c>
      <c r="DA135" s="2" t="s">
        <v>373</v>
      </c>
      <c r="DB135" s="2" t="s">
        <v>373</v>
      </c>
      <c r="DC135" s="2" t="s">
        <v>373</v>
      </c>
      <c r="DD135" s="2" t="s">
        <v>373</v>
      </c>
      <c r="DE135" s="2" t="s">
        <v>373</v>
      </c>
      <c r="DF135" s="2" t="s">
        <v>373</v>
      </c>
      <c r="DG135" s="2" t="s">
        <v>373</v>
      </c>
      <c r="DH135" s="2" t="s">
        <v>373</v>
      </c>
      <c r="DI135" s="2" t="s">
        <v>373</v>
      </c>
      <c r="DJ135" s="2" t="s">
        <v>373</v>
      </c>
      <c r="DK135" s="2" t="s">
        <v>373</v>
      </c>
      <c r="DL135" s="2" t="s">
        <v>373</v>
      </c>
      <c r="DM135" s="2" t="s">
        <v>373</v>
      </c>
      <c r="DN135" s="2" t="s">
        <v>373</v>
      </c>
      <c r="DO135" s="2" t="s">
        <v>373</v>
      </c>
      <c r="DP135" s="2" t="s">
        <v>373</v>
      </c>
      <c r="DQ135" s="2" t="s">
        <v>373</v>
      </c>
      <c r="DR135" s="2" t="s">
        <v>373</v>
      </c>
      <c r="DS135" s="2" t="s">
        <v>373</v>
      </c>
      <c r="DT135" s="2" t="s">
        <v>373</v>
      </c>
      <c r="DU135" s="2" t="s">
        <v>373</v>
      </c>
      <c r="DV135" s="2" t="s">
        <v>373</v>
      </c>
      <c r="DW135" s="2" t="s">
        <v>373</v>
      </c>
      <c r="DX135" s="2" t="s">
        <v>373</v>
      </c>
      <c r="DY135" s="2" t="s">
        <v>373</v>
      </c>
      <c r="DZ135" s="2" t="s">
        <v>373</v>
      </c>
      <c r="EA135" s="2" t="s">
        <v>373</v>
      </c>
      <c r="EB135" s="2" t="s">
        <v>373</v>
      </c>
      <c r="EC135" s="2" t="s">
        <v>373</v>
      </c>
      <c r="ED135" s="2" t="s">
        <v>373</v>
      </c>
      <c r="EE135" s="2" t="s">
        <v>373</v>
      </c>
      <c r="EF135" s="2" t="s">
        <v>373</v>
      </c>
      <c r="EG135" s="2" t="s">
        <v>373</v>
      </c>
      <c r="EH135" s="2" t="s">
        <v>373</v>
      </c>
      <c r="EI135" s="2" t="s">
        <v>373</v>
      </c>
      <c r="EJ135" s="2" t="s">
        <v>373</v>
      </c>
      <c r="EK135" s="2" t="s">
        <v>373</v>
      </c>
      <c r="EL135" s="2" t="s">
        <v>373</v>
      </c>
      <c r="EM135" s="2" t="s">
        <v>373</v>
      </c>
      <c r="EN135" s="2" t="s">
        <v>373</v>
      </c>
      <c r="EO135" s="2" t="s">
        <v>373</v>
      </c>
      <c r="EP135" s="2" t="s">
        <v>373</v>
      </c>
      <c r="EQ135" s="2" t="s">
        <v>373</v>
      </c>
      <c r="ER135" s="2" t="s">
        <v>373</v>
      </c>
      <c r="ES135" s="2" t="s">
        <v>373</v>
      </c>
      <c r="ET135" s="2" t="s">
        <v>373</v>
      </c>
      <c r="EU135" s="2" t="s">
        <v>373</v>
      </c>
      <c r="EV135" s="2" t="s">
        <v>373</v>
      </c>
      <c r="EW135" s="2" t="s">
        <v>373</v>
      </c>
      <c r="EX135" s="2" t="s">
        <v>373</v>
      </c>
      <c r="EY135" s="2" t="s">
        <v>373</v>
      </c>
      <c r="EZ135" s="2" t="s">
        <v>373</v>
      </c>
      <c r="FA135" s="2" t="s">
        <v>373</v>
      </c>
      <c r="FB135" s="2" t="s">
        <v>373</v>
      </c>
      <c r="FC135" s="2" t="s">
        <v>373</v>
      </c>
      <c r="FD135" s="2" t="s">
        <v>373</v>
      </c>
      <c r="FE135" s="2" t="s">
        <v>373</v>
      </c>
      <c r="FF135" s="2" t="s">
        <v>373</v>
      </c>
      <c r="FG135" s="2" t="s">
        <v>373</v>
      </c>
      <c r="FH135" s="2" t="s">
        <v>373</v>
      </c>
      <c r="FI135" s="2" t="s">
        <v>373</v>
      </c>
      <c r="FJ135" s="2" t="s">
        <v>373</v>
      </c>
      <c r="FK135" s="2" t="s">
        <v>373</v>
      </c>
      <c r="FL135" s="2" t="s">
        <v>373</v>
      </c>
      <c r="FM135" s="2" t="s">
        <v>373</v>
      </c>
      <c r="FN135" s="2" t="s">
        <v>373</v>
      </c>
      <c r="FO135" s="2" t="s">
        <v>373</v>
      </c>
      <c r="FP135" s="2" t="s">
        <v>373</v>
      </c>
      <c r="FQ135" s="2" t="s">
        <v>373</v>
      </c>
      <c r="FR135" s="2" t="s">
        <v>373</v>
      </c>
      <c r="FS135" s="2" t="s">
        <v>373</v>
      </c>
      <c r="FT135" s="2" t="s">
        <v>373</v>
      </c>
      <c r="FU135" s="2" t="s">
        <v>373</v>
      </c>
      <c r="FV135" s="2" t="s">
        <v>373</v>
      </c>
      <c r="FW135" s="2" t="s">
        <v>373</v>
      </c>
      <c r="FX135" s="2" t="s">
        <v>373</v>
      </c>
      <c r="FY135" s="2" t="s">
        <v>373</v>
      </c>
      <c r="FZ135" s="2" t="s">
        <v>373</v>
      </c>
      <c r="GA135" s="2" t="s">
        <v>373</v>
      </c>
      <c r="GB135" s="2" t="s">
        <v>373</v>
      </c>
      <c r="GC135" s="2" t="s">
        <v>373</v>
      </c>
      <c r="GD135" s="2" t="s">
        <v>373</v>
      </c>
      <c r="GE135" s="2" t="s">
        <v>373</v>
      </c>
      <c r="GF135" s="2" t="s">
        <v>373</v>
      </c>
      <c r="GG135" s="2" t="s">
        <v>373</v>
      </c>
      <c r="GH135" s="2" t="s">
        <v>373</v>
      </c>
      <c r="GI135" s="2" t="s">
        <v>373</v>
      </c>
      <c r="GJ135" s="2" t="s">
        <v>373</v>
      </c>
    </row>
    <row r="136" spans="1:192" x14ac:dyDescent="0.25">
      <c r="A136" s="1">
        <v>43762.467939814815</v>
      </c>
      <c r="B136" s="1">
        <v>43762.498263888891</v>
      </c>
      <c r="C136" s="2" t="s">
        <v>195</v>
      </c>
      <c r="D136" s="2" t="s">
        <v>2896</v>
      </c>
      <c r="E136">
        <v>88</v>
      </c>
      <c r="F136">
        <v>2619</v>
      </c>
      <c r="G136" s="2" t="s">
        <v>963</v>
      </c>
      <c r="H136" s="1">
        <v>43769.498463391203</v>
      </c>
      <c r="I136" s="2" t="s">
        <v>3082</v>
      </c>
      <c r="J136" s="2" t="s">
        <v>373</v>
      </c>
      <c r="K136" s="2" t="s">
        <v>373</v>
      </c>
      <c r="L136" s="2" t="s">
        <v>373</v>
      </c>
      <c r="M136" s="2" t="s">
        <v>373</v>
      </c>
      <c r="N136" s="2" t="s">
        <v>373</v>
      </c>
      <c r="O136" s="2" t="s">
        <v>373</v>
      </c>
      <c r="P136" s="2" t="s">
        <v>374</v>
      </c>
      <c r="Q136" s="2" t="s">
        <v>375</v>
      </c>
      <c r="R136" s="2" t="s">
        <v>2898</v>
      </c>
      <c r="S136" s="2" t="s">
        <v>3083</v>
      </c>
      <c r="T136" s="2" t="s">
        <v>2293</v>
      </c>
      <c r="U136" s="2" t="s">
        <v>3084</v>
      </c>
      <c r="V136" s="2" t="s">
        <v>3085</v>
      </c>
      <c r="W136" s="2" t="s">
        <v>381</v>
      </c>
      <c r="X136" s="2" t="s">
        <v>373</v>
      </c>
      <c r="Y136" s="2" t="s">
        <v>1021</v>
      </c>
      <c r="Z136" s="2" t="s">
        <v>383</v>
      </c>
      <c r="AA136" s="2" t="s">
        <v>577</v>
      </c>
      <c r="AB136" s="2" t="s">
        <v>373</v>
      </c>
      <c r="AC136" s="2" t="s">
        <v>3086</v>
      </c>
      <c r="AD136" s="2" t="s">
        <v>1386</v>
      </c>
      <c r="AE136" s="2" t="s">
        <v>623</v>
      </c>
      <c r="AF136" s="2" t="s">
        <v>3087</v>
      </c>
      <c r="AG136" s="2" t="s">
        <v>373</v>
      </c>
      <c r="AH136" s="2" t="s">
        <v>373</v>
      </c>
      <c r="AI136" s="2" t="s">
        <v>373</v>
      </c>
      <c r="AJ136" s="2" t="s">
        <v>623</v>
      </c>
      <c r="AK136" s="2" t="s">
        <v>383</v>
      </c>
      <c r="AL136" s="2" t="s">
        <v>373</v>
      </c>
      <c r="AM136" s="2" t="s">
        <v>405</v>
      </c>
      <c r="AN136" s="2" t="s">
        <v>373</v>
      </c>
      <c r="AO136" s="2" t="s">
        <v>373</v>
      </c>
      <c r="AP136" s="2" t="s">
        <v>3088</v>
      </c>
      <c r="AQ136" s="2" t="s">
        <v>373</v>
      </c>
      <c r="AR136" s="2" t="s">
        <v>373</v>
      </c>
      <c r="AS136" s="2" t="s">
        <v>373</v>
      </c>
      <c r="AT136" s="2" t="s">
        <v>373</v>
      </c>
      <c r="AU136" s="2" t="s">
        <v>373</v>
      </c>
      <c r="AV136" s="2" t="s">
        <v>373</v>
      </c>
      <c r="AW136" s="2" t="s">
        <v>373</v>
      </c>
      <c r="AX136" s="2" t="s">
        <v>373</v>
      </c>
      <c r="AY136" s="2" t="s">
        <v>373</v>
      </c>
      <c r="AZ136" s="2" t="s">
        <v>373</v>
      </c>
      <c r="BA136" s="2" t="s">
        <v>373</v>
      </c>
      <c r="BB136" s="2" t="s">
        <v>373</v>
      </c>
      <c r="BC136" s="2" t="s">
        <v>373</v>
      </c>
      <c r="BD136" s="2" t="s">
        <v>373</v>
      </c>
      <c r="BE136" s="2" t="s">
        <v>373</v>
      </c>
      <c r="BF136" s="2" t="s">
        <v>373</v>
      </c>
      <c r="BG136" s="2" t="s">
        <v>373</v>
      </c>
      <c r="BH136" s="2" t="s">
        <v>373</v>
      </c>
      <c r="BI136" s="2" t="s">
        <v>373</v>
      </c>
      <c r="BJ136" s="2" t="s">
        <v>373</v>
      </c>
      <c r="BK136" s="2" t="s">
        <v>373</v>
      </c>
      <c r="BL136" s="2" t="s">
        <v>373</v>
      </c>
      <c r="BM136" s="2" t="s">
        <v>373</v>
      </c>
      <c r="BN136" s="2" t="s">
        <v>373</v>
      </c>
      <c r="BO136" s="2" t="s">
        <v>373</v>
      </c>
      <c r="BP136" s="2" t="s">
        <v>373</v>
      </c>
      <c r="BQ136" s="2" t="s">
        <v>373</v>
      </c>
      <c r="BR136" s="2" t="s">
        <v>390</v>
      </c>
      <c r="BS136" s="2" t="s">
        <v>373</v>
      </c>
      <c r="BT136" s="2" t="s">
        <v>373</v>
      </c>
      <c r="BU136" s="2" t="s">
        <v>373</v>
      </c>
      <c r="BV136" s="2" t="s">
        <v>373</v>
      </c>
      <c r="BW136" s="2" t="s">
        <v>479</v>
      </c>
      <c r="BX136" s="2" t="s">
        <v>373</v>
      </c>
      <c r="BY136" s="2" t="s">
        <v>373</v>
      </c>
      <c r="BZ136" s="2" t="s">
        <v>373</v>
      </c>
      <c r="CA136" s="2" t="s">
        <v>373</v>
      </c>
      <c r="CB136" s="2" t="s">
        <v>390</v>
      </c>
      <c r="CC136" s="2" t="s">
        <v>373</v>
      </c>
      <c r="CD136" s="2" t="s">
        <v>373</v>
      </c>
      <c r="CE136" s="2" t="s">
        <v>373</v>
      </c>
      <c r="CF136" s="2" t="s">
        <v>373</v>
      </c>
      <c r="CG136" s="2" t="s">
        <v>373</v>
      </c>
      <c r="CH136" s="2" t="s">
        <v>373</v>
      </c>
      <c r="CI136" s="2" t="s">
        <v>373</v>
      </c>
      <c r="CJ136" s="2" t="s">
        <v>373</v>
      </c>
      <c r="CK136" s="2" t="s">
        <v>373</v>
      </c>
      <c r="CL136" s="2" t="s">
        <v>390</v>
      </c>
      <c r="CM136" s="2" t="s">
        <v>373</v>
      </c>
      <c r="CN136" s="2" t="s">
        <v>373</v>
      </c>
      <c r="CO136" s="2" t="s">
        <v>373</v>
      </c>
      <c r="CP136" s="2" t="s">
        <v>373</v>
      </c>
      <c r="CQ136" s="2" t="s">
        <v>373</v>
      </c>
      <c r="CR136" s="2" t="s">
        <v>373</v>
      </c>
      <c r="CS136" s="2" t="s">
        <v>373</v>
      </c>
      <c r="CT136" s="2" t="s">
        <v>373</v>
      </c>
      <c r="CU136" s="2" t="s">
        <v>373</v>
      </c>
      <c r="CV136" s="2" t="s">
        <v>373</v>
      </c>
      <c r="CW136" s="2" t="s">
        <v>373</v>
      </c>
      <c r="CX136" s="2" t="s">
        <v>373</v>
      </c>
      <c r="CY136" s="2" t="s">
        <v>390</v>
      </c>
      <c r="CZ136" s="2" t="s">
        <v>373</v>
      </c>
      <c r="DA136" s="2" t="s">
        <v>373</v>
      </c>
      <c r="DB136" s="2" t="s">
        <v>373</v>
      </c>
      <c r="DC136" s="2" t="s">
        <v>373</v>
      </c>
      <c r="DD136" s="2" t="s">
        <v>373</v>
      </c>
      <c r="DE136" s="2" t="s">
        <v>373</v>
      </c>
      <c r="DF136" s="2" t="s">
        <v>373</v>
      </c>
      <c r="DG136" s="2" t="s">
        <v>373</v>
      </c>
      <c r="DH136" s="2" t="s">
        <v>373</v>
      </c>
      <c r="DI136" s="2" t="s">
        <v>373</v>
      </c>
      <c r="DJ136" s="2" t="s">
        <v>373</v>
      </c>
      <c r="DK136" s="2" t="s">
        <v>373</v>
      </c>
      <c r="DL136" s="2" t="s">
        <v>373</v>
      </c>
      <c r="DM136" s="2" t="s">
        <v>373</v>
      </c>
      <c r="DN136" s="2" t="s">
        <v>373</v>
      </c>
      <c r="DO136" s="2" t="s">
        <v>373</v>
      </c>
      <c r="DP136" s="2" t="s">
        <v>373</v>
      </c>
      <c r="DQ136" s="2" t="s">
        <v>373</v>
      </c>
      <c r="DR136" s="2" t="s">
        <v>373</v>
      </c>
      <c r="DS136" s="2" t="s">
        <v>373</v>
      </c>
      <c r="DT136" s="2" t="s">
        <v>373</v>
      </c>
      <c r="DU136" s="2" t="s">
        <v>373</v>
      </c>
      <c r="DV136" s="2" t="s">
        <v>373</v>
      </c>
      <c r="DW136" s="2" t="s">
        <v>373</v>
      </c>
      <c r="DX136" s="2" t="s">
        <v>373</v>
      </c>
      <c r="DY136" s="2" t="s">
        <v>373</v>
      </c>
      <c r="DZ136" s="2" t="s">
        <v>373</v>
      </c>
      <c r="EA136" s="2" t="s">
        <v>373</v>
      </c>
      <c r="EB136" s="2" t="s">
        <v>373</v>
      </c>
      <c r="EC136" s="2" t="s">
        <v>373</v>
      </c>
      <c r="ED136" s="2" t="s">
        <v>373</v>
      </c>
      <c r="EE136" s="2" t="s">
        <v>373</v>
      </c>
      <c r="EF136" s="2" t="s">
        <v>373</v>
      </c>
      <c r="EG136" s="2" t="s">
        <v>373</v>
      </c>
      <c r="EH136" s="2" t="s">
        <v>373</v>
      </c>
      <c r="EI136" s="2" t="s">
        <v>373</v>
      </c>
      <c r="EJ136" s="2" t="s">
        <v>373</v>
      </c>
      <c r="EK136" s="2" t="s">
        <v>373</v>
      </c>
      <c r="EL136" s="2" t="s">
        <v>373</v>
      </c>
      <c r="EM136" s="2" t="s">
        <v>373</v>
      </c>
      <c r="EN136" s="2" t="s">
        <v>390</v>
      </c>
      <c r="EO136" s="2" t="s">
        <v>373</v>
      </c>
      <c r="EP136" s="2" t="s">
        <v>373</v>
      </c>
      <c r="EQ136" s="2" t="s">
        <v>373</v>
      </c>
      <c r="ER136" s="2" t="s">
        <v>373</v>
      </c>
      <c r="ES136" s="2" t="s">
        <v>373</v>
      </c>
      <c r="ET136" s="2" t="s">
        <v>373</v>
      </c>
      <c r="EU136" s="2" t="s">
        <v>373</v>
      </c>
      <c r="EV136" s="2" t="s">
        <v>373</v>
      </c>
      <c r="EW136" s="2" t="s">
        <v>373</v>
      </c>
      <c r="EX136" s="2" t="s">
        <v>373</v>
      </c>
      <c r="EY136" s="2" t="s">
        <v>373</v>
      </c>
      <c r="EZ136" s="2" t="s">
        <v>373</v>
      </c>
      <c r="FA136" s="2" t="s">
        <v>373</v>
      </c>
      <c r="FB136" s="2" t="s">
        <v>373</v>
      </c>
      <c r="FC136" s="2" t="s">
        <v>373</v>
      </c>
      <c r="FD136" s="2" t="s">
        <v>373</v>
      </c>
      <c r="FE136" s="2" t="s">
        <v>373</v>
      </c>
      <c r="FF136" s="2" t="s">
        <v>373</v>
      </c>
      <c r="FG136" s="2" t="s">
        <v>373</v>
      </c>
      <c r="FH136" s="2" t="s">
        <v>373</v>
      </c>
      <c r="FI136" s="2" t="s">
        <v>373</v>
      </c>
      <c r="FJ136" s="2" t="s">
        <v>373</v>
      </c>
      <c r="FK136" s="2" t="s">
        <v>373</v>
      </c>
      <c r="FL136" s="2" t="s">
        <v>373</v>
      </c>
      <c r="FM136" s="2" t="s">
        <v>373</v>
      </c>
      <c r="FN136" s="2" t="s">
        <v>373</v>
      </c>
      <c r="FO136" s="2" t="s">
        <v>373</v>
      </c>
      <c r="FP136" s="2" t="s">
        <v>373</v>
      </c>
      <c r="FQ136" s="2" t="s">
        <v>373</v>
      </c>
      <c r="FR136" s="2" t="s">
        <v>373</v>
      </c>
      <c r="FS136" s="2" t="s">
        <v>373</v>
      </c>
      <c r="FT136" s="2" t="s">
        <v>383</v>
      </c>
      <c r="FU136" s="2" t="s">
        <v>373</v>
      </c>
      <c r="FV136" s="2" t="s">
        <v>383</v>
      </c>
      <c r="FW136" s="2" t="s">
        <v>373</v>
      </c>
      <c r="FX136" s="2" t="s">
        <v>373</v>
      </c>
      <c r="FY136" s="2" t="s">
        <v>373</v>
      </c>
      <c r="FZ136" s="2" t="s">
        <v>373</v>
      </c>
      <c r="GA136" s="2" t="s">
        <v>373</v>
      </c>
      <c r="GB136" s="2" t="s">
        <v>373</v>
      </c>
      <c r="GC136" s="2" t="s">
        <v>373</v>
      </c>
      <c r="GD136" s="2" t="s">
        <v>373</v>
      </c>
      <c r="GE136" s="2" t="s">
        <v>373</v>
      </c>
      <c r="GF136" s="2" t="s">
        <v>373</v>
      </c>
      <c r="GG136" s="2" t="s">
        <v>373</v>
      </c>
      <c r="GH136" s="2" t="s">
        <v>373</v>
      </c>
      <c r="GI136" s="2" t="s">
        <v>373</v>
      </c>
      <c r="GJ136" s="2" t="s">
        <v>373</v>
      </c>
    </row>
    <row r="137" spans="1:192" x14ac:dyDescent="0.25">
      <c r="A137" s="1">
        <v>43761.551319444443</v>
      </c>
      <c r="B137" s="1">
        <v>43762.661863425928</v>
      </c>
      <c r="C137" s="2" t="s">
        <v>195</v>
      </c>
      <c r="D137" s="2" t="s">
        <v>2425</v>
      </c>
      <c r="E137">
        <v>0</v>
      </c>
      <c r="F137">
        <v>95950</v>
      </c>
      <c r="G137" s="2" t="s">
        <v>963</v>
      </c>
      <c r="H137" s="1">
        <v>43769.661905266206</v>
      </c>
      <c r="I137" s="2" t="s">
        <v>3089</v>
      </c>
      <c r="J137" s="2" t="s">
        <v>373</v>
      </c>
      <c r="K137" s="2" t="s">
        <v>373</v>
      </c>
      <c r="L137" s="2" t="s">
        <v>373</v>
      </c>
      <c r="M137" s="2" t="s">
        <v>373</v>
      </c>
      <c r="N137" s="2" t="s">
        <v>373</v>
      </c>
      <c r="O137" s="2" t="s">
        <v>373</v>
      </c>
      <c r="P137" s="2" t="s">
        <v>374</v>
      </c>
      <c r="Q137" s="2" t="s">
        <v>375</v>
      </c>
      <c r="R137" s="2" t="s">
        <v>373</v>
      </c>
      <c r="S137" s="2" t="s">
        <v>373</v>
      </c>
      <c r="T137" s="2" t="s">
        <v>373</v>
      </c>
      <c r="U137" s="2" t="s">
        <v>373</v>
      </c>
      <c r="V137" s="2" t="s">
        <v>373</v>
      </c>
      <c r="W137" s="2" t="s">
        <v>373</v>
      </c>
      <c r="X137" s="2" t="s">
        <v>373</v>
      </c>
      <c r="Y137" s="2" t="s">
        <v>373</v>
      </c>
      <c r="Z137" s="2" t="s">
        <v>373</v>
      </c>
      <c r="AA137" s="2" t="s">
        <v>373</v>
      </c>
      <c r="AB137" s="2" t="s">
        <v>373</v>
      </c>
      <c r="AC137" s="2" t="s">
        <v>373</v>
      </c>
      <c r="AD137" s="2" t="s">
        <v>373</v>
      </c>
      <c r="AE137" s="2" t="s">
        <v>373</v>
      </c>
      <c r="AF137" s="2" t="s">
        <v>373</v>
      </c>
      <c r="AG137" s="2" t="s">
        <v>373</v>
      </c>
      <c r="AH137" s="2" t="s">
        <v>373</v>
      </c>
      <c r="AI137" s="2" t="s">
        <v>373</v>
      </c>
      <c r="AJ137" s="2" t="s">
        <v>373</v>
      </c>
      <c r="AK137" s="2" t="s">
        <v>373</v>
      </c>
      <c r="AL137" s="2" t="s">
        <v>373</v>
      </c>
      <c r="AM137" s="2" t="s">
        <v>373</v>
      </c>
      <c r="AN137" s="2" t="s">
        <v>373</v>
      </c>
      <c r="AO137" s="2" t="s">
        <v>373</v>
      </c>
      <c r="AP137" s="2" t="s">
        <v>373</v>
      </c>
      <c r="AQ137" s="2" t="s">
        <v>373</v>
      </c>
      <c r="AR137" s="2" t="s">
        <v>373</v>
      </c>
      <c r="AS137" s="2" t="s">
        <v>373</v>
      </c>
      <c r="AT137" s="2" t="s">
        <v>373</v>
      </c>
      <c r="AU137" s="2" t="s">
        <v>373</v>
      </c>
      <c r="AV137" s="2" t="s">
        <v>373</v>
      </c>
      <c r="AW137" s="2" t="s">
        <v>373</v>
      </c>
      <c r="AX137" s="2" t="s">
        <v>373</v>
      </c>
      <c r="AY137" s="2" t="s">
        <v>373</v>
      </c>
      <c r="AZ137" s="2" t="s">
        <v>373</v>
      </c>
      <c r="BA137" s="2" t="s">
        <v>373</v>
      </c>
      <c r="BB137" s="2" t="s">
        <v>373</v>
      </c>
      <c r="BC137" s="2" t="s">
        <v>373</v>
      </c>
      <c r="BD137" s="2" t="s">
        <v>373</v>
      </c>
      <c r="BE137" s="2" t="s">
        <v>373</v>
      </c>
      <c r="BF137" s="2" t="s">
        <v>373</v>
      </c>
      <c r="BG137" s="2" t="s">
        <v>373</v>
      </c>
      <c r="BH137" s="2" t="s">
        <v>373</v>
      </c>
      <c r="BI137" s="2" t="s">
        <v>373</v>
      </c>
      <c r="BJ137" s="2" t="s">
        <v>373</v>
      </c>
      <c r="BK137" s="2" t="s">
        <v>373</v>
      </c>
      <c r="BL137" s="2" t="s">
        <v>373</v>
      </c>
      <c r="BM137" s="2" t="s">
        <v>373</v>
      </c>
      <c r="BN137" s="2" t="s">
        <v>373</v>
      </c>
      <c r="BO137" s="2" t="s">
        <v>373</v>
      </c>
      <c r="BP137" s="2" t="s">
        <v>373</v>
      </c>
      <c r="BQ137" s="2" t="s">
        <v>373</v>
      </c>
      <c r="BR137" s="2" t="s">
        <v>373</v>
      </c>
      <c r="BS137" s="2" t="s">
        <v>373</v>
      </c>
      <c r="BT137" s="2" t="s">
        <v>373</v>
      </c>
      <c r="BU137" s="2" t="s">
        <v>373</v>
      </c>
      <c r="BV137" s="2" t="s">
        <v>373</v>
      </c>
      <c r="BW137" s="2" t="s">
        <v>373</v>
      </c>
      <c r="BX137" s="2" t="s">
        <v>373</v>
      </c>
      <c r="BY137" s="2" t="s">
        <v>373</v>
      </c>
      <c r="BZ137" s="2" t="s">
        <v>373</v>
      </c>
      <c r="CA137" s="2" t="s">
        <v>373</v>
      </c>
      <c r="CB137" s="2" t="s">
        <v>373</v>
      </c>
      <c r="CC137" s="2" t="s">
        <v>373</v>
      </c>
      <c r="CD137" s="2" t="s">
        <v>373</v>
      </c>
      <c r="CE137" s="2" t="s">
        <v>373</v>
      </c>
      <c r="CF137" s="2" t="s">
        <v>373</v>
      </c>
      <c r="CG137" s="2" t="s">
        <v>373</v>
      </c>
      <c r="CH137" s="2" t="s">
        <v>373</v>
      </c>
      <c r="CI137" s="2" t="s">
        <v>373</v>
      </c>
      <c r="CJ137" s="2" t="s">
        <v>373</v>
      </c>
      <c r="CK137" s="2" t="s">
        <v>373</v>
      </c>
      <c r="CL137" s="2" t="s">
        <v>373</v>
      </c>
      <c r="CM137" s="2" t="s">
        <v>373</v>
      </c>
      <c r="CN137" s="2" t="s">
        <v>373</v>
      </c>
      <c r="CO137" s="2" t="s">
        <v>373</v>
      </c>
      <c r="CP137" s="2" t="s">
        <v>373</v>
      </c>
      <c r="CQ137" s="2" t="s">
        <v>373</v>
      </c>
      <c r="CR137" s="2" t="s">
        <v>373</v>
      </c>
      <c r="CS137" s="2" t="s">
        <v>373</v>
      </c>
      <c r="CT137" s="2" t="s">
        <v>373</v>
      </c>
      <c r="CU137" s="2" t="s">
        <v>373</v>
      </c>
      <c r="CV137" s="2" t="s">
        <v>373</v>
      </c>
      <c r="CW137" s="2" t="s">
        <v>373</v>
      </c>
      <c r="CX137" s="2" t="s">
        <v>373</v>
      </c>
      <c r="CY137" s="2" t="s">
        <v>373</v>
      </c>
      <c r="CZ137" s="2" t="s">
        <v>373</v>
      </c>
      <c r="DA137" s="2" t="s">
        <v>373</v>
      </c>
      <c r="DB137" s="2" t="s">
        <v>373</v>
      </c>
      <c r="DC137" s="2" t="s">
        <v>373</v>
      </c>
      <c r="DD137" s="2" t="s">
        <v>373</v>
      </c>
      <c r="DE137" s="2" t="s">
        <v>373</v>
      </c>
      <c r="DF137" s="2" t="s">
        <v>373</v>
      </c>
      <c r="DG137" s="2" t="s">
        <v>373</v>
      </c>
      <c r="DH137" s="2" t="s">
        <v>373</v>
      </c>
      <c r="DI137" s="2" t="s">
        <v>373</v>
      </c>
      <c r="DJ137" s="2" t="s">
        <v>373</v>
      </c>
      <c r="DK137" s="2" t="s">
        <v>373</v>
      </c>
      <c r="DL137" s="2" t="s">
        <v>373</v>
      </c>
      <c r="DM137" s="2" t="s">
        <v>373</v>
      </c>
      <c r="DN137" s="2" t="s">
        <v>373</v>
      </c>
      <c r="DO137" s="2" t="s">
        <v>373</v>
      </c>
      <c r="DP137" s="2" t="s">
        <v>373</v>
      </c>
      <c r="DQ137" s="2" t="s">
        <v>373</v>
      </c>
      <c r="DR137" s="2" t="s">
        <v>373</v>
      </c>
      <c r="DS137" s="2" t="s">
        <v>373</v>
      </c>
      <c r="DT137" s="2" t="s">
        <v>373</v>
      </c>
      <c r="DU137" s="2" t="s">
        <v>373</v>
      </c>
      <c r="DV137" s="2" t="s">
        <v>373</v>
      </c>
      <c r="DW137" s="2" t="s">
        <v>373</v>
      </c>
      <c r="DX137" s="2" t="s">
        <v>373</v>
      </c>
      <c r="DY137" s="2" t="s">
        <v>373</v>
      </c>
      <c r="DZ137" s="2" t="s">
        <v>373</v>
      </c>
      <c r="EA137" s="2" t="s">
        <v>373</v>
      </c>
      <c r="EB137" s="2" t="s">
        <v>373</v>
      </c>
      <c r="EC137" s="2" t="s">
        <v>373</v>
      </c>
      <c r="ED137" s="2" t="s">
        <v>373</v>
      </c>
      <c r="EE137" s="2" t="s">
        <v>373</v>
      </c>
      <c r="EF137" s="2" t="s">
        <v>373</v>
      </c>
      <c r="EG137" s="2" t="s">
        <v>373</v>
      </c>
      <c r="EH137" s="2" t="s">
        <v>373</v>
      </c>
      <c r="EI137" s="2" t="s">
        <v>373</v>
      </c>
      <c r="EJ137" s="2" t="s">
        <v>373</v>
      </c>
      <c r="EK137" s="2" t="s">
        <v>373</v>
      </c>
      <c r="EL137" s="2" t="s">
        <v>373</v>
      </c>
      <c r="EM137" s="2" t="s">
        <v>373</v>
      </c>
      <c r="EN137" s="2" t="s">
        <v>373</v>
      </c>
      <c r="EO137" s="2" t="s">
        <v>373</v>
      </c>
      <c r="EP137" s="2" t="s">
        <v>373</v>
      </c>
      <c r="EQ137" s="2" t="s">
        <v>373</v>
      </c>
      <c r="ER137" s="2" t="s">
        <v>373</v>
      </c>
      <c r="ES137" s="2" t="s">
        <v>373</v>
      </c>
      <c r="ET137" s="2" t="s">
        <v>373</v>
      </c>
      <c r="EU137" s="2" t="s">
        <v>373</v>
      </c>
      <c r="EV137" s="2" t="s">
        <v>373</v>
      </c>
      <c r="EW137" s="2" t="s">
        <v>373</v>
      </c>
      <c r="EX137" s="2" t="s">
        <v>373</v>
      </c>
      <c r="EY137" s="2" t="s">
        <v>373</v>
      </c>
      <c r="EZ137" s="2" t="s">
        <v>373</v>
      </c>
      <c r="FA137" s="2" t="s">
        <v>373</v>
      </c>
      <c r="FB137" s="2" t="s">
        <v>373</v>
      </c>
      <c r="FC137" s="2" t="s">
        <v>373</v>
      </c>
      <c r="FD137" s="2" t="s">
        <v>373</v>
      </c>
      <c r="FE137" s="2" t="s">
        <v>373</v>
      </c>
      <c r="FF137" s="2" t="s">
        <v>373</v>
      </c>
      <c r="FG137" s="2" t="s">
        <v>373</v>
      </c>
      <c r="FH137" s="2" t="s">
        <v>373</v>
      </c>
      <c r="FI137" s="2" t="s">
        <v>373</v>
      </c>
      <c r="FJ137" s="2" t="s">
        <v>373</v>
      </c>
      <c r="FK137" s="2" t="s">
        <v>373</v>
      </c>
      <c r="FL137" s="2" t="s">
        <v>373</v>
      </c>
      <c r="FM137" s="2" t="s">
        <v>373</v>
      </c>
      <c r="FN137" s="2" t="s">
        <v>373</v>
      </c>
      <c r="FO137" s="2" t="s">
        <v>373</v>
      </c>
      <c r="FP137" s="2" t="s">
        <v>373</v>
      </c>
      <c r="FQ137" s="2" t="s">
        <v>373</v>
      </c>
      <c r="FR137" s="2" t="s">
        <v>373</v>
      </c>
      <c r="FS137" s="2" t="s">
        <v>373</v>
      </c>
      <c r="FT137" s="2" t="s">
        <v>373</v>
      </c>
      <c r="FU137" s="2" t="s">
        <v>373</v>
      </c>
      <c r="FV137" s="2" t="s">
        <v>373</v>
      </c>
      <c r="FW137" s="2" t="s">
        <v>373</v>
      </c>
      <c r="FX137" s="2" t="s">
        <v>373</v>
      </c>
      <c r="FY137" s="2" t="s">
        <v>373</v>
      </c>
      <c r="FZ137" s="2" t="s">
        <v>373</v>
      </c>
      <c r="GA137" s="2" t="s">
        <v>373</v>
      </c>
      <c r="GB137" s="2" t="s">
        <v>373</v>
      </c>
      <c r="GC137" s="2" t="s">
        <v>373</v>
      </c>
      <c r="GD137" s="2" t="s">
        <v>373</v>
      </c>
      <c r="GE137" s="2" t="s">
        <v>373</v>
      </c>
      <c r="GF137" s="2" t="s">
        <v>373</v>
      </c>
      <c r="GG137" s="2" t="s">
        <v>373</v>
      </c>
      <c r="GH137" s="2" t="s">
        <v>373</v>
      </c>
      <c r="GI137" s="2" t="s">
        <v>373</v>
      </c>
      <c r="GJ137" s="2" t="s">
        <v>373</v>
      </c>
    </row>
    <row r="138" spans="1:192" x14ac:dyDescent="0.25">
      <c r="A138" s="1">
        <v>43761.373877314814</v>
      </c>
      <c r="B138" s="1">
        <v>43763.35833333333</v>
      </c>
      <c r="C138" s="2" t="s">
        <v>195</v>
      </c>
      <c r="D138" s="2" t="s">
        <v>1691</v>
      </c>
      <c r="E138">
        <v>22</v>
      </c>
      <c r="F138">
        <v>171456</v>
      </c>
      <c r="G138" s="2" t="s">
        <v>963</v>
      </c>
      <c r="H138" s="1">
        <v>43770.358880798609</v>
      </c>
      <c r="I138" s="2" t="s">
        <v>3090</v>
      </c>
      <c r="J138" s="2" t="s">
        <v>373</v>
      </c>
      <c r="K138" s="2" t="s">
        <v>373</v>
      </c>
      <c r="L138" s="2" t="s">
        <v>373</v>
      </c>
      <c r="M138" s="2" t="s">
        <v>373</v>
      </c>
      <c r="N138" s="2" t="s">
        <v>373</v>
      </c>
      <c r="O138" s="2" t="s">
        <v>373</v>
      </c>
      <c r="P138" s="2" t="s">
        <v>374</v>
      </c>
      <c r="Q138" s="2" t="s">
        <v>375</v>
      </c>
      <c r="R138" s="2" t="s">
        <v>1693</v>
      </c>
      <c r="S138" s="2" t="s">
        <v>1694</v>
      </c>
      <c r="T138" s="2" t="s">
        <v>3091</v>
      </c>
      <c r="U138" s="2" t="s">
        <v>1696</v>
      </c>
      <c r="V138" s="2" t="s">
        <v>3092</v>
      </c>
      <c r="W138" s="2" t="s">
        <v>381</v>
      </c>
      <c r="X138" s="2" t="s">
        <v>373</v>
      </c>
      <c r="Y138" s="2" t="s">
        <v>423</v>
      </c>
      <c r="Z138" s="2" t="s">
        <v>390</v>
      </c>
      <c r="AA138" s="2" t="s">
        <v>424</v>
      </c>
      <c r="AB138" s="2" t="s">
        <v>373</v>
      </c>
      <c r="AC138" s="2" t="s">
        <v>987</v>
      </c>
      <c r="AD138" s="2" t="s">
        <v>373</v>
      </c>
      <c r="AE138" s="2" t="s">
        <v>3093</v>
      </c>
      <c r="AF138" s="2" t="s">
        <v>373</v>
      </c>
      <c r="AG138" s="2" t="s">
        <v>373</v>
      </c>
      <c r="AH138" s="2" t="s">
        <v>3027</v>
      </c>
      <c r="AI138" s="2" t="s">
        <v>3094</v>
      </c>
      <c r="AJ138" s="2" t="s">
        <v>490</v>
      </c>
      <c r="AK138" s="2" t="s">
        <v>383</v>
      </c>
      <c r="AL138" s="2" t="s">
        <v>373</v>
      </c>
      <c r="AM138" s="2" t="s">
        <v>405</v>
      </c>
      <c r="AN138" s="2" t="s">
        <v>636</v>
      </c>
      <c r="AO138" s="2" t="s">
        <v>386</v>
      </c>
      <c r="AP138" s="2" t="s">
        <v>3095</v>
      </c>
      <c r="AQ138" s="2" t="s">
        <v>3096</v>
      </c>
      <c r="AR138" s="2" t="s">
        <v>373</v>
      </c>
      <c r="AS138" s="2" t="s">
        <v>373</v>
      </c>
      <c r="AT138" s="2" t="s">
        <v>373</v>
      </c>
      <c r="AU138" s="2" t="s">
        <v>373</v>
      </c>
      <c r="AV138" s="2" t="s">
        <v>373</v>
      </c>
      <c r="AW138" s="2" t="s">
        <v>373</v>
      </c>
      <c r="AX138" s="2" t="s">
        <v>373</v>
      </c>
      <c r="AY138" s="2" t="s">
        <v>373</v>
      </c>
      <c r="AZ138" s="2" t="s">
        <v>373</v>
      </c>
      <c r="BA138" s="2" t="s">
        <v>373</v>
      </c>
      <c r="BB138" s="2" t="s">
        <v>373</v>
      </c>
      <c r="BC138" s="2" t="s">
        <v>373</v>
      </c>
      <c r="BD138" s="2" t="s">
        <v>373</v>
      </c>
      <c r="BE138" s="2" t="s">
        <v>373</v>
      </c>
      <c r="BF138" s="2" t="s">
        <v>373</v>
      </c>
      <c r="BG138" s="2" t="s">
        <v>373</v>
      </c>
      <c r="BH138" s="2" t="s">
        <v>373</v>
      </c>
      <c r="BI138" s="2" t="s">
        <v>373</v>
      </c>
      <c r="BJ138" s="2" t="s">
        <v>373</v>
      </c>
      <c r="BK138" s="2" t="s">
        <v>373</v>
      </c>
      <c r="BL138" s="2" t="s">
        <v>373</v>
      </c>
      <c r="BM138" s="2" t="s">
        <v>373</v>
      </c>
      <c r="BN138" s="2" t="s">
        <v>373</v>
      </c>
      <c r="BO138" s="2" t="s">
        <v>373</v>
      </c>
      <c r="BP138" s="2" t="s">
        <v>373</v>
      </c>
      <c r="BQ138" s="2" t="s">
        <v>373</v>
      </c>
      <c r="BR138" s="2" t="s">
        <v>373</v>
      </c>
      <c r="BS138" s="2" t="s">
        <v>373</v>
      </c>
      <c r="BT138" s="2" t="s">
        <v>373</v>
      </c>
      <c r="BU138" s="2" t="s">
        <v>373</v>
      </c>
      <c r="BV138" s="2" t="s">
        <v>373</v>
      </c>
      <c r="BW138" s="2" t="s">
        <v>373</v>
      </c>
      <c r="BX138" s="2" t="s">
        <v>373</v>
      </c>
      <c r="BY138" s="2" t="s">
        <v>373</v>
      </c>
      <c r="BZ138" s="2" t="s">
        <v>373</v>
      </c>
      <c r="CA138" s="2" t="s">
        <v>373</v>
      </c>
      <c r="CB138" s="2" t="s">
        <v>373</v>
      </c>
      <c r="CC138" s="2" t="s">
        <v>373</v>
      </c>
      <c r="CD138" s="2" t="s">
        <v>373</v>
      </c>
      <c r="CE138" s="2" t="s">
        <v>373</v>
      </c>
      <c r="CF138" s="2" t="s">
        <v>373</v>
      </c>
      <c r="CG138" s="2" t="s">
        <v>373</v>
      </c>
      <c r="CH138" s="2" t="s">
        <v>373</v>
      </c>
      <c r="CI138" s="2" t="s">
        <v>373</v>
      </c>
      <c r="CJ138" s="2" t="s">
        <v>373</v>
      </c>
      <c r="CK138" s="2" t="s">
        <v>373</v>
      </c>
      <c r="CL138" s="2" t="s">
        <v>373</v>
      </c>
      <c r="CM138" s="2" t="s">
        <v>373</v>
      </c>
      <c r="CN138" s="2" t="s">
        <v>373</v>
      </c>
      <c r="CO138" s="2" t="s">
        <v>373</v>
      </c>
      <c r="CP138" s="2" t="s">
        <v>373</v>
      </c>
      <c r="CQ138" s="2" t="s">
        <v>373</v>
      </c>
      <c r="CR138" s="2" t="s">
        <v>373</v>
      </c>
      <c r="CS138" s="2" t="s">
        <v>373</v>
      </c>
      <c r="CT138" s="2" t="s">
        <v>373</v>
      </c>
      <c r="CU138" s="2" t="s">
        <v>373</v>
      </c>
      <c r="CV138" s="2" t="s">
        <v>373</v>
      </c>
      <c r="CW138" s="2" t="s">
        <v>373</v>
      </c>
      <c r="CX138" s="2" t="s">
        <v>373</v>
      </c>
      <c r="CY138" s="2" t="s">
        <v>373</v>
      </c>
      <c r="CZ138" s="2" t="s">
        <v>373</v>
      </c>
      <c r="DA138" s="2" t="s">
        <v>373</v>
      </c>
      <c r="DB138" s="2" t="s">
        <v>373</v>
      </c>
      <c r="DC138" s="2" t="s">
        <v>373</v>
      </c>
      <c r="DD138" s="2" t="s">
        <v>373</v>
      </c>
      <c r="DE138" s="2" t="s">
        <v>373</v>
      </c>
      <c r="DF138" s="2" t="s">
        <v>373</v>
      </c>
      <c r="DG138" s="2" t="s">
        <v>373</v>
      </c>
      <c r="DH138" s="2" t="s">
        <v>373</v>
      </c>
      <c r="DI138" s="2" t="s">
        <v>373</v>
      </c>
      <c r="DJ138" s="2" t="s">
        <v>373</v>
      </c>
      <c r="DK138" s="2" t="s">
        <v>373</v>
      </c>
      <c r="DL138" s="2" t="s">
        <v>373</v>
      </c>
      <c r="DM138" s="2" t="s">
        <v>373</v>
      </c>
      <c r="DN138" s="2" t="s">
        <v>373</v>
      </c>
      <c r="DO138" s="2" t="s">
        <v>373</v>
      </c>
      <c r="DP138" s="2" t="s">
        <v>373</v>
      </c>
      <c r="DQ138" s="2" t="s">
        <v>373</v>
      </c>
      <c r="DR138" s="2" t="s">
        <v>373</v>
      </c>
      <c r="DS138" s="2" t="s">
        <v>373</v>
      </c>
      <c r="DT138" s="2" t="s">
        <v>373</v>
      </c>
      <c r="DU138" s="2" t="s">
        <v>373</v>
      </c>
      <c r="DV138" s="2" t="s">
        <v>373</v>
      </c>
      <c r="DW138" s="2" t="s">
        <v>373</v>
      </c>
      <c r="DX138" s="2" t="s">
        <v>373</v>
      </c>
      <c r="DY138" s="2" t="s">
        <v>373</v>
      </c>
      <c r="DZ138" s="2" t="s">
        <v>373</v>
      </c>
      <c r="EA138" s="2" t="s">
        <v>373</v>
      </c>
      <c r="EB138" s="2" t="s">
        <v>373</v>
      </c>
      <c r="EC138" s="2" t="s">
        <v>373</v>
      </c>
      <c r="ED138" s="2" t="s">
        <v>373</v>
      </c>
      <c r="EE138" s="2" t="s">
        <v>373</v>
      </c>
      <c r="EF138" s="2" t="s">
        <v>373</v>
      </c>
      <c r="EG138" s="2" t="s">
        <v>373</v>
      </c>
      <c r="EH138" s="2" t="s">
        <v>373</v>
      </c>
      <c r="EI138" s="2" t="s">
        <v>373</v>
      </c>
      <c r="EJ138" s="2" t="s">
        <v>373</v>
      </c>
      <c r="EK138" s="2" t="s">
        <v>373</v>
      </c>
      <c r="EL138" s="2" t="s">
        <v>373</v>
      </c>
      <c r="EM138" s="2" t="s">
        <v>373</v>
      </c>
      <c r="EN138" s="2" t="s">
        <v>373</v>
      </c>
      <c r="EO138" s="2" t="s">
        <v>373</v>
      </c>
      <c r="EP138" s="2" t="s">
        <v>373</v>
      </c>
      <c r="EQ138" s="2" t="s">
        <v>373</v>
      </c>
      <c r="ER138" s="2" t="s">
        <v>373</v>
      </c>
      <c r="ES138" s="2" t="s">
        <v>373</v>
      </c>
      <c r="ET138" s="2" t="s">
        <v>373</v>
      </c>
      <c r="EU138" s="2" t="s">
        <v>373</v>
      </c>
      <c r="EV138" s="2" t="s">
        <v>373</v>
      </c>
      <c r="EW138" s="2" t="s">
        <v>373</v>
      </c>
      <c r="EX138" s="2" t="s">
        <v>373</v>
      </c>
      <c r="EY138" s="2" t="s">
        <v>373</v>
      </c>
      <c r="EZ138" s="2" t="s">
        <v>373</v>
      </c>
      <c r="FA138" s="2" t="s">
        <v>373</v>
      </c>
      <c r="FB138" s="2" t="s">
        <v>373</v>
      </c>
      <c r="FC138" s="2" t="s">
        <v>373</v>
      </c>
      <c r="FD138" s="2" t="s">
        <v>373</v>
      </c>
      <c r="FE138" s="2" t="s">
        <v>373</v>
      </c>
      <c r="FF138" s="2" t="s">
        <v>373</v>
      </c>
      <c r="FG138" s="2" t="s">
        <v>373</v>
      </c>
      <c r="FH138" s="2" t="s">
        <v>373</v>
      </c>
      <c r="FI138" s="2" t="s">
        <v>373</v>
      </c>
      <c r="FJ138" s="2" t="s">
        <v>373</v>
      </c>
      <c r="FK138" s="2" t="s">
        <v>373</v>
      </c>
      <c r="FL138" s="2" t="s">
        <v>373</v>
      </c>
      <c r="FM138" s="2" t="s">
        <v>373</v>
      </c>
      <c r="FN138" s="2" t="s">
        <v>373</v>
      </c>
      <c r="FO138" s="2" t="s">
        <v>373</v>
      </c>
      <c r="FP138" s="2" t="s">
        <v>373</v>
      </c>
      <c r="FQ138" s="2" t="s">
        <v>373</v>
      </c>
      <c r="FR138" s="2" t="s">
        <v>373</v>
      </c>
      <c r="FS138" s="2" t="s">
        <v>373</v>
      </c>
      <c r="FT138" s="2" t="s">
        <v>373</v>
      </c>
      <c r="FU138" s="2" t="s">
        <v>373</v>
      </c>
      <c r="FV138" s="2" t="s">
        <v>373</v>
      </c>
      <c r="FW138" s="2" t="s">
        <v>373</v>
      </c>
      <c r="FX138" s="2" t="s">
        <v>373</v>
      </c>
      <c r="FY138" s="2" t="s">
        <v>373</v>
      </c>
      <c r="FZ138" s="2" t="s">
        <v>373</v>
      </c>
      <c r="GA138" s="2" t="s">
        <v>373</v>
      </c>
      <c r="GB138" s="2" t="s">
        <v>373</v>
      </c>
      <c r="GC138" s="2" t="s">
        <v>373</v>
      </c>
      <c r="GD138" s="2" t="s">
        <v>373</v>
      </c>
      <c r="GE138" s="2" t="s">
        <v>373</v>
      </c>
      <c r="GF138" s="2" t="s">
        <v>373</v>
      </c>
      <c r="GG138" s="2" t="s">
        <v>373</v>
      </c>
      <c r="GH138" s="2" t="s">
        <v>373</v>
      </c>
      <c r="GI138" s="2" t="s">
        <v>373</v>
      </c>
      <c r="GJ138" s="2" t="s">
        <v>373</v>
      </c>
    </row>
    <row r="139" spans="1:192" x14ac:dyDescent="0.25">
      <c r="A139" s="1">
        <v>43763.519942129627</v>
      </c>
      <c r="B139" s="1">
        <v>43763.529490740744</v>
      </c>
      <c r="C139" s="2" t="s">
        <v>195</v>
      </c>
      <c r="D139" s="2" t="s">
        <v>3097</v>
      </c>
      <c r="E139">
        <v>2</v>
      </c>
      <c r="F139">
        <v>824</v>
      </c>
      <c r="G139" s="2" t="s">
        <v>963</v>
      </c>
      <c r="H139" s="1">
        <v>43770.529666388888</v>
      </c>
      <c r="I139" s="2" t="s">
        <v>3098</v>
      </c>
      <c r="J139" s="2" t="s">
        <v>373</v>
      </c>
      <c r="K139" s="2" t="s">
        <v>373</v>
      </c>
      <c r="L139" s="2" t="s">
        <v>373</v>
      </c>
      <c r="M139" s="2" t="s">
        <v>373</v>
      </c>
      <c r="N139" s="2" t="s">
        <v>373</v>
      </c>
      <c r="O139" s="2" t="s">
        <v>373</v>
      </c>
      <c r="P139" s="2" t="s">
        <v>374</v>
      </c>
      <c r="Q139" s="2" t="s">
        <v>375</v>
      </c>
      <c r="R139" s="2" t="s">
        <v>3099</v>
      </c>
      <c r="S139" s="2" t="s">
        <v>3100</v>
      </c>
      <c r="T139" s="2" t="s">
        <v>3057</v>
      </c>
      <c r="U139" s="2" t="s">
        <v>3101</v>
      </c>
      <c r="V139" s="2" t="s">
        <v>3102</v>
      </c>
      <c r="W139" s="2" t="s">
        <v>373</v>
      </c>
      <c r="X139" s="2" t="s">
        <v>373</v>
      </c>
      <c r="Y139" s="2" t="s">
        <v>373</v>
      </c>
      <c r="Z139" s="2" t="s">
        <v>373</v>
      </c>
      <c r="AA139" s="2" t="s">
        <v>373</v>
      </c>
      <c r="AB139" s="2" t="s">
        <v>373</v>
      </c>
      <c r="AC139" s="2" t="s">
        <v>373</v>
      </c>
      <c r="AD139" s="2" t="s">
        <v>373</v>
      </c>
      <c r="AE139" s="2" t="s">
        <v>373</v>
      </c>
      <c r="AF139" s="2" t="s">
        <v>373</v>
      </c>
      <c r="AG139" s="2" t="s">
        <v>373</v>
      </c>
      <c r="AH139" s="2" t="s">
        <v>373</v>
      </c>
      <c r="AI139" s="2" t="s">
        <v>373</v>
      </c>
      <c r="AJ139" s="2" t="s">
        <v>373</v>
      </c>
      <c r="AK139" s="2" t="s">
        <v>373</v>
      </c>
      <c r="AL139" s="2" t="s">
        <v>373</v>
      </c>
      <c r="AM139" s="2" t="s">
        <v>373</v>
      </c>
      <c r="AN139" s="2" t="s">
        <v>373</v>
      </c>
      <c r="AO139" s="2" t="s">
        <v>373</v>
      </c>
      <c r="AP139" s="2" t="s">
        <v>373</v>
      </c>
      <c r="AQ139" s="2" t="s">
        <v>373</v>
      </c>
      <c r="AR139" s="2" t="s">
        <v>373</v>
      </c>
      <c r="AS139" s="2" t="s">
        <v>373</v>
      </c>
      <c r="AT139" s="2" t="s">
        <v>373</v>
      </c>
      <c r="AU139" s="2" t="s">
        <v>373</v>
      </c>
      <c r="AV139" s="2" t="s">
        <v>373</v>
      </c>
      <c r="AW139" s="2" t="s">
        <v>373</v>
      </c>
      <c r="AX139" s="2" t="s">
        <v>373</v>
      </c>
      <c r="AY139" s="2" t="s">
        <v>373</v>
      </c>
      <c r="AZ139" s="2" t="s">
        <v>373</v>
      </c>
      <c r="BA139" s="2" t="s">
        <v>373</v>
      </c>
      <c r="BB139" s="2" t="s">
        <v>373</v>
      </c>
      <c r="BC139" s="2" t="s">
        <v>373</v>
      </c>
      <c r="BD139" s="2" t="s">
        <v>373</v>
      </c>
      <c r="BE139" s="2" t="s">
        <v>373</v>
      </c>
      <c r="BF139" s="2" t="s">
        <v>373</v>
      </c>
      <c r="BG139" s="2" t="s">
        <v>373</v>
      </c>
      <c r="BH139" s="2" t="s">
        <v>373</v>
      </c>
      <c r="BI139" s="2" t="s">
        <v>373</v>
      </c>
      <c r="BJ139" s="2" t="s">
        <v>373</v>
      </c>
      <c r="BK139" s="2" t="s">
        <v>373</v>
      </c>
      <c r="BL139" s="2" t="s">
        <v>373</v>
      </c>
      <c r="BM139" s="2" t="s">
        <v>373</v>
      </c>
      <c r="BN139" s="2" t="s">
        <v>373</v>
      </c>
      <c r="BO139" s="2" t="s">
        <v>373</v>
      </c>
      <c r="BP139" s="2" t="s">
        <v>373</v>
      </c>
      <c r="BQ139" s="2" t="s">
        <v>373</v>
      </c>
      <c r="BR139" s="2" t="s">
        <v>373</v>
      </c>
      <c r="BS139" s="2" t="s">
        <v>373</v>
      </c>
      <c r="BT139" s="2" t="s">
        <v>373</v>
      </c>
      <c r="BU139" s="2" t="s">
        <v>373</v>
      </c>
      <c r="BV139" s="2" t="s">
        <v>373</v>
      </c>
      <c r="BW139" s="2" t="s">
        <v>373</v>
      </c>
      <c r="BX139" s="2" t="s">
        <v>373</v>
      </c>
      <c r="BY139" s="2" t="s">
        <v>373</v>
      </c>
      <c r="BZ139" s="2" t="s">
        <v>373</v>
      </c>
      <c r="CA139" s="2" t="s">
        <v>373</v>
      </c>
      <c r="CB139" s="2" t="s">
        <v>373</v>
      </c>
      <c r="CC139" s="2" t="s">
        <v>373</v>
      </c>
      <c r="CD139" s="2" t="s">
        <v>373</v>
      </c>
      <c r="CE139" s="2" t="s">
        <v>373</v>
      </c>
      <c r="CF139" s="2" t="s">
        <v>373</v>
      </c>
      <c r="CG139" s="2" t="s">
        <v>373</v>
      </c>
      <c r="CH139" s="2" t="s">
        <v>373</v>
      </c>
      <c r="CI139" s="2" t="s">
        <v>373</v>
      </c>
      <c r="CJ139" s="2" t="s">
        <v>373</v>
      </c>
      <c r="CK139" s="2" t="s">
        <v>373</v>
      </c>
      <c r="CL139" s="2" t="s">
        <v>373</v>
      </c>
      <c r="CM139" s="2" t="s">
        <v>373</v>
      </c>
      <c r="CN139" s="2" t="s">
        <v>373</v>
      </c>
      <c r="CO139" s="2" t="s">
        <v>373</v>
      </c>
      <c r="CP139" s="2" t="s">
        <v>373</v>
      </c>
      <c r="CQ139" s="2" t="s">
        <v>373</v>
      </c>
      <c r="CR139" s="2" t="s">
        <v>373</v>
      </c>
      <c r="CS139" s="2" t="s">
        <v>373</v>
      </c>
      <c r="CT139" s="2" t="s">
        <v>373</v>
      </c>
      <c r="CU139" s="2" t="s">
        <v>373</v>
      </c>
      <c r="CV139" s="2" t="s">
        <v>373</v>
      </c>
      <c r="CW139" s="2" t="s">
        <v>373</v>
      </c>
      <c r="CX139" s="2" t="s">
        <v>373</v>
      </c>
      <c r="CY139" s="2" t="s">
        <v>373</v>
      </c>
      <c r="CZ139" s="2" t="s">
        <v>373</v>
      </c>
      <c r="DA139" s="2" t="s">
        <v>373</v>
      </c>
      <c r="DB139" s="2" t="s">
        <v>373</v>
      </c>
      <c r="DC139" s="2" t="s">
        <v>373</v>
      </c>
      <c r="DD139" s="2" t="s">
        <v>373</v>
      </c>
      <c r="DE139" s="2" t="s">
        <v>373</v>
      </c>
      <c r="DF139" s="2" t="s">
        <v>373</v>
      </c>
      <c r="DG139" s="2" t="s">
        <v>373</v>
      </c>
      <c r="DH139" s="2" t="s">
        <v>373</v>
      </c>
      <c r="DI139" s="2" t="s">
        <v>373</v>
      </c>
      <c r="DJ139" s="2" t="s">
        <v>373</v>
      </c>
      <c r="DK139" s="2" t="s">
        <v>373</v>
      </c>
      <c r="DL139" s="2" t="s">
        <v>373</v>
      </c>
      <c r="DM139" s="2" t="s">
        <v>373</v>
      </c>
      <c r="DN139" s="2" t="s">
        <v>373</v>
      </c>
      <c r="DO139" s="2" t="s">
        <v>373</v>
      </c>
      <c r="DP139" s="2" t="s">
        <v>373</v>
      </c>
      <c r="DQ139" s="2" t="s">
        <v>373</v>
      </c>
      <c r="DR139" s="2" t="s">
        <v>373</v>
      </c>
      <c r="DS139" s="2" t="s">
        <v>373</v>
      </c>
      <c r="DT139" s="2" t="s">
        <v>373</v>
      </c>
      <c r="DU139" s="2" t="s">
        <v>373</v>
      </c>
      <c r="DV139" s="2" t="s">
        <v>373</v>
      </c>
      <c r="DW139" s="2" t="s">
        <v>373</v>
      </c>
      <c r="DX139" s="2" t="s">
        <v>373</v>
      </c>
      <c r="DY139" s="2" t="s">
        <v>373</v>
      </c>
      <c r="DZ139" s="2" t="s">
        <v>373</v>
      </c>
      <c r="EA139" s="2" t="s">
        <v>373</v>
      </c>
      <c r="EB139" s="2" t="s">
        <v>373</v>
      </c>
      <c r="EC139" s="2" t="s">
        <v>373</v>
      </c>
      <c r="ED139" s="2" t="s">
        <v>373</v>
      </c>
      <c r="EE139" s="2" t="s">
        <v>373</v>
      </c>
      <c r="EF139" s="2" t="s">
        <v>373</v>
      </c>
      <c r="EG139" s="2" t="s">
        <v>373</v>
      </c>
      <c r="EH139" s="2" t="s">
        <v>373</v>
      </c>
      <c r="EI139" s="2" t="s">
        <v>373</v>
      </c>
      <c r="EJ139" s="2" t="s">
        <v>373</v>
      </c>
      <c r="EK139" s="2" t="s">
        <v>373</v>
      </c>
      <c r="EL139" s="2" t="s">
        <v>373</v>
      </c>
      <c r="EM139" s="2" t="s">
        <v>373</v>
      </c>
      <c r="EN139" s="2" t="s">
        <v>373</v>
      </c>
      <c r="EO139" s="2" t="s">
        <v>373</v>
      </c>
      <c r="EP139" s="2" t="s">
        <v>373</v>
      </c>
      <c r="EQ139" s="2" t="s">
        <v>373</v>
      </c>
      <c r="ER139" s="2" t="s">
        <v>373</v>
      </c>
      <c r="ES139" s="2" t="s">
        <v>373</v>
      </c>
      <c r="ET139" s="2" t="s">
        <v>373</v>
      </c>
      <c r="EU139" s="2" t="s">
        <v>373</v>
      </c>
      <c r="EV139" s="2" t="s">
        <v>373</v>
      </c>
      <c r="EW139" s="2" t="s">
        <v>373</v>
      </c>
      <c r="EX139" s="2" t="s">
        <v>373</v>
      </c>
      <c r="EY139" s="2" t="s">
        <v>373</v>
      </c>
      <c r="EZ139" s="2" t="s">
        <v>373</v>
      </c>
      <c r="FA139" s="2" t="s">
        <v>373</v>
      </c>
      <c r="FB139" s="2" t="s">
        <v>373</v>
      </c>
      <c r="FC139" s="2" t="s">
        <v>373</v>
      </c>
      <c r="FD139" s="2" t="s">
        <v>373</v>
      </c>
      <c r="FE139" s="2" t="s">
        <v>373</v>
      </c>
      <c r="FF139" s="2" t="s">
        <v>373</v>
      </c>
      <c r="FG139" s="2" t="s">
        <v>373</v>
      </c>
      <c r="FH139" s="2" t="s">
        <v>373</v>
      </c>
      <c r="FI139" s="2" t="s">
        <v>373</v>
      </c>
      <c r="FJ139" s="2" t="s">
        <v>373</v>
      </c>
      <c r="FK139" s="2" t="s">
        <v>373</v>
      </c>
      <c r="FL139" s="2" t="s">
        <v>373</v>
      </c>
      <c r="FM139" s="2" t="s">
        <v>373</v>
      </c>
      <c r="FN139" s="2" t="s">
        <v>373</v>
      </c>
      <c r="FO139" s="2" t="s">
        <v>373</v>
      </c>
      <c r="FP139" s="2" t="s">
        <v>373</v>
      </c>
      <c r="FQ139" s="2" t="s">
        <v>373</v>
      </c>
      <c r="FR139" s="2" t="s">
        <v>373</v>
      </c>
      <c r="FS139" s="2" t="s">
        <v>373</v>
      </c>
      <c r="FT139" s="2" t="s">
        <v>373</v>
      </c>
      <c r="FU139" s="2" t="s">
        <v>373</v>
      </c>
      <c r="FV139" s="2" t="s">
        <v>373</v>
      </c>
      <c r="FW139" s="2" t="s">
        <v>373</v>
      </c>
      <c r="FX139" s="2" t="s">
        <v>373</v>
      </c>
      <c r="FY139" s="2" t="s">
        <v>373</v>
      </c>
      <c r="FZ139" s="2" t="s">
        <v>373</v>
      </c>
      <c r="GA139" s="2" t="s">
        <v>373</v>
      </c>
      <c r="GB139" s="2" t="s">
        <v>373</v>
      </c>
      <c r="GC139" s="2" t="s">
        <v>373</v>
      </c>
      <c r="GD139" s="2" t="s">
        <v>373</v>
      </c>
      <c r="GE139" s="2" t="s">
        <v>373</v>
      </c>
      <c r="GF139" s="2" t="s">
        <v>373</v>
      </c>
      <c r="GG139" s="2" t="s">
        <v>373</v>
      </c>
      <c r="GH139" s="2" t="s">
        <v>373</v>
      </c>
      <c r="GI139" s="2" t="s">
        <v>373</v>
      </c>
      <c r="GJ139" s="2" t="s">
        <v>373</v>
      </c>
    </row>
    <row r="140" spans="1:192" x14ac:dyDescent="0.25">
      <c r="A140" s="1">
        <v>43763.619722222225</v>
      </c>
      <c r="B140" s="1">
        <v>43763.620046296295</v>
      </c>
      <c r="C140" s="2" t="s">
        <v>195</v>
      </c>
      <c r="D140" s="2" t="s">
        <v>2676</v>
      </c>
      <c r="E140">
        <v>8</v>
      </c>
      <c r="F140">
        <v>28</v>
      </c>
      <c r="G140" s="2" t="s">
        <v>963</v>
      </c>
      <c r="H140" s="1">
        <v>43770.620076805557</v>
      </c>
      <c r="I140" s="2" t="s">
        <v>3103</v>
      </c>
      <c r="J140" s="2" t="s">
        <v>373</v>
      </c>
      <c r="K140" s="2" t="s">
        <v>373</v>
      </c>
      <c r="L140" s="2" t="s">
        <v>373</v>
      </c>
      <c r="M140" s="2" t="s">
        <v>373</v>
      </c>
      <c r="N140" s="2" t="s">
        <v>373</v>
      </c>
      <c r="O140" s="2" t="s">
        <v>373</v>
      </c>
      <c r="P140" s="2" t="s">
        <v>374</v>
      </c>
      <c r="Q140" s="2" t="s">
        <v>375</v>
      </c>
      <c r="R140" s="2" t="s">
        <v>373</v>
      </c>
      <c r="S140" s="2" t="s">
        <v>373</v>
      </c>
      <c r="T140" s="2" t="s">
        <v>373</v>
      </c>
      <c r="U140" s="2" t="s">
        <v>373</v>
      </c>
      <c r="V140" s="2" t="s">
        <v>373</v>
      </c>
      <c r="W140" s="2" t="s">
        <v>373</v>
      </c>
      <c r="X140" s="2" t="s">
        <v>373</v>
      </c>
      <c r="Y140" s="2" t="s">
        <v>373</v>
      </c>
      <c r="Z140" s="2" t="s">
        <v>373</v>
      </c>
      <c r="AA140" s="2" t="s">
        <v>373</v>
      </c>
      <c r="AB140" s="2" t="s">
        <v>373</v>
      </c>
      <c r="AC140" s="2" t="s">
        <v>373</v>
      </c>
      <c r="AD140" s="2" t="s">
        <v>373</v>
      </c>
      <c r="AE140" s="2" t="s">
        <v>373</v>
      </c>
      <c r="AF140" s="2" t="s">
        <v>373</v>
      </c>
      <c r="AG140" s="2" t="s">
        <v>373</v>
      </c>
      <c r="AH140" s="2" t="s">
        <v>373</v>
      </c>
      <c r="AI140" s="2" t="s">
        <v>373</v>
      </c>
      <c r="AJ140" s="2" t="s">
        <v>373</v>
      </c>
      <c r="AK140" s="2" t="s">
        <v>373</v>
      </c>
      <c r="AL140" s="2" t="s">
        <v>373</v>
      </c>
      <c r="AM140" s="2" t="s">
        <v>373</v>
      </c>
      <c r="AN140" s="2" t="s">
        <v>373</v>
      </c>
      <c r="AO140" s="2" t="s">
        <v>373</v>
      </c>
      <c r="AP140" s="2" t="s">
        <v>373</v>
      </c>
      <c r="AQ140" s="2" t="s">
        <v>373</v>
      </c>
      <c r="AR140" s="2" t="s">
        <v>373</v>
      </c>
      <c r="AS140" s="2" t="s">
        <v>373</v>
      </c>
      <c r="AT140" s="2" t="s">
        <v>373</v>
      </c>
      <c r="AU140" s="2" t="s">
        <v>373</v>
      </c>
      <c r="AV140" s="2" t="s">
        <v>373</v>
      </c>
      <c r="AW140" s="2" t="s">
        <v>373</v>
      </c>
      <c r="AX140" s="2" t="s">
        <v>373</v>
      </c>
      <c r="AY140" s="2" t="s">
        <v>373</v>
      </c>
      <c r="AZ140" s="2" t="s">
        <v>373</v>
      </c>
      <c r="BA140" s="2" t="s">
        <v>373</v>
      </c>
      <c r="BB140" s="2" t="s">
        <v>373</v>
      </c>
      <c r="BC140" s="2" t="s">
        <v>373</v>
      </c>
      <c r="BD140" s="2" t="s">
        <v>373</v>
      </c>
      <c r="BE140" s="2" t="s">
        <v>373</v>
      </c>
      <c r="BF140" s="2" t="s">
        <v>373</v>
      </c>
      <c r="BG140" s="2" t="s">
        <v>373</v>
      </c>
      <c r="BH140" s="2" t="s">
        <v>373</v>
      </c>
      <c r="BI140" s="2" t="s">
        <v>373</v>
      </c>
      <c r="BJ140" s="2" t="s">
        <v>373</v>
      </c>
      <c r="BK140" s="2" t="s">
        <v>373</v>
      </c>
      <c r="BL140" s="2" t="s">
        <v>373</v>
      </c>
      <c r="BM140" s="2" t="s">
        <v>373</v>
      </c>
      <c r="BN140" s="2" t="s">
        <v>373</v>
      </c>
      <c r="BO140" s="2" t="s">
        <v>373</v>
      </c>
      <c r="BP140" s="2" t="s">
        <v>373</v>
      </c>
      <c r="BQ140" s="2" t="s">
        <v>373</v>
      </c>
      <c r="BR140" s="2" t="s">
        <v>373</v>
      </c>
      <c r="BS140" s="2" t="s">
        <v>373</v>
      </c>
      <c r="BT140" s="2" t="s">
        <v>373</v>
      </c>
      <c r="BU140" s="2" t="s">
        <v>373</v>
      </c>
      <c r="BV140" s="2" t="s">
        <v>373</v>
      </c>
      <c r="BW140" s="2" t="s">
        <v>373</v>
      </c>
      <c r="BX140" s="2" t="s">
        <v>373</v>
      </c>
      <c r="BY140" s="2" t="s">
        <v>373</v>
      </c>
      <c r="BZ140" s="2" t="s">
        <v>373</v>
      </c>
      <c r="CA140" s="2" t="s">
        <v>373</v>
      </c>
      <c r="CB140" s="2" t="s">
        <v>373</v>
      </c>
      <c r="CC140" s="2" t="s">
        <v>373</v>
      </c>
      <c r="CD140" s="2" t="s">
        <v>373</v>
      </c>
      <c r="CE140" s="2" t="s">
        <v>373</v>
      </c>
      <c r="CF140" s="2" t="s">
        <v>373</v>
      </c>
      <c r="CG140" s="2" t="s">
        <v>373</v>
      </c>
      <c r="CH140" s="2" t="s">
        <v>373</v>
      </c>
      <c r="CI140" s="2" t="s">
        <v>373</v>
      </c>
      <c r="CJ140" s="2" t="s">
        <v>373</v>
      </c>
      <c r="CK140" s="2" t="s">
        <v>373</v>
      </c>
      <c r="CL140" s="2" t="s">
        <v>373</v>
      </c>
      <c r="CM140" s="2" t="s">
        <v>373</v>
      </c>
      <c r="CN140" s="2" t="s">
        <v>373</v>
      </c>
      <c r="CO140" s="2" t="s">
        <v>373</v>
      </c>
      <c r="CP140" s="2" t="s">
        <v>373</v>
      </c>
      <c r="CQ140" s="2" t="s">
        <v>373</v>
      </c>
      <c r="CR140" s="2" t="s">
        <v>373</v>
      </c>
      <c r="CS140" s="2" t="s">
        <v>373</v>
      </c>
      <c r="CT140" s="2" t="s">
        <v>373</v>
      </c>
      <c r="CU140" s="2" t="s">
        <v>373</v>
      </c>
      <c r="CV140" s="2" t="s">
        <v>373</v>
      </c>
      <c r="CW140" s="2" t="s">
        <v>373</v>
      </c>
      <c r="CX140" s="2" t="s">
        <v>373</v>
      </c>
      <c r="CY140" s="2" t="s">
        <v>373</v>
      </c>
      <c r="CZ140" s="2" t="s">
        <v>373</v>
      </c>
      <c r="DA140" s="2" t="s">
        <v>373</v>
      </c>
      <c r="DB140" s="2" t="s">
        <v>373</v>
      </c>
      <c r="DC140" s="2" t="s">
        <v>373</v>
      </c>
      <c r="DD140" s="2" t="s">
        <v>373</v>
      </c>
      <c r="DE140" s="2" t="s">
        <v>373</v>
      </c>
      <c r="DF140" s="2" t="s">
        <v>373</v>
      </c>
      <c r="DG140" s="2" t="s">
        <v>373</v>
      </c>
      <c r="DH140" s="2" t="s">
        <v>373</v>
      </c>
      <c r="DI140" s="2" t="s">
        <v>373</v>
      </c>
      <c r="DJ140" s="2" t="s">
        <v>373</v>
      </c>
      <c r="DK140" s="2" t="s">
        <v>373</v>
      </c>
      <c r="DL140" s="2" t="s">
        <v>373</v>
      </c>
      <c r="DM140" s="2" t="s">
        <v>373</v>
      </c>
      <c r="DN140" s="2" t="s">
        <v>373</v>
      </c>
      <c r="DO140" s="2" t="s">
        <v>373</v>
      </c>
      <c r="DP140" s="2" t="s">
        <v>373</v>
      </c>
      <c r="DQ140" s="2" t="s">
        <v>373</v>
      </c>
      <c r="DR140" s="2" t="s">
        <v>373</v>
      </c>
      <c r="DS140" s="2" t="s">
        <v>373</v>
      </c>
      <c r="DT140" s="2" t="s">
        <v>373</v>
      </c>
      <c r="DU140" s="2" t="s">
        <v>373</v>
      </c>
      <c r="DV140" s="2" t="s">
        <v>373</v>
      </c>
      <c r="DW140" s="2" t="s">
        <v>373</v>
      </c>
      <c r="DX140" s="2" t="s">
        <v>373</v>
      </c>
      <c r="DY140" s="2" t="s">
        <v>373</v>
      </c>
      <c r="DZ140" s="2" t="s">
        <v>373</v>
      </c>
      <c r="EA140" s="2" t="s">
        <v>373</v>
      </c>
      <c r="EB140" s="2" t="s">
        <v>373</v>
      </c>
      <c r="EC140" s="2" t="s">
        <v>373</v>
      </c>
      <c r="ED140" s="2" t="s">
        <v>373</v>
      </c>
      <c r="EE140" s="2" t="s">
        <v>373</v>
      </c>
      <c r="EF140" s="2" t="s">
        <v>373</v>
      </c>
      <c r="EG140" s="2" t="s">
        <v>373</v>
      </c>
      <c r="EH140" s="2" t="s">
        <v>373</v>
      </c>
      <c r="EI140" s="2" t="s">
        <v>373</v>
      </c>
      <c r="EJ140" s="2" t="s">
        <v>373</v>
      </c>
      <c r="EK140" s="2" t="s">
        <v>373</v>
      </c>
      <c r="EL140" s="2" t="s">
        <v>373</v>
      </c>
      <c r="EM140" s="2" t="s">
        <v>373</v>
      </c>
      <c r="EN140" s="2" t="s">
        <v>373</v>
      </c>
      <c r="EO140" s="2" t="s">
        <v>373</v>
      </c>
      <c r="EP140" s="2" t="s">
        <v>373</v>
      </c>
      <c r="EQ140" s="2" t="s">
        <v>373</v>
      </c>
      <c r="ER140" s="2" t="s">
        <v>373</v>
      </c>
      <c r="ES140" s="2" t="s">
        <v>373</v>
      </c>
      <c r="ET140" s="2" t="s">
        <v>373</v>
      </c>
      <c r="EU140" s="2" t="s">
        <v>373</v>
      </c>
      <c r="EV140" s="2" t="s">
        <v>373</v>
      </c>
      <c r="EW140" s="2" t="s">
        <v>373</v>
      </c>
      <c r="EX140" s="2" t="s">
        <v>373</v>
      </c>
      <c r="EY140" s="2" t="s">
        <v>373</v>
      </c>
      <c r="EZ140" s="2" t="s">
        <v>373</v>
      </c>
      <c r="FA140" s="2" t="s">
        <v>373</v>
      </c>
      <c r="FB140" s="2" t="s">
        <v>373</v>
      </c>
      <c r="FC140" s="2" t="s">
        <v>373</v>
      </c>
      <c r="FD140" s="2" t="s">
        <v>373</v>
      </c>
      <c r="FE140" s="2" t="s">
        <v>373</v>
      </c>
      <c r="FF140" s="2" t="s">
        <v>373</v>
      </c>
      <c r="FG140" s="2" t="s">
        <v>373</v>
      </c>
      <c r="FH140" s="2" t="s">
        <v>373</v>
      </c>
      <c r="FI140" s="2" t="s">
        <v>373</v>
      </c>
      <c r="FJ140" s="2" t="s">
        <v>373</v>
      </c>
      <c r="FK140" s="2" t="s">
        <v>373</v>
      </c>
      <c r="FL140" s="2" t="s">
        <v>373</v>
      </c>
      <c r="FM140" s="2" t="s">
        <v>373</v>
      </c>
      <c r="FN140" s="2" t="s">
        <v>373</v>
      </c>
      <c r="FO140" s="2" t="s">
        <v>373</v>
      </c>
      <c r="FP140" s="2" t="s">
        <v>373</v>
      </c>
      <c r="FQ140" s="2" t="s">
        <v>373</v>
      </c>
      <c r="FR140" s="2" t="s">
        <v>373</v>
      </c>
      <c r="FS140" s="2" t="s">
        <v>373</v>
      </c>
      <c r="FT140" s="2" t="s">
        <v>373</v>
      </c>
      <c r="FU140" s="2" t="s">
        <v>373</v>
      </c>
      <c r="FV140" s="2" t="s">
        <v>373</v>
      </c>
      <c r="FW140" s="2" t="s">
        <v>373</v>
      </c>
      <c r="FX140" s="2" t="s">
        <v>373</v>
      </c>
      <c r="FY140" s="2" t="s">
        <v>373</v>
      </c>
      <c r="FZ140" s="2" t="s">
        <v>373</v>
      </c>
      <c r="GA140" s="2" t="s">
        <v>373</v>
      </c>
      <c r="GB140" s="2" t="s">
        <v>373</v>
      </c>
      <c r="GC140" s="2" t="s">
        <v>373</v>
      </c>
      <c r="GD140" s="2" t="s">
        <v>373</v>
      </c>
      <c r="GE140" s="2" t="s">
        <v>373</v>
      </c>
      <c r="GF140" s="2" t="s">
        <v>373</v>
      </c>
      <c r="GG140" s="2" t="s">
        <v>373</v>
      </c>
      <c r="GH140" s="2" t="s">
        <v>373</v>
      </c>
      <c r="GI140" s="2" t="s">
        <v>373</v>
      </c>
      <c r="GJ140" s="2" t="s">
        <v>373</v>
      </c>
    </row>
    <row r="141" spans="1:192" x14ac:dyDescent="0.25">
      <c r="A141" s="1">
        <v>43763.613738425927</v>
      </c>
      <c r="B141" s="1">
        <v>43766.43509259259</v>
      </c>
      <c r="C141" s="2" t="s">
        <v>195</v>
      </c>
      <c r="D141" s="2" t="s">
        <v>3104</v>
      </c>
      <c r="E141">
        <v>73</v>
      </c>
      <c r="F141">
        <v>243764</v>
      </c>
      <c r="G141" s="2" t="s">
        <v>963</v>
      </c>
      <c r="H141" s="1">
        <v>43773.393500115744</v>
      </c>
      <c r="I141" s="2" t="s">
        <v>3105</v>
      </c>
      <c r="J141" s="2" t="s">
        <v>373</v>
      </c>
      <c r="K141" s="2" t="s">
        <v>373</v>
      </c>
      <c r="L141" s="2" t="s">
        <v>373</v>
      </c>
      <c r="M141" s="2" t="s">
        <v>373</v>
      </c>
      <c r="N141" s="2" t="s">
        <v>373</v>
      </c>
      <c r="O141" s="2" t="s">
        <v>373</v>
      </c>
      <c r="P141" s="2" t="s">
        <v>374</v>
      </c>
      <c r="Q141" s="2" t="s">
        <v>375</v>
      </c>
      <c r="R141" s="2" t="s">
        <v>3106</v>
      </c>
      <c r="S141" s="2" t="s">
        <v>3107</v>
      </c>
      <c r="T141" s="2" t="s">
        <v>1219</v>
      </c>
      <c r="U141" s="2" t="s">
        <v>3108</v>
      </c>
      <c r="V141" s="2" t="s">
        <v>3109</v>
      </c>
      <c r="W141" s="2" t="s">
        <v>1159</v>
      </c>
      <c r="X141" s="2" t="s">
        <v>373</v>
      </c>
      <c r="Y141" s="2" t="s">
        <v>423</v>
      </c>
      <c r="Z141" s="2" t="s">
        <v>390</v>
      </c>
      <c r="AA141" s="2" t="s">
        <v>3110</v>
      </c>
      <c r="AB141" s="2" t="s">
        <v>3111</v>
      </c>
      <c r="AC141" s="2" t="s">
        <v>475</v>
      </c>
      <c r="AD141" s="2" t="s">
        <v>373</v>
      </c>
      <c r="AE141" s="2" t="s">
        <v>657</v>
      </c>
      <c r="AF141" s="2" t="s">
        <v>373</v>
      </c>
      <c r="AG141" s="2" t="s">
        <v>373</v>
      </c>
      <c r="AH141" s="2" t="s">
        <v>1208</v>
      </c>
      <c r="AI141" s="2" t="s">
        <v>373</v>
      </c>
      <c r="AJ141" s="2" t="s">
        <v>3112</v>
      </c>
      <c r="AK141" s="2" t="s">
        <v>390</v>
      </c>
      <c r="AL141" s="2" t="s">
        <v>3113</v>
      </c>
      <c r="AM141" s="2" t="s">
        <v>405</v>
      </c>
      <c r="AN141" s="2" t="s">
        <v>636</v>
      </c>
      <c r="AO141" s="2" t="s">
        <v>1634</v>
      </c>
      <c r="AP141" s="2" t="s">
        <v>373</v>
      </c>
      <c r="AQ141" s="2" t="s">
        <v>3114</v>
      </c>
      <c r="AR141" s="2" t="s">
        <v>3115</v>
      </c>
      <c r="AS141" s="2" t="s">
        <v>1436</v>
      </c>
      <c r="AT141" s="2" t="s">
        <v>373</v>
      </c>
      <c r="AU141" s="2" t="s">
        <v>373</v>
      </c>
      <c r="AV141" s="2" t="s">
        <v>373</v>
      </c>
      <c r="AW141" s="2" t="s">
        <v>429</v>
      </c>
      <c r="AX141" s="2" t="s">
        <v>390</v>
      </c>
      <c r="AY141" s="2" t="s">
        <v>390</v>
      </c>
      <c r="AZ141" s="2" t="s">
        <v>390</v>
      </c>
      <c r="BA141" s="2" t="s">
        <v>556</v>
      </c>
      <c r="BB141" s="2" t="s">
        <v>556</v>
      </c>
      <c r="BC141" s="2" t="s">
        <v>556</v>
      </c>
      <c r="BD141" s="2" t="s">
        <v>1052</v>
      </c>
      <c r="BE141" s="2" t="s">
        <v>556</v>
      </c>
      <c r="BF141" s="2" t="s">
        <v>3116</v>
      </c>
      <c r="BG141" s="2" t="s">
        <v>383</v>
      </c>
      <c r="BH141" s="2" t="s">
        <v>494</v>
      </c>
      <c r="BI141" s="2" t="s">
        <v>373</v>
      </c>
      <c r="BJ141" s="2" t="s">
        <v>3117</v>
      </c>
      <c r="BK141" s="2" t="s">
        <v>547</v>
      </c>
      <c r="BL141" s="2" t="s">
        <v>373</v>
      </c>
      <c r="BM141" s="2" t="s">
        <v>390</v>
      </c>
      <c r="BN141" s="2" t="s">
        <v>3118</v>
      </c>
      <c r="BO141" s="2" t="s">
        <v>383</v>
      </c>
      <c r="BP141" s="2" t="s">
        <v>383</v>
      </c>
      <c r="BQ141" s="2" t="s">
        <v>383</v>
      </c>
      <c r="BR141" s="2" t="s">
        <v>390</v>
      </c>
      <c r="BS141" s="2" t="s">
        <v>497</v>
      </c>
      <c r="BT141" s="2" t="s">
        <v>411</v>
      </c>
      <c r="BU141" s="2" t="s">
        <v>3119</v>
      </c>
      <c r="BV141" s="2" t="s">
        <v>373</v>
      </c>
      <c r="BW141" s="2" t="s">
        <v>618</v>
      </c>
      <c r="BX141" s="2" t="s">
        <v>373</v>
      </c>
      <c r="BY141" s="2" t="s">
        <v>560</v>
      </c>
      <c r="BZ141" s="2" t="s">
        <v>373</v>
      </c>
      <c r="CA141" s="2" t="s">
        <v>3120</v>
      </c>
      <c r="CB141" s="2" t="s">
        <v>390</v>
      </c>
      <c r="CC141" s="2" t="s">
        <v>497</v>
      </c>
      <c r="CD141" s="2" t="s">
        <v>411</v>
      </c>
      <c r="CE141" s="2" t="s">
        <v>3121</v>
      </c>
      <c r="CF141" s="2" t="s">
        <v>373</v>
      </c>
      <c r="CG141" s="2" t="s">
        <v>618</v>
      </c>
      <c r="CH141" s="2" t="s">
        <v>373</v>
      </c>
      <c r="CI141" s="2" t="s">
        <v>494</v>
      </c>
      <c r="CJ141" s="2" t="s">
        <v>3122</v>
      </c>
      <c r="CK141" s="2" t="s">
        <v>3123</v>
      </c>
      <c r="CL141" s="2" t="s">
        <v>390</v>
      </c>
      <c r="CM141" s="2" t="s">
        <v>497</v>
      </c>
      <c r="CN141" s="2" t="s">
        <v>411</v>
      </c>
      <c r="CO141" s="2" t="s">
        <v>3124</v>
      </c>
      <c r="CP141" s="2" t="s">
        <v>373</v>
      </c>
      <c r="CQ141" s="2" t="s">
        <v>569</v>
      </c>
      <c r="CR141" s="2" t="s">
        <v>618</v>
      </c>
      <c r="CS141" s="2" t="s">
        <v>373</v>
      </c>
      <c r="CT141" s="2" t="s">
        <v>752</v>
      </c>
      <c r="CU141" s="2" t="s">
        <v>373</v>
      </c>
      <c r="CV141" s="2" t="s">
        <v>390</v>
      </c>
      <c r="CW141" s="2" t="s">
        <v>3125</v>
      </c>
      <c r="CX141" s="2" t="s">
        <v>1277</v>
      </c>
      <c r="CY141" s="2" t="s">
        <v>390</v>
      </c>
      <c r="CZ141" s="2" t="s">
        <v>373</v>
      </c>
      <c r="DA141" s="2" t="s">
        <v>373</v>
      </c>
      <c r="DB141" s="2" t="s">
        <v>373</v>
      </c>
      <c r="DC141" s="2" t="s">
        <v>373</v>
      </c>
      <c r="DD141" s="2" t="s">
        <v>373</v>
      </c>
      <c r="DE141" s="2" t="s">
        <v>373</v>
      </c>
      <c r="DF141" s="2" t="s">
        <v>373</v>
      </c>
      <c r="DG141" s="2" t="s">
        <v>373</v>
      </c>
      <c r="DH141" s="2" t="s">
        <v>373</v>
      </c>
      <c r="DI141" s="2" t="s">
        <v>373</v>
      </c>
      <c r="DJ141" s="2" t="s">
        <v>373</v>
      </c>
      <c r="DK141" s="2" t="s">
        <v>373</v>
      </c>
      <c r="DL141" s="2" t="s">
        <v>373</v>
      </c>
      <c r="DM141" s="2" t="s">
        <v>373</v>
      </c>
      <c r="DN141" s="2" t="s">
        <v>373</v>
      </c>
      <c r="DO141" s="2" t="s">
        <v>373</v>
      </c>
      <c r="DP141" s="2" t="s">
        <v>373</v>
      </c>
      <c r="DQ141" s="2" t="s">
        <v>373</v>
      </c>
      <c r="DR141" s="2" t="s">
        <v>373</v>
      </c>
      <c r="DS141" s="2" t="s">
        <v>373</v>
      </c>
      <c r="DT141" s="2" t="s">
        <v>373</v>
      </c>
      <c r="DU141" s="2" t="s">
        <v>373</v>
      </c>
      <c r="DV141" s="2" t="s">
        <v>373</v>
      </c>
      <c r="DW141" s="2" t="s">
        <v>373</v>
      </c>
      <c r="DX141" s="2" t="s">
        <v>373</v>
      </c>
      <c r="DY141" s="2" t="s">
        <v>373</v>
      </c>
      <c r="DZ141" s="2" t="s">
        <v>373</v>
      </c>
      <c r="EA141" s="2" t="s">
        <v>373</v>
      </c>
      <c r="EB141" s="2" t="s">
        <v>373</v>
      </c>
      <c r="EC141" s="2" t="s">
        <v>373</v>
      </c>
      <c r="ED141" s="2" t="s">
        <v>373</v>
      </c>
      <c r="EE141" s="2" t="s">
        <v>373</v>
      </c>
      <c r="EF141" s="2" t="s">
        <v>373</v>
      </c>
      <c r="EG141" s="2" t="s">
        <v>373</v>
      </c>
      <c r="EH141" s="2" t="s">
        <v>373</v>
      </c>
      <c r="EI141" s="2" t="s">
        <v>373</v>
      </c>
      <c r="EJ141" s="2" t="s">
        <v>373</v>
      </c>
      <c r="EK141" s="2" t="s">
        <v>373</v>
      </c>
      <c r="EL141" s="2" t="s">
        <v>373</v>
      </c>
      <c r="EM141" s="2" t="s">
        <v>373</v>
      </c>
      <c r="EN141" s="2" t="s">
        <v>390</v>
      </c>
      <c r="EO141" s="2" t="s">
        <v>373</v>
      </c>
      <c r="EP141" s="2" t="s">
        <v>373</v>
      </c>
      <c r="EQ141" s="2" t="s">
        <v>373</v>
      </c>
      <c r="ER141" s="2" t="s">
        <v>373</v>
      </c>
      <c r="ES141" s="2" t="s">
        <v>373</v>
      </c>
      <c r="ET141" s="2" t="s">
        <v>373</v>
      </c>
      <c r="EU141" s="2" t="s">
        <v>373</v>
      </c>
      <c r="EV141" s="2" t="s">
        <v>373</v>
      </c>
      <c r="EW141" s="2" t="s">
        <v>373</v>
      </c>
      <c r="EX141" s="2" t="s">
        <v>373</v>
      </c>
      <c r="EY141" s="2" t="s">
        <v>373</v>
      </c>
      <c r="EZ141" s="2" t="s">
        <v>373</v>
      </c>
      <c r="FA141" s="2" t="s">
        <v>373</v>
      </c>
      <c r="FB141" s="2" t="s">
        <v>373</v>
      </c>
      <c r="FC141" s="2" t="s">
        <v>373</v>
      </c>
      <c r="FD141" s="2" t="s">
        <v>373</v>
      </c>
      <c r="FE141" s="2" t="s">
        <v>373</v>
      </c>
      <c r="FF141" s="2" t="s">
        <v>373</v>
      </c>
      <c r="FG141" s="2" t="s">
        <v>373</v>
      </c>
      <c r="FH141" s="2" t="s">
        <v>373</v>
      </c>
      <c r="FI141" s="2" t="s">
        <v>373</v>
      </c>
      <c r="FJ141" s="2" t="s">
        <v>373</v>
      </c>
      <c r="FK141" s="2" t="s">
        <v>373</v>
      </c>
      <c r="FL141" s="2" t="s">
        <v>373</v>
      </c>
      <c r="FM141" s="2" t="s">
        <v>373</v>
      </c>
      <c r="FN141" s="2" t="s">
        <v>373</v>
      </c>
      <c r="FO141" s="2" t="s">
        <v>373</v>
      </c>
      <c r="FP141" s="2" t="s">
        <v>373</v>
      </c>
      <c r="FQ141" s="2" t="s">
        <v>373</v>
      </c>
      <c r="FR141" s="2" t="s">
        <v>373</v>
      </c>
      <c r="FS141" s="2" t="s">
        <v>373</v>
      </c>
      <c r="FT141" s="2" t="s">
        <v>373</v>
      </c>
      <c r="FU141" s="2" t="s">
        <v>373</v>
      </c>
      <c r="FV141" s="2" t="s">
        <v>373</v>
      </c>
      <c r="FW141" s="2" t="s">
        <v>373</v>
      </c>
      <c r="FX141" s="2" t="s">
        <v>373</v>
      </c>
      <c r="FY141" s="2" t="s">
        <v>373</v>
      </c>
      <c r="FZ141" s="2" t="s">
        <v>373</v>
      </c>
      <c r="GA141" s="2" t="s">
        <v>373</v>
      </c>
      <c r="GB141" s="2" t="s">
        <v>373</v>
      </c>
      <c r="GC141" s="2" t="s">
        <v>373</v>
      </c>
      <c r="GD141" s="2" t="s">
        <v>373</v>
      </c>
      <c r="GE141" s="2" t="s">
        <v>373</v>
      </c>
      <c r="GF141" s="2" t="s">
        <v>373</v>
      </c>
      <c r="GG141" s="2" t="s">
        <v>373</v>
      </c>
      <c r="GH141" s="2" t="s">
        <v>373</v>
      </c>
      <c r="GI141" s="2" t="s">
        <v>373</v>
      </c>
      <c r="GJ141" s="2" t="s">
        <v>373</v>
      </c>
    </row>
    <row r="142" spans="1:192" x14ac:dyDescent="0.25">
      <c r="A142" s="1">
        <v>43767.358587962961</v>
      </c>
      <c r="B142" s="1">
        <v>43767.361180555556</v>
      </c>
      <c r="C142" s="2" t="s">
        <v>195</v>
      </c>
      <c r="D142" s="2" t="s">
        <v>3126</v>
      </c>
      <c r="E142">
        <v>22</v>
      </c>
      <c r="F142">
        <v>224</v>
      </c>
      <c r="G142" s="2" t="s">
        <v>963</v>
      </c>
      <c r="H142" s="1">
        <v>43774.319645902775</v>
      </c>
      <c r="I142" s="2" t="s">
        <v>3127</v>
      </c>
      <c r="J142" s="2" t="s">
        <v>373</v>
      </c>
      <c r="K142" s="2" t="s">
        <v>373</v>
      </c>
      <c r="L142" s="2" t="s">
        <v>373</v>
      </c>
      <c r="M142" s="2" t="s">
        <v>373</v>
      </c>
      <c r="N142" s="2" t="s">
        <v>373</v>
      </c>
      <c r="O142" s="2" t="s">
        <v>373</v>
      </c>
      <c r="P142" s="2" t="s">
        <v>374</v>
      </c>
      <c r="Q142" s="2" t="s">
        <v>375</v>
      </c>
      <c r="R142" s="2" t="s">
        <v>3128</v>
      </c>
      <c r="S142" s="2" t="s">
        <v>3129</v>
      </c>
      <c r="T142" s="2" t="s">
        <v>3130</v>
      </c>
      <c r="U142" s="2" t="s">
        <v>3131</v>
      </c>
      <c r="V142" s="2" t="s">
        <v>3132</v>
      </c>
      <c r="W142" s="2" t="s">
        <v>381</v>
      </c>
      <c r="X142" s="2" t="s">
        <v>373</v>
      </c>
      <c r="Y142" s="2" t="s">
        <v>539</v>
      </c>
      <c r="Z142" s="2" t="s">
        <v>383</v>
      </c>
      <c r="AA142" s="2" t="s">
        <v>3133</v>
      </c>
      <c r="AB142" s="2" t="s">
        <v>373</v>
      </c>
      <c r="AC142" s="2" t="s">
        <v>3134</v>
      </c>
      <c r="AD142" s="2" t="s">
        <v>3134</v>
      </c>
      <c r="AE142" s="2" t="s">
        <v>452</v>
      </c>
      <c r="AF142" s="2" t="s">
        <v>489</v>
      </c>
      <c r="AG142" s="2" t="s">
        <v>489</v>
      </c>
      <c r="AH142" s="2" t="s">
        <v>373</v>
      </c>
      <c r="AI142" s="2" t="s">
        <v>373</v>
      </c>
      <c r="AJ142" s="2" t="s">
        <v>373</v>
      </c>
      <c r="AK142" s="2" t="s">
        <v>383</v>
      </c>
      <c r="AL142" s="2" t="s">
        <v>373</v>
      </c>
      <c r="AM142" s="2" t="s">
        <v>392</v>
      </c>
      <c r="AN142" s="2" t="s">
        <v>373</v>
      </c>
      <c r="AO142" s="2" t="s">
        <v>489</v>
      </c>
      <c r="AP142" s="2" t="s">
        <v>373</v>
      </c>
      <c r="AQ142" s="2" t="s">
        <v>373</v>
      </c>
      <c r="AR142" s="2" t="s">
        <v>373</v>
      </c>
      <c r="AS142" s="2" t="s">
        <v>373</v>
      </c>
      <c r="AT142" s="2" t="s">
        <v>373</v>
      </c>
      <c r="AU142" s="2" t="s">
        <v>373</v>
      </c>
      <c r="AV142" s="2" t="s">
        <v>373</v>
      </c>
      <c r="AW142" s="2" t="s">
        <v>373</v>
      </c>
      <c r="AX142" s="2" t="s">
        <v>373</v>
      </c>
      <c r="AY142" s="2" t="s">
        <v>373</v>
      </c>
      <c r="AZ142" s="2" t="s">
        <v>373</v>
      </c>
      <c r="BA142" s="2" t="s">
        <v>373</v>
      </c>
      <c r="BB142" s="2" t="s">
        <v>373</v>
      </c>
      <c r="BC142" s="2" t="s">
        <v>373</v>
      </c>
      <c r="BD142" s="2" t="s">
        <v>373</v>
      </c>
      <c r="BE142" s="2" t="s">
        <v>373</v>
      </c>
      <c r="BF142" s="2" t="s">
        <v>373</v>
      </c>
      <c r="BG142" s="2" t="s">
        <v>373</v>
      </c>
      <c r="BH142" s="2" t="s">
        <v>373</v>
      </c>
      <c r="BI142" s="2" t="s">
        <v>373</v>
      </c>
      <c r="BJ142" s="2" t="s">
        <v>373</v>
      </c>
      <c r="BK142" s="2" t="s">
        <v>373</v>
      </c>
      <c r="BL142" s="2" t="s">
        <v>373</v>
      </c>
      <c r="BM142" s="2" t="s">
        <v>373</v>
      </c>
      <c r="BN142" s="2" t="s">
        <v>373</v>
      </c>
      <c r="BO142" s="2" t="s">
        <v>373</v>
      </c>
      <c r="BP142" s="2" t="s">
        <v>373</v>
      </c>
      <c r="BQ142" s="2" t="s">
        <v>373</v>
      </c>
      <c r="BR142" s="2" t="s">
        <v>373</v>
      </c>
      <c r="BS142" s="2" t="s">
        <v>373</v>
      </c>
      <c r="BT142" s="2" t="s">
        <v>373</v>
      </c>
      <c r="BU142" s="2" t="s">
        <v>373</v>
      </c>
      <c r="BV142" s="2" t="s">
        <v>373</v>
      </c>
      <c r="BW142" s="2" t="s">
        <v>373</v>
      </c>
      <c r="BX142" s="2" t="s">
        <v>373</v>
      </c>
      <c r="BY142" s="2" t="s">
        <v>373</v>
      </c>
      <c r="BZ142" s="2" t="s">
        <v>373</v>
      </c>
      <c r="CA142" s="2" t="s">
        <v>373</v>
      </c>
      <c r="CB142" s="2" t="s">
        <v>373</v>
      </c>
      <c r="CC142" s="2" t="s">
        <v>373</v>
      </c>
      <c r="CD142" s="2" t="s">
        <v>373</v>
      </c>
      <c r="CE142" s="2" t="s">
        <v>373</v>
      </c>
      <c r="CF142" s="2" t="s">
        <v>373</v>
      </c>
      <c r="CG142" s="2" t="s">
        <v>373</v>
      </c>
      <c r="CH142" s="2" t="s">
        <v>373</v>
      </c>
      <c r="CI142" s="2" t="s">
        <v>373</v>
      </c>
      <c r="CJ142" s="2" t="s">
        <v>373</v>
      </c>
      <c r="CK142" s="2" t="s">
        <v>373</v>
      </c>
      <c r="CL142" s="2" t="s">
        <v>373</v>
      </c>
      <c r="CM142" s="2" t="s">
        <v>373</v>
      </c>
      <c r="CN142" s="2" t="s">
        <v>373</v>
      </c>
      <c r="CO142" s="2" t="s">
        <v>373</v>
      </c>
      <c r="CP142" s="2" t="s">
        <v>373</v>
      </c>
      <c r="CQ142" s="2" t="s">
        <v>373</v>
      </c>
      <c r="CR142" s="2" t="s">
        <v>373</v>
      </c>
      <c r="CS142" s="2" t="s">
        <v>373</v>
      </c>
      <c r="CT142" s="2" t="s">
        <v>373</v>
      </c>
      <c r="CU142" s="2" t="s">
        <v>373</v>
      </c>
      <c r="CV142" s="2" t="s">
        <v>373</v>
      </c>
      <c r="CW142" s="2" t="s">
        <v>373</v>
      </c>
      <c r="CX142" s="2" t="s">
        <v>373</v>
      </c>
      <c r="CY142" s="2" t="s">
        <v>373</v>
      </c>
      <c r="CZ142" s="2" t="s">
        <v>373</v>
      </c>
      <c r="DA142" s="2" t="s">
        <v>373</v>
      </c>
      <c r="DB142" s="2" t="s">
        <v>373</v>
      </c>
      <c r="DC142" s="2" t="s">
        <v>373</v>
      </c>
      <c r="DD142" s="2" t="s">
        <v>373</v>
      </c>
      <c r="DE142" s="2" t="s">
        <v>373</v>
      </c>
      <c r="DF142" s="2" t="s">
        <v>373</v>
      </c>
      <c r="DG142" s="2" t="s">
        <v>373</v>
      </c>
      <c r="DH142" s="2" t="s">
        <v>373</v>
      </c>
      <c r="DI142" s="2" t="s">
        <v>373</v>
      </c>
      <c r="DJ142" s="2" t="s">
        <v>373</v>
      </c>
      <c r="DK142" s="2" t="s">
        <v>373</v>
      </c>
      <c r="DL142" s="2" t="s">
        <v>373</v>
      </c>
      <c r="DM142" s="2" t="s">
        <v>373</v>
      </c>
      <c r="DN142" s="2" t="s">
        <v>373</v>
      </c>
      <c r="DO142" s="2" t="s">
        <v>373</v>
      </c>
      <c r="DP142" s="2" t="s">
        <v>373</v>
      </c>
      <c r="DQ142" s="2" t="s">
        <v>373</v>
      </c>
      <c r="DR142" s="2" t="s">
        <v>373</v>
      </c>
      <c r="DS142" s="2" t="s">
        <v>373</v>
      </c>
      <c r="DT142" s="2" t="s">
        <v>373</v>
      </c>
      <c r="DU142" s="2" t="s">
        <v>373</v>
      </c>
      <c r="DV142" s="2" t="s">
        <v>373</v>
      </c>
      <c r="DW142" s="2" t="s">
        <v>373</v>
      </c>
      <c r="DX142" s="2" t="s">
        <v>373</v>
      </c>
      <c r="DY142" s="2" t="s">
        <v>373</v>
      </c>
      <c r="DZ142" s="2" t="s">
        <v>373</v>
      </c>
      <c r="EA142" s="2" t="s">
        <v>373</v>
      </c>
      <c r="EB142" s="2" t="s">
        <v>373</v>
      </c>
      <c r="EC142" s="2" t="s">
        <v>373</v>
      </c>
      <c r="ED142" s="2" t="s">
        <v>373</v>
      </c>
      <c r="EE142" s="2" t="s">
        <v>373</v>
      </c>
      <c r="EF142" s="2" t="s">
        <v>373</v>
      </c>
      <c r="EG142" s="2" t="s">
        <v>373</v>
      </c>
      <c r="EH142" s="2" t="s">
        <v>373</v>
      </c>
      <c r="EI142" s="2" t="s">
        <v>373</v>
      </c>
      <c r="EJ142" s="2" t="s">
        <v>373</v>
      </c>
      <c r="EK142" s="2" t="s">
        <v>373</v>
      </c>
      <c r="EL142" s="2" t="s">
        <v>373</v>
      </c>
      <c r="EM142" s="2" t="s">
        <v>373</v>
      </c>
      <c r="EN142" s="2" t="s">
        <v>373</v>
      </c>
      <c r="EO142" s="2" t="s">
        <v>373</v>
      </c>
      <c r="EP142" s="2" t="s">
        <v>373</v>
      </c>
      <c r="EQ142" s="2" t="s">
        <v>373</v>
      </c>
      <c r="ER142" s="2" t="s">
        <v>373</v>
      </c>
      <c r="ES142" s="2" t="s">
        <v>373</v>
      </c>
      <c r="ET142" s="2" t="s">
        <v>373</v>
      </c>
      <c r="EU142" s="2" t="s">
        <v>373</v>
      </c>
      <c r="EV142" s="2" t="s">
        <v>373</v>
      </c>
      <c r="EW142" s="2" t="s">
        <v>373</v>
      </c>
      <c r="EX142" s="2" t="s">
        <v>373</v>
      </c>
      <c r="EY142" s="2" t="s">
        <v>373</v>
      </c>
      <c r="EZ142" s="2" t="s">
        <v>373</v>
      </c>
      <c r="FA142" s="2" t="s">
        <v>373</v>
      </c>
      <c r="FB142" s="2" t="s">
        <v>373</v>
      </c>
      <c r="FC142" s="2" t="s">
        <v>373</v>
      </c>
      <c r="FD142" s="2" t="s">
        <v>373</v>
      </c>
      <c r="FE142" s="2" t="s">
        <v>373</v>
      </c>
      <c r="FF142" s="2" t="s">
        <v>373</v>
      </c>
      <c r="FG142" s="2" t="s">
        <v>373</v>
      </c>
      <c r="FH142" s="2" t="s">
        <v>373</v>
      </c>
      <c r="FI142" s="2" t="s">
        <v>373</v>
      </c>
      <c r="FJ142" s="2" t="s">
        <v>373</v>
      </c>
      <c r="FK142" s="2" t="s">
        <v>373</v>
      </c>
      <c r="FL142" s="2" t="s">
        <v>373</v>
      </c>
      <c r="FM142" s="2" t="s">
        <v>373</v>
      </c>
      <c r="FN142" s="2" t="s">
        <v>373</v>
      </c>
      <c r="FO142" s="2" t="s">
        <v>373</v>
      </c>
      <c r="FP142" s="2" t="s">
        <v>373</v>
      </c>
      <c r="FQ142" s="2" t="s">
        <v>373</v>
      </c>
      <c r="FR142" s="2" t="s">
        <v>373</v>
      </c>
      <c r="FS142" s="2" t="s">
        <v>373</v>
      </c>
      <c r="FT142" s="2" t="s">
        <v>373</v>
      </c>
      <c r="FU142" s="2" t="s">
        <v>373</v>
      </c>
      <c r="FV142" s="2" t="s">
        <v>373</v>
      </c>
      <c r="FW142" s="2" t="s">
        <v>373</v>
      </c>
      <c r="FX142" s="2" t="s">
        <v>373</v>
      </c>
      <c r="FY142" s="2" t="s">
        <v>373</v>
      </c>
      <c r="FZ142" s="2" t="s">
        <v>373</v>
      </c>
      <c r="GA142" s="2" t="s">
        <v>373</v>
      </c>
      <c r="GB142" s="2" t="s">
        <v>373</v>
      </c>
      <c r="GC142" s="2" t="s">
        <v>373</v>
      </c>
      <c r="GD142" s="2" t="s">
        <v>373</v>
      </c>
      <c r="GE142" s="2" t="s">
        <v>373</v>
      </c>
      <c r="GF142" s="2" t="s">
        <v>373</v>
      </c>
      <c r="GG142" s="2" t="s">
        <v>373</v>
      </c>
      <c r="GH142" s="2" t="s">
        <v>373</v>
      </c>
      <c r="GI142" s="2" t="s">
        <v>373</v>
      </c>
      <c r="GJ142" s="2" t="s">
        <v>373</v>
      </c>
    </row>
    <row r="143" spans="1:192" x14ac:dyDescent="0.25">
      <c r="A143" s="1">
        <v>43767.414699074077</v>
      </c>
      <c r="B143" s="1">
        <v>43767.414768518516</v>
      </c>
      <c r="C143" s="2" t="s">
        <v>195</v>
      </c>
      <c r="D143" s="2" t="s">
        <v>1361</v>
      </c>
      <c r="E143">
        <v>2</v>
      </c>
      <c r="F143">
        <v>5</v>
      </c>
      <c r="G143" s="2" t="s">
        <v>963</v>
      </c>
      <c r="H143" s="1">
        <v>43774.3732441088</v>
      </c>
      <c r="I143" s="2" t="s">
        <v>3135</v>
      </c>
      <c r="J143" s="2" t="s">
        <v>373</v>
      </c>
      <c r="K143" s="2" t="s">
        <v>373</v>
      </c>
      <c r="L143" s="2" t="s">
        <v>373</v>
      </c>
      <c r="M143" s="2" t="s">
        <v>373</v>
      </c>
      <c r="N143" s="2" t="s">
        <v>373</v>
      </c>
      <c r="O143" s="2" t="s">
        <v>373</v>
      </c>
      <c r="P143" s="2" t="s">
        <v>374</v>
      </c>
      <c r="Q143" s="2" t="s">
        <v>375</v>
      </c>
      <c r="R143" s="2" t="s">
        <v>373</v>
      </c>
      <c r="S143" s="2" t="s">
        <v>373</v>
      </c>
      <c r="T143" s="2" t="s">
        <v>373</v>
      </c>
      <c r="U143" s="2" t="s">
        <v>373</v>
      </c>
      <c r="V143" s="2" t="s">
        <v>373</v>
      </c>
      <c r="W143" s="2" t="s">
        <v>373</v>
      </c>
      <c r="X143" s="2" t="s">
        <v>373</v>
      </c>
      <c r="Y143" s="2" t="s">
        <v>373</v>
      </c>
      <c r="Z143" s="2" t="s">
        <v>373</v>
      </c>
      <c r="AA143" s="2" t="s">
        <v>373</v>
      </c>
      <c r="AB143" s="2" t="s">
        <v>373</v>
      </c>
      <c r="AC143" s="2" t="s">
        <v>373</v>
      </c>
      <c r="AD143" s="2" t="s">
        <v>373</v>
      </c>
      <c r="AE143" s="2" t="s">
        <v>373</v>
      </c>
      <c r="AF143" s="2" t="s">
        <v>373</v>
      </c>
      <c r="AG143" s="2" t="s">
        <v>373</v>
      </c>
      <c r="AH143" s="2" t="s">
        <v>373</v>
      </c>
      <c r="AI143" s="2" t="s">
        <v>373</v>
      </c>
      <c r="AJ143" s="2" t="s">
        <v>373</v>
      </c>
      <c r="AK143" s="2" t="s">
        <v>373</v>
      </c>
      <c r="AL143" s="2" t="s">
        <v>373</v>
      </c>
      <c r="AM143" s="2" t="s">
        <v>373</v>
      </c>
      <c r="AN143" s="2" t="s">
        <v>373</v>
      </c>
      <c r="AO143" s="2" t="s">
        <v>373</v>
      </c>
      <c r="AP143" s="2" t="s">
        <v>373</v>
      </c>
      <c r="AQ143" s="2" t="s">
        <v>373</v>
      </c>
      <c r="AR143" s="2" t="s">
        <v>373</v>
      </c>
      <c r="AS143" s="2" t="s">
        <v>373</v>
      </c>
      <c r="AT143" s="2" t="s">
        <v>373</v>
      </c>
      <c r="AU143" s="2" t="s">
        <v>373</v>
      </c>
      <c r="AV143" s="2" t="s">
        <v>373</v>
      </c>
      <c r="AW143" s="2" t="s">
        <v>373</v>
      </c>
      <c r="AX143" s="2" t="s">
        <v>373</v>
      </c>
      <c r="AY143" s="2" t="s">
        <v>373</v>
      </c>
      <c r="AZ143" s="2" t="s">
        <v>373</v>
      </c>
      <c r="BA143" s="2" t="s">
        <v>373</v>
      </c>
      <c r="BB143" s="2" t="s">
        <v>373</v>
      </c>
      <c r="BC143" s="2" t="s">
        <v>373</v>
      </c>
      <c r="BD143" s="2" t="s">
        <v>373</v>
      </c>
      <c r="BE143" s="2" t="s">
        <v>373</v>
      </c>
      <c r="BF143" s="2" t="s">
        <v>373</v>
      </c>
      <c r="BG143" s="2" t="s">
        <v>373</v>
      </c>
      <c r="BH143" s="2" t="s">
        <v>373</v>
      </c>
      <c r="BI143" s="2" t="s">
        <v>373</v>
      </c>
      <c r="BJ143" s="2" t="s">
        <v>373</v>
      </c>
      <c r="BK143" s="2" t="s">
        <v>373</v>
      </c>
      <c r="BL143" s="2" t="s">
        <v>373</v>
      </c>
      <c r="BM143" s="2" t="s">
        <v>373</v>
      </c>
      <c r="BN143" s="2" t="s">
        <v>373</v>
      </c>
      <c r="BO143" s="2" t="s">
        <v>373</v>
      </c>
      <c r="BP143" s="2" t="s">
        <v>373</v>
      </c>
      <c r="BQ143" s="2" t="s">
        <v>373</v>
      </c>
      <c r="BR143" s="2" t="s">
        <v>373</v>
      </c>
      <c r="BS143" s="2" t="s">
        <v>373</v>
      </c>
      <c r="BT143" s="2" t="s">
        <v>373</v>
      </c>
      <c r="BU143" s="2" t="s">
        <v>373</v>
      </c>
      <c r="BV143" s="2" t="s">
        <v>373</v>
      </c>
      <c r="BW143" s="2" t="s">
        <v>373</v>
      </c>
      <c r="BX143" s="2" t="s">
        <v>373</v>
      </c>
      <c r="BY143" s="2" t="s">
        <v>373</v>
      </c>
      <c r="BZ143" s="2" t="s">
        <v>373</v>
      </c>
      <c r="CA143" s="2" t="s">
        <v>373</v>
      </c>
      <c r="CB143" s="2" t="s">
        <v>373</v>
      </c>
      <c r="CC143" s="2" t="s">
        <v>373</v>
      </c>
      <c r="CD143" s="2" t="s">
        <v>373</v>
      </c>
      <c r="CE143" s="2" t="s">
        <v>373</v>
      </c>
      <c r="CF143" s="2" t="s">
        <v>373</v>
      </c>
      <c r="CG143" s="2" t="s">
        <v>373</v>
      </c>
      <c r="CH143" s="2" t="s">
        <v>373</v>
      </c>
      <c r="CI143" s="2" t="s">
        <v>373</v>
      </c>
      <c r="CJ143" s="2" t="s">
        <v>373</v>
      </c>
      <c r="CK143" s="2" t="s">
        <v>373</v>
      </c>
      <c r="CL143" s="2" t="s">
        <v>373</v>
      </c>
      <c r="CM143" s="2" t="s">
        <v>373</v>
      </c>
      <c r="CN143" s="2" t="s">
        <v>373</v>
      </c>
      <c r="CO143" s="2" t="s">
        <v>373</v>
      </c>
      <c r="CP143" s="2" t="s">
        <v>373</v>
      </c>
      <c r="CQ143" s="2" t="s">
        <v>373</v>
      </c>
      <c r="CR143" s="2" t="s">
        <v>373</v>
      </c>
      <c r="CS143" s="2" t="s">
        <v>373</v>
      </c>
      <c r="CT143" s="2" t="s">
        <v>373</v>
      </c>
      <c r="CU143" s="2" t="s">
        <v>373</v>
      </c>
      <c r="CV143" s="2" t="s">
        <v>373</v>
      </c>
      <c r="CW143" s="2" t="s">
        <v>373</v>
      </c>
      <c r="CX143" s="2" t="s">
        <v>373</v>
      </c>
      <c r="CY143" s="2" t="s">
        <v>373</v>
      </c>
      <c r="CZ143" s="2" t="s">
        <v>373</v>
      </c>
      <c r="DA143" s="2" t="s">
        <v>373</v>
      </c>
      <c r="DB143" s="2" t="s">
        <v>373</v>
      </c>
      <c r="DC143" s="2" t="s">
        <v>373</v>
      </c>
      <c r="DD143" s="2" t="s">
        <v>373</v>
      </c>
      <c r="DE143" s="2" t="s">
        <v>373</v>
      </c>
      <c r="DF143" s="2" t="s">
        <v>373</v>
      </c>
      <c r="DG143" s="2" t="s">
        <v>373</v>
      </c>
      <c r="DH143" s="2" t="s">
        <v>373</v>
      </c>
      <c r="DI143" s="2" t="s">
        <v>373</v>
      </c>
      <c r="DJ143" s="2" t="s">
        <v>373</v>
      </c>
      <c r="DK143" s="2" t="s">
        <v>373</v>
      </c>
      <c r="DL143" s="2" t="s">
        <v>373</v>
      </c>
      <c r="DM143" s="2" t="s">
        <v>373</v>
      </c>
      <c r="DN143" s="2" t="s">
        <v>373</v>
      </c>
      <c r="DO143" s="2" t="s">
        <v>373</v>
      </c>
      <c r="DP143" s="2" t="s">
        <v>373</v>
      </c>
      <c r="DQ143" s="2" t="s">
        <v>373</v>
      </c>
      <c r="DR143" s="2" t="s">
        <v>373</v>
      </c>
      <c r="DS143" s="2" t="s">
        <v>373</v>
      </c>
      <c r="DT143" s="2" t="s">
        <v>373</v>
      </c>
      <c r="DU143" s="2" t="s">
        <v>373</v>
      </c>
      <c r="DV143" s="2" t="s">
        <v>373</v>
      </c>
      <c r="DW143" s="2" t="s">
        <v>373</v>
      </c>
      <c r="DX143" s="2" t="s">
        <v>373</v>
      </c>
      <c r="DY143" s="2" t="s">
        <v>373</v>
      </c>
      <c r="DZ143" s="2" t="s">
        <v>373</v>
      </c>
      <c r="EA143" s="2" t="s">
        <v>373</v>
      </c>
      <c r="EB143" s="2" t="s">
        <v>373</v>
      </c>
      <c r="EC143" s="2" t="s">
        <v>373</v>
      </c>
      <c r="ED143" s="2" t="s">
        <v>373</v>
      </c>
      <c r="EE143" s="2" t="s">
        <v>373</v>
      </c>
      <c r="EF143" s="2" t="s">
        <v>373</v>
      </c>
      <c r="EG143" s="2" t="s">
        <v>373</v>
      </c>
      <c r="EH143" s="2" t="s">
        <v>373</v>
      </c>
      <c r="EI143" s="2" t="s">
        <v>373</v>
      </c>
      <c r="EJ143" s="2" t="s">
        <v>373</v>
      </c>
      <c r="EK143" s="2" t="s">
        <v>373</v>
      </c>
      <c r="EL143" s="2" t="s">
        <v>373</v>
      </c>
      <c r="EM143" s="2" t="s">
        <v>373</v>
      </c>
      <c r="EN143" s="2" t="s">
        <v>373</v>
      </c>
      <c r="EO143" s="2" t="s">
        <v>373</v>
      </c>
      <c r="EP143" s="2" t="s">
        <v>373</v>
      </c>
      <c r="EQ143" s="2" t="s">
        <v>373</v>
      </c>
      <c r="ER143" s="2" t="s">
        <v>373</v>
      </c>
      <c r="ES143" s="2" t="s">
        <v>373</v>
      </c>
      <c r="ET143" s="2" t="s">
        <v>373</v>
      </c>
      <c r="EU143" s="2" t="s">
        <v>373</v>
      </c>
      <c r="EV143" s="2" t="s">
        <v>373</v>
      </c>
      <c r="EW143" s="2" t="s">
        <v>373</v>
      </c>
      <c r="EX143" s="2" t="s">
        <v>373</v>
      </c>
      <c r="EY143" s="2" t="s">
        <v>373</v>
      </c>
      <c r="EZ143" s="2" t="s">
        <v>373</v>
      </c>
      <c r="FA143" s="2" t="s">
        <v>373</v>
      </c>
      <c r="FB143" s="2" t="s">
        <v>373</v>
      </c>
      <c r="FC143" s="2" t="s">
        <v>373</v>
      </c>
      <c r="FD143" s="2" t="s">
        <v>373</v>
      </c>
      <c r="FE143" s="2" t="s">
        <v>373</v>
      </c>
      <c r="FF143" s="2" t="s">
        <v>373</v>
      </c>
      <c r="FG143" s="2" t="s">
        <v>373</v>
      </c>
      <c r="FH143" s="2" t="s">
        <v>373</v>
      </c>
      <c r="FI143" s="2" t="s">
        <v>373</v>
      </c>
      <c r="FJ143" s="2" t="s">
        <v>373</v>
      </c>
      <c r="FK143" s="2" t="s">
        <v>373</v>
      </c>
      <c r="FL143" s="2" t="s">
        <v>373</v>
      </c>
      <c r="FM143" s="2" t="s">
        <v>373</v>
      </c>
      <c r="FN143" s="2" t="s">
        <v>373</v>
      </c>
      <c r="FO143" s="2" t="s">
        <v>373</v>
      </c>
      <c r="FP143" s="2" t="s">
        <v>373</v>
      </c>
      <c r="FQ143" s="2" t="s">
        <v>373</v>
      </c>
      <c r="FR143" s="2" t="s">
        <v>373</v>
      </c>
      <c r="FS143" s="2" t="s">
        <v>373</v>
      </c>
      <c r="FT143" s="2" t="s">
        <v>373</v>
      </c>
      <c r="FU143" s="2" t="s">
        <v>373</v>
      </c>
      <c r="FV143" s="2" t="s">
        <v>373</v>
      </c>
      <c r="FW143" s="2" t="s">
        <v>373</v>
      </c>
      <c r="FX143" s="2" t="s">
        <v>373</v>
      </c>
      <c r="FY143" s="2" t="s">
        <v>373</v>
      </c>
      <c r="FZ143" s="2" t="s">
        <v>373</v>
      </c>
      <c r="GA143" s="2" t="s">
        <v>373</v>
      </c>
      <c r="GB143" s="2" t="s">
        <v>373</v>
      </c>
      <c r="GC143" s="2" t="s">
        <v>373</v>
      </c>
      <c r="GD143" s="2" t="s">
        <v>373</v>
      </c>
      <c r="GE143" s="2" t="s">
        <v>373</v>
      </c>
      <c r="GF143" s="2" t="s">
        <v>373</v>
      </c>
      <c r="GG143" s="2" t="s">
        <v>373</v>
      </c>
      <c r="GH143" s="2" t="s">
        <v>373</v>
      </c>
      <c r="GI143" s="2" t="s">
        <v>373</v>
      </c>
      <c r="GJ143" s="2" t="s">
        <v>373</v>
      </c>
    </row>
    <row r="144" spans="1:192" ht="60" x14ac:dyDescent="0.25">
      <c r="A144" s="1">
        <v>43781.386388888888</v>
      </c>
      <c r="B144" s="1">
        <v>43781.408449074072</v>
      </c>
      <c r="C144" s="2" t="s">
        <v>195</v>
      </c>
      <c r="D144" s="2" t="s">
        <v>3136</v>
      </c>
      <c r="E144">
        <v>100</v>
      </c>
      <c r="F144">
        <v>1905</v>
      </c>
      <c r="G144" s="2" t="s">
        <v>371</v>
      </c>
      <c r="H144" s="1">
        <v>43781.408470868053</v>
      </c>
      <c r="I144" s="2" t="s">
        <v>3137</v>
      </c>
      <c r="J144" s="2" t="s">
        <v>373</v>
      </c>
      <c r="K144" s="2" t="s">
        <v>373</v>
      </c>
      <c r="L144" s="2" t="s">
        <v>373</v>
      </c>
      <c r="M144" s="2" t="s">
        <v>373</v>
      </c>
      <c r="N144" s="2" t="s">
        <v>373</v>
      </c>
      <c r="O144" s="2" t="s">
        <v>373</v>
      </c>
      <c r="P144" s="2" t="s">
        <v>374</v>
      </c>
      <c r="Q144" s="2" t="s">
        <v>375</v>
      </c>
      <c r="R144" s="2" t="s">
        <v>3138</v>
      </c>
      <c r="S144" s="2" t="s">
        <v>3139</v>
      </c>
      <c r="T144" s="2" t="s">
        <v>3140</v>
      </c>
      <c r="U144" s="2" t="s">
        <v>3141</v>
      </c>
      <c r="V144" s="2" t="s">
        <v>3142</v>
      </c>
      <c r="W144" s="2" t="s">
        <v>381</v>
      </c>
      <c r="X144" s="2" t="s">
        <v>373</v>
      </c>
      <c r="Y144" s="2" t="s">
        <v>3143</v>
      </c>
      <c r="Z144" s="2" t="s">
        <v>390</v>
      </c>
      <c r="AA144" s="2" t="s">
        <v>424</v>
      </c>
      <c r="AB144" s="2" t="s">
        <v>373</v>
      </c>
      <c r="AC144" s="2" t="s">
        <v>3144</v>
      </c>
      <c r="AD144" s="2" t="s">
        <v>373</v>
      </c>
      <c r="AE144" s="2" t="s">
        <v>3145</v>
      </c>
      <c r="AF144" s="2" t="s">
        <v>373</v>
      </c>
      <c r="AG144" s="2" t="s">
        <v>373</v>
      </c>
      <c r="AH144" s="2" t="s">
        <v>3146</v>
      </c>
      <c r="AI144" s="2" t="s">
        <v>3147</v>
      </c>
      <c r="AJ144" s="2" t="s">
        <v>3148</v>
      </c>
      <c r="AK144" s="2" t="s">
        <v>390</v>
      </c>
      <c r="AL144" s="2" t="s">
        <v>3149</v>
      </c>
      <c r="AM144" s="2" t="s">
        <v>405</v>
      </c>
      <c r="AN144" s="2" t="s">
        <v>406</v>
      </c>
      <c r="AO144" s="2" t="s">
        <v>3150</v>
      </c>
      <c r="AP144" s="2" t="s">
        <v>373</v>
      </c>
      <c r="AQ144" s="2" t="s">
        <v>373</v>
      </c>
      <c r="AR144" s="2" t="s">
        <v>615</v>
      </c>
      <c r="AS144" s="2" t="s">
        <v>373</v>
      </c>
      <c r="AT144" s="2" t="s">
        <v>373</v>
      </c>
      <c r="AU144" s="2" t="s">
        <v>373</v>
      </c>
      <c r="AV144" s="2" t="s">
        <v>429</v>
      </c>
      <c r="AW144" s="2" t="s">
        <v>429</v>
      </c>
      <c r="AX144" s="2" t="s">
        <v>390</v>
      </c>
      <c r="AY144" s="2" t="s">
        <v>390</v>
      </c>
      <c r="AZ144" s="2" t="s">
        <v>390</v>
      </c>
      <c r="BA144" s="2" t="s">
        <v>3151</v>
      </c>
      <c r="BB144" s="2" t="s">
        <v>617</v>
      </c>
      <c r="BC144" s="2" t="s">
        <v>617</v>
      </c>
      <c r="BD144" s="2" t="s">
        <v>582</v>
      </c>
      <c r="BE144" s="2" t="s">
        <v>617</v>
      </c>
      <c r="BF144" s="2" t="s">
        <v>617</v>
      </c>
      <c r="BG144" s="2" t="s">
        <v>390</v>
      </c>
      <c r="BH144" s="2" t="s">
        <v>703</v>
      </c>
      <c r="BI144" s="2" t="s">
        <v>3152</v>
      </c>
      <c r="BJ144" s="2" t="s">
        <v>373</v>
      </c>
      <c r="BK144" s="2" t="s">
        <v>823</v>
      </c>
      <c r="BL144" s="2" t="s">
        <v>3153</v>
      </c>
      <c r="BM144" s="2" t="s">
        <v>390</v>
      </c>
      <c r="BN144" s="2" t="s">
        <v>3154</v>
      </c>
      <c r="BO144" s="2" t="s">
        <v>383</v>
      </c>
      <c r="BP144" s="2" t="s">
        <v>383</v>
      </c>
      <c r="BQ144" s="2" t="s">
        <v>383</v>
      </c>
      <c r="BR144" s="2" t="s">
        <v>390</v>
      </c>
      <c r="BS144" s="2" t="s">
        <v>497</v>
      </c>
      <c r="BT144" s="2" t="s">
        <v>411</v>
      </c>
      <c r="BU144" s="2" t="s">
        <v>452</v>
      </c>
      <c r="BV144" s="2" t="s">
        <v>373</v>
      </c>
      <c r="BW144" s="2" t="s">
        <v>3155</v>
      </c>
      <c r="BX144" s="2" t="s">
        <v>373</v>
      </c>
      <c r="BY144" s="2" t="s">
        <v>560</v>
      </c>
      <c r="BZ144" s="2" t="s">
        <v>373</v>
      </c>
      <c r="CA144" s="2" t="s">
        <v>3156</v>
      </c>
      <c r="CB144" s="2" t="s">
        <v>390</v>
      </c>
      <c r="CC144" s="2" t="s">
        <v>497</v>
      </c>
      <c r="CD144" s="2" t="s">
        <v>411</v>
      </c>
      <c r="CE144" s="2" t="s">
        <v>452</v>
      </c>
      <c r="CF144" s="2" t="s">
        <v>373</v>
      </c>
      <c r="CG144" s="2" t="s">
        <v>3155</v>
      </c>
      <c r="CH144" s="2" t="s">
        <v>373</v>
      </c>
      <c r="CI144" s="2" t="s">
        <v>494</v>
      </c>
      <c r="CJ144" s="2" t="s">
        <v>3157</v>
      </c>
      <c r="CK144" s="2" t="s">
        <v>3158</v>
      </c>
      <c r="CL144" s="2" t="s">
        <v>390</v>
      </c>
      <c r="CM144" s="2" t="s">
        <v>497</v>
      </c>
      <c r="CN144" s="2" t="s">
        <v>411</v>
      </c>
      <c r="CO144" s="2" t="s">
        <v>760</v>
      </c>
      <c r="CP144" s="2" t="s">
        <v>373</v>
      </c>
      <c r="CQ144" s="2" t="s">
        <v>390</v>
      </c>
      <c r="CR144" s="2" t="s">
        <v>3159</v>
      </c>
      <c r="CS144" s="2" t="s">
        <v>373</v>
      </c>
      <c r="CT144" s="2" t="s">
        <v>494</v>
      </c>
      <c r="CU144" s="2" t="s">
        <v>3160</v>
      </c>
      <c r="CV144" s="2" t="s">
        <v>390</v>
      </c>
      <c r="CW144" s="2" t="s">
        <v>3161</v>
      </c>
      <c r="CX144" s="2" t="s">
        <v>3162</v>
      </c>
      <c r="CY144" s="2" t="s">
        <v>390</v>
      </c>
      <c r="CZ144" s="2" t="s">
        <v>3163</v>
      </c>
      <c r="DA144" s="2" t="s">
        <v>1077</v>
      </c>
      <c r="DB144" s="2" t="s">
        <v>1077</v>
      </c>
      <c r="DC144" s="2" t="s">
        <v>1077</v>
      </c>
      <c r="DD144" s="2" t="s">
        <v>3164</v>
      </c>
      <c r="DE144" s="2" t="s">
        <v>1077</v>
      </c>
      <c r="DF144" s="2" t="s">
        <v>3165</v>
      </c>
      <c r="DG144" s="2" t="s">
        <v>1077</v>
      </c>
      <c r="DH144" s="2" t="s">
        <v>3166</v>
      </c>
      <c r="DI144" s="2" t="s">
        <v>1077</v>
      </c>
      <c r="DJ144" s="2" t="s">
        <v>3167</v>
      </c>
      <c r="DK144" s="2" t="s">
        <v>3168</v>
      </c>
      <c r="DL144" s="2" t="s">
        <v>3169</v>
      </c>
      <c r="DM144" s="2" t="s">
        <v>3170</v>
      </c>
      <c r="DN144" s="2" t="s">
        <v>3171</v>
      </c>
      <c r="DO144" s="2" t="s">
        <v>373</v>
      </c>
      <c r="DP144" s="2" t="s">
        <v>2091</v>
      </c>
      <c r="DQ144" s="2" t="s">
        <v>3172</v>
      </c>
      <c r="DR144" s="2" t="s">
        <v>3173</v>
      </c>
      <c r="DS144" s="2" t="s">
        <v>3174</v>
      </c>
      <c r="DT144" s="2" t="s">
        <v>3175</v>
      </c>
      <c r="DU144" s="2" t="s">
        <v>1806</v>
      </c>
      <c r="DV144" s="2" t="s">
        <v>3176</v>
      </c>
      <c r="DW144" s="2" t="s">
        <v>1077</v>
      </c>
      <c r="DX144" s="2" t="s">
        <v>1077</v>
      </c>
      <c r="DY144" s="2" t="s">
        <v>1077</v>
      </c>
      <c r="DZ144" s="2" t="s">
        <v>1077</v>
      </c>
      <c r="EA144" s="2" t="s">
        <v>1077</v>
      </c>
      <c r="EB144" s="2" t="s">
        <v>373</v>
      </c>
      <c r="EC144" s="2" t="s">
        <v>1077</v>
      </c>
      <c r="ED144" s="2" t="s">
        <v>1077</v>
      </c>
      <c r="EE144" s="2" t="s">
        <v>2306</v>
      </c>
      <c r="EF144" s="2" t="s">
        <v>390</v>
      </c>
      <c r="EG144" s="2" t="s">
        <v>390</v>
      </c>
      <c r="EH144" s="2" t="s">
        <v>449</v>
      </c>
      <c r="EI144" s="2" t="s">
        <v>373</v>
      </c>
      <c r="EJ144" s="2" t="s">
        <v>529</v>
      </c>
      <c r="EK144" s="2" t="s">
        <v>373</v>
      </c>
      <c r="EL144" s="2" t="s">
        <v>373</v>
      </c>
      <c r="EM144" s="2" t="s">
        <v>3177</v>
      </c>
      <c r="EN144" s="2" t="s">
        <v>390</v>
      </c>
      <c r="EO144" s="2" t="s">
        <v>3178</v>
      </c>
      <c r="EP144" s="2" t="s">
        <v>1077</v>
      </c>
      <c r="EQ144" s="2" t="s">
        <v>1077</v>
      </c>
      <c r="ER144" s="2" t="s">
        <v>1077</v>
      </c>
      <c r="ES144" s="2" t="s">
        <v>3179</v>
      </c>
      <c r="ET144" s="2" t="s">
        <v>1077</v>
      </c>
      <c r="EU144" s="2" t="s">
        <v>3180</v>
      </c>
      <c r="EV144" s="2" t="s">
        <v>1077</v>
      </c>
      <c r="EW144" s="2" t="s">
        <v>3181</v>
      </c>
      <c r="EX144" s="2" t="s">
        <v>1077</v>
      </c>
      <c r="EY144" s="2" t="s">
        <v>3182</v>
      </c>
      <c r="EZ144" s="2" t="s">
        <v>3183</v>
      </c>
      <c r="FA144" s="2" t="s">
        <v>440</v>
      </c>
      <c r="FB144" s="2" t="s">
        <v>3184</v>
      </c>
      <c r="FC144" s="2" t="s">
        <v>440</v>
      </c>
      <c r="FD144" s="2" t="s">
        <v>494</v>
      </c>
      <c r="FE144" s="2" t="s">
        <v>3185</v>
      </c>
      <c r="FF144" s="2" t="s">
        <v>3186</v>
      </c>
      <c r="FG144" s="2" t="s">
        <v>373</v>
      </c>
      <c r="FH144" s="2" t="s">
        <v>373</v>
      </c>
      <c r="FI144" s="2" t="s">
        <v>373</v>
      </c>
      <c r="FJ144" s="2" t="s">
        <v>373</v>
      </c>
      <c r="FK144" s="2" t="s">
        <v>373</v>
      </c>
      <c r="FL144" s="2" t="s">
        <v>373</v>
      </c>
      <c r="FM144" s="2" t="s">
        <v>373</v>
      </c>
      <c r="FN144" s="2" t="s">
        <v>373</v>
      </c>
      <c r="FO144" s="2" t="s">
        <v>373</v>
      </c>
      <c r="FP144" s="2" t="s">
        <v>383</v>
      </c>
      <c r="FQ144" s="2" t="s">
        <v>383</v>
      </c>
      <c r="FR144" s="2" t="s">
        <v>373</v>
      </c>
      <c r="FS144" s="2" t="s">
        <v>373</v>
      </c>
      <c r="FT144" s="2" t="s">
        <v>383</v>
      </c>
      <c r="FU144" s="2" t="s">
        <v>373</v>
      </c>
      <c r="FV144" s="2" t="s">
        <v>383</v>
      </c>
      <c r="FW144" s="2" t="s">
        <v>373</v>
      </c>
      <c r="FX144" s="2" t="s">
        <v>3187</v>
      </c>
      <c r="FY144" s="2" t="s">
        <v>390</v>
      </c>
      <c r="FZ144" s="2" t="s">
        <v>3188</v>
      </c>
      <c r="GA144" s="2" t="s">
        <v>1077</v>
      </c>
      <c r="GB144" s="2" t="s">
        <v>3180</v>
      </c>
      <c r="GC144" s="2" t="s">
        <v>1077</v>
      </c>
      <c r="GD144" s="2" t="s">
        <v>3189</v>
      </c>
      <c r="GE144" s="2" t="s">
        <v>1077</v>
      </c>
      <c r="GF144" s="2" t="s">
        <v>3190</v>
      </c>
      <c r="GG144" s="2" t="s">
        <v>3191</v>
      </c>
      <c r="GH144" s="2" t="s">
        <v>3192</v>
      </c>
      <c r="GI144" s="2" t="s">
        <v>373</v>
      </c>
      <c r="GJ144" s="2" t="s">
        <v>3193</v>
      </c>
    </row>
    <row r="145" spans="1:192" ht="45" x14ac:dyDescent="0.25">
      <c r="A145" s="1">
        <v>43770.360578703701</v>
      </c>
      <c r="B145" s="1">
        <v>43774.636643518519</v>
      </c>
      <c r="C145" s="2" t="s">
        <v>195</v>
      </c>
      <c r="D145" s="2" t="s">
        <v>3194</v>
      </c>
      <c r="E145">
        <v>58</v>
      </c>
      <c r="F145">
        <v>373052</v>
      </c>
      <c r="G145" s="2" t="s">
        <v>963</v>
      </c>
      <c r="H145" s="1">
        <v>43781.636986689817</v>
      </c>
      <c r="I145" s="2" t="s">
        <v>3195</v>
      </c>
      <c r="J145" s="2" t="s">
        <v>373</v>
      </c>
      <c r="K145" s="2" t="s">
        <v>373</v>
      </c>
      <c r="L145" s="2" t="s">
        <v>373</v>
      </c>
      <c r="M145" s="2" t="s">
        <v>373</v>
      </c>
      <c r="N145" s="2" t="s">
        <v>373</v>
      </c>
      <c r="O145" s="2" t="s">
        <v>373</v>
      </c>
      <c r="P145" s="2" t="s">
        <v>374</v>
      </c>
      <c r="Q145" s="2" t="s">
        <v>375</v>
      </c>
      <c r="R145" s="2" t="s">
        <v>3196</v>
      </c>
      <c r="S145" s="2" t="s">
        <v>3197</v>
      </c>
      <c r="T145" s="2" t="s">
        <v>3198</v>
      </c>
      <c r="U145" s="2" t="s">
        <v>3199</v>
      </c>
      <c r="V145" s="2" t="s">
        <v>3200</v>
      </c>
      <c r="W145" s="2" t="s">
        <v>2883</v>
      </c>
      <c r="X145" s="2" t="s">
        <v>373</v>
      </c>
      <c r="Y145" s="2" t="s">
        <v>1021</v>
      </c>
      <c r="Z145" s="2" t="s">
        <v>390</v>
      </c>
      <c r="AA145" s="2" t="s">
        <v>1347</v>
      </c>
      <c r="AB145" s="2" t="s">
        <v>373</v>
      </c>
      <c r="AC145" s="2" t="s">
        <v>774</v>
      </c>
      <c r="AD145" s="2" t="s">
        <v>3201</v>
      </c>
      <c r="AE145" s="2" t="s">
        <v>3202</v>
      </c>
      <c r="AF145" s="2" t="s">
        <v>3203</v>
      </c>
      <c r="AG145" s="2" t="s">
        <v>3204</v>
      </c>
      <c r="AH145" s="2" t="s">
        <v>3205</v>
      </c>
      <c r="AI145" s="2" t="s">
        <v>3206</v>
      </c>
      <c r="AJ145" s="2" t="s">
        <v>3207</v>
      </c>
      <c r="AK145" s="2" t="s">
        <v>390</v>
      </c>
      <c r="AL145" s="2" t="s">
        <v>3208</v>
      </c>
      <c r="AM145" s="2" t="s">
        <v>405</v>
      </c>
      <c r="AN145" s="2" t="s">
        <v>636</v>
      </c>
      <c r="AO145" s="2" t="s">
        <v>403</v>
      </c>
      <c r="AP145" s="2" t="s">
        <v>3209</v>
      </c>
      <c r="AQ145" s="2" t="s">
        <v>3210</v>
      </c>
      <c r="AR145" s="2" t="s">
        <v>3211</v>
      </c>
      <c r="AS145" s="2" t="s">
        <v>373</v>
      </c>
      <c r="AT145" s="2" t="s">
        <v>3212</v>
      </c>
      <c r="AU145" s="2" t="s">
        <v>373</v>
      </c>
      <c r="AV145" s="2" t="s">
        <v>373</v>
      </c>
      <c r="AW145" s="2" t="s">
        <v>373</v>
      </c>
      <c r="AX145" s="2" t="s">
        <v>390</v>
      </c>
      <c r="AY145" s="2" t="s">
        <v>390</v>
      </c>
      <c r="AZ145" s="2" t="s">
        <v>390</v>
      </c>
      <c r="BA145" s="2" t="s">
        <v>3213</v>
      </c>
      <c r="BB145" s="2" t="s">
        <v>497</v>
      </c>
      <c r="BC145" s="2" t="s">
        <v>497</v>
      </c>
      <c r="BD145" s="2" t="s">
        <v>1390</v>
      </c>
      <c r="BE145" s="2" t="s">
        <v>1230</v>
      </c>
      <c r="BF145" s="2" t="s">
        <v>1230</v>
      </c>
      <c r="BG145" s="2" t="s">
        <v>390</v>
      </c>
      <c r="BH145" s="2" t="s">
        <v>494</v>
      </c>
      <c r="BI145" s="2" t="s">
        <v>373</v>
      </c>
      <c r="BJ145" s="2" t="s">
        <v>3214</v>
      </c>
      <c r="BK145" s="2" t="s">
        <v>802</v>
      </c>
      <c r="BL145" s="2" t="s">
        <v>373</v>
      </c>
      <c r="BM145" s="2" t="s">
        <v>390</v>
      </c>
      <c r="BN145" s="2" t="s">
        <v>373</v>
      </c>
      <c r="BO145" s="2" t="s">
        <v>383</v>
      </c>
      <c r="BP145" s="2" t="s">
        <v>383</v>
      </c>
      <c r="BQ145" s="2" t="s">
        <v>383</v>
      </c>
      <c r="BR145" s="2" t="s">
        <v>390</v>
      </c>
      <c r="BS145" s="2" t="s">
        <v>497</v>
      </c>
      <c r="BT145" s="2" t="s">
        <v>411</v>
      </c>
      <c r="BU145" s="2" t="s">
        <v>3215</v>
      </c>
      <c r="BV145" s="2" t="s">
        <v>373</v>
      </c>
      <c r="BW145" s="2" t="s">
        <v>499</v>
      </c>
      <c r="BX145" s="2" t="s">
        <v>373</v>
      </c>
      <c r="BY145" s="2" t="s">
        <v>494</v>
      </c>
      <c r="BZ145" s="2" t="s">
        <v>3216</v>
      </c>
      <c r="CA145" s="2" t="s">
        <v>3217</v>
      </c>
      <c r="CB145" s="2" t="s">
        <v>390</v>
      </c>
      <c r="CC145" s="2" t="s">
        <v>497</v>
      </c>
      <c r="CD145" s="2" t="s">
        <v>411</v>
      </c>
      <c r="CE145" s="2" t="s">
        <v>3218</v>
      </c>
      <c r="CF145" s="2" t="s">
        <v>373</v>
      </c>
      <c r="CG145" s="2" t="s">
        <v>559</v>
      </c>
      <c r="CH145" s="2" t="s">
        <v>373</v>
      </c>
      <c r="CI145" s="2" t="s">
        <v>502</v>
      </c>
      <c r="CJ145" s="2" t="s">
        <v>373</v>
      </c>
      <c r="CK145" s="2" t="s">
        <v>3219</v>
      </c>
      <c r="CL145" s="2" t="s">
        <v>390</v>
      </c>
      <c r="CM145" s="2" t="s">
        <v>497</v>
      </c>
      <c r="CN145" s="2" t="s">
        <v>411</v>
      </c>
      <c r="CO145" s="2" t="s">
        <v>1526</v>
      </c>
      <c r="CP145" s="2" t="s">
        <v>373</v>
      </c>
      <c r="CQ145" s="2" t="s">
        <v>569</v>
      </c>
      <c r="CR145" s="2" t="s">
        <v>1685</v>
      </c>
      <c r="CS145" s="2" t="s">
        <v>373</v>
      </c>
      <c r="CT145" s="2" t="s">
        <v>752</v>
      </c>
      <c r="CU145" s="2" t="s">
        <v>373</v>
      </c>
      <c r="CV145" s="2" t="s">
        <v>390</v>
      </c>
      <c r="CW145" s="2" t="s">
        <v>3220</v>
      </c>
      <c r="CX145" s="2" t="s">
        <v>3221</v>
      </c>
      <c r="CY145" s="2" t="s">
        <v>390</v>
      </c>
      <c r="CZ145" s="2" t="s">
        <v>373</v>
      </c>
      <c r="DA145" s="2" t="s">
        <v>373</v>
      </c>
      <c r="DB145" s="2" t="s">
        <v>373</v>
      </c>
      <c r="DC145" s="2" t="s">
        <v>373</v>
      </c>
      <c r="DD145" s="2" t="s">
        <v>373</v>
      </c>
      <c r="DE145" s="2" t="s">
        <v>373</v>
      </c>
      <c r="DF145" s="2" t="s">
        <v>373</v>
      </c>
      <c r="DG145" s="2" t="s">
        <v>373</v>
      </c>
      <c r="DH145" s="2" t="s">
        <v>373</v>
      </c>
      <c r="DI145" s="2" t="s">
        <v>373</v>
      </c>
      <c r="DJ145" s="2" t="s">
        <v>373</v>
      </c>
      <c r="DK145" s="2" t="s">
        <v>373</v>
      </c>
      <c r="DL145" s="2" t="s">
        <v>373</v>
      </c>
      <c r="DM145" s="2" t="s">
        <v>373</v>
      </c>
      <c r="DN145" s="2" t="s">
        <v>373</v>
      </c>
      <c r="DO145" s="2" t="s">
        <v>373</v>
      </c>
      <c r="DP145" s="2" t="s">
        <v>373</v>
      </c>
      <c r="DQ145" s="2" t="s">
        <v>373</v>
      </c>
      <c r="DR145" s="2" t="s">
        <v>373</v>
      </c>
      <c r="DS145" s="2" t="s">
        <v>373</v>
      </c>
      <c r="DT145" s="2" t="s">
        <v>373</v>
      </c>
      <c r="DU145" s="2" t="s">
        <v>373</v>
      </c>
      <c r="DV145" s="2" t="s">
        <v>373</v>
      </c>
      <c r="DW145" s="2" t="s">
        <v>373</v>
      </c>
      <c r="DX145" s="2" t="s">
        <v>373</v>
      </c>
      <c r="DY145" s="2" t="s">
        <v>373</v>
      </c>
      <c r="DZ145" s="2" t="s">
        <v>373</v>
      </c>
      <c r="EA145" s="2" t="s">
        <v>373</v>
      </c>
      <c r="EB145" s="2" t="s">
        <v>373</v>
      </c>
      <c r="EC145" s="2" t="s">
        <v>373</v>
      </c>
      <c r="ED145" s="2" t="s">
        <v>373</v>
      </c>
      <c r="EE145" s="2" t="s">
        <v>373</v>
      </c>
      <c r="EF145" s="2" t="s">
        <v>373</v>
      </c>
      <c r="EG145" s="2" t="s">
        <v>373</v>
      </c>
      <c r="EH145" s="2" t="s">
        <v>373</v>
      </c>
      <c r="EI145" s="2" t="s">
        <v>373</v>
      </c>
      <c r="EJ145" s="2" t="s">
        <v>373</v>
      </c>
      <c r="EK145" s="2" t="s">
        <v>373</v>
      </c>
      <c r="EL145" s="2" t="s">
        <v>373</v>
      </c>
      <c r="EM145" s="2" t="s">
        <v>373</v>
      </c>
      <c r="EN145" s="2" t="s">
        <v>373</v>
      </c>
      <c r="EO145" s="2" t="s">
        <v>373</v>
      </c>
      <c r="EP145" s="2" t="s">
        <v>373</v>
      </c>
      <c r="EQ145" s="2" t="s">
        <v>373</v>
      </c>
      <c r="ER145" s="2" t="s">
        <v>373</v>
      </c>
      <c r="ES145" s="2" t="s">
        <v>373</v>
      </c>
      <c r="ET145" s="2" t="s">
        <v>373</v>
      </c>
      <c r="EU145" s="2" t="s">
        <v>373</v>
      </c>
      <c r="EV145" s="2" t="s">
        <v>373</v>
      </c>
      <c r="EW145" s="2" t="s">
        <v>373</v>
      </c>
      <c r="EX145" s="2" t="s">
        <v>373</v>
      </c>
      <c r="EY145" s="2" t="s">
        <v>373</v>
      </c>
      <c r="EZ145" s="2" t="s">
        <v>373</v>
      </c>
      <c r="FA145" s="2" t="s">
        <v>373</v>
      </c>
      <c r="FB145" s="2" t="s">
        <v>373</v>
      </c>
      <c r="FC145" s="2" t="s">
        <v>373</v>
      </c>
      <c r="FD145" s="2" t="s">
        <v>373</v>
      </c>
      <c r="FE145" s="2" t="s">
        <v>373</v>
      </c>
      <c r="FF145" s="2" t="s">
        <v>373</v>
      </c>
      <c r="FG145" s="2" t="s">
        <v>373</v>
      </c>
      <c r="FH145" s="2" t="s">
        <v>373</v>
      </c>
      <c r="FI145" s="2" t="s">
        <v>373</v>
      </c>
      <c r="FJ145" s="2" t="s">
        <v>373</v>
      </c>
      <c r="FK145" s="2" t="s">
        <v>373</v>
      </c>
      <c r="FL145" s="2" t="s">
        <v>373</v>
      </c>
      <c r="FM145" s="2" t="s">
        <v>373</v>
      </c>
      <c r="FN145" s="2" t="s">
        <v>373</v>
      </c>
      <c r="FO145" s="2" t="s">
        <v>373</v>
      </c>
      <c r="FP145" s="2" t="s">
        <v>373</v>
      </c>
      <c r="FQ145" s="2" t="s">
        <v>373</v>
      </c>
      <c r="FR145" s="2" t="s">
        <v>373</v>
      </c>
      <c r="FS145" s="2" t="s">
        <v>373</v>
      </c>
      <c r="FT145" s="2" t="s">
        <v>373</v>
      </c>
      <c r="FU145" s="2" t="s">
        <v>373</v>
      </c>
      <c r="FV145" s="2" t="s">
        <v>373</v>
      </c>
      <c r="FW145" s="2" t="s">
        <v>373</v>
      </c>
      <c r="FX145" s="2" t="s">
        <v>373</v>
      </c>
      <c r="FY145" s="2" t="s">
        <v>373</v>
      </c>
      <c r="FZ145" s="2" t="s">
        <v>373</v>
      </c>
      <c r="GA145" s="2" t="s">
        <v>373</v>
      </c>
      <c r="GB145" s="2" t="s">
        <v>373</v>
      </c>
      <c r="GC145" s="2" t="s">
        <v>373</v>
      </c>
      <c r="GD145" s="2" t="s">
        <v>373</v>
      </c>
      <c r="GE145" s="2" t="s">
        <v>373</v>
      </c>
      <c r="GF145" s="2" t="s">
        <v>373</v>
      </c>
      <c r="GG145" s="2" t="s">
        <v>373</v>
      </c>
      <c r="GH145" s="2" t="s">
        <v>373</v>
      </c>
      <c r="GI145" s="2" t="s">
        <v>373</v>
      </c>
      <c r="GJ145" s="2" t="s">
        <v>373</v>
      </c>
    </row>
  </sheetData>
  <autoFilter ref="A2:GJ146" xr:uid="{00000000-0009-0000-0000-000000000000}"/>
  <pageMargins left="0.7" right="0.7" top="0.75" bottom="0.75" header="0.3" footer="0.3"/>
  <ignoredErrors>
    <ignoredError sqref="C1:C145 D1:D145 G1:G145 I1:I145 J1:J145 K1:K145 L1:L145 M1:M145 N1:N145 O1:O145 P1:P145 Q1:Q145 R1:R145 S1:S145 T1:T145 U1:U145 V1:V145 W1:W145 X1:X145 Y1:Y145 Z1:Z145 AA1:AA145 AB1:AB145 AC1:AC145 AD1:AD145 AE1:AE145 AF1:AF145 AG1:AG145 AH1:AH145 AI1:AI145 AJ1:AJ145 AK1:AK145 AL1:AL145 AM1:AM145 AN1:AN145 AO1:AO145 AP1:AP145 AQ1:AQ145 AR1:AR145 AS1:AS145 AT1:AT145 AU1:AU145 AV1:AV145 AW1:AW145 AX1:AX145 AY1:AY145 AZ1:AZ145 BA1:BA145 BB1:BB145 BC1:BC145 BD1:BD145 BE1:BE145 BF1:BF145 BG1:BG145 BH1:BH145 BI1:BI145 BJ1:BJ145 BK1:BK145 BL1:BL145 BM1:BM145 BN1:BN145 BO1:BO145 BP1:BP145 BQ1:BQ145 BR1:BR145 BS1:BS145 BT1:BT145 BU1:BU145 BV1:BV145 BW1:BW145 BX1:BX145 BY1:BY145 BZ1:BZ145 CA1:CA145 CB1:CB145 CC1:CC145 CD1:CD145 CE1:CE145 CF1:CF145 CG1:CG145 CH1:CH145 CI1:CI145 CJ1:CJ145 CK1:CK145 CL1:CL145 CM1:CM145 CN1:CN145 CO1:CO145 CP1:CP145 CQ1:CQ145 CR1:CR145 CS1:CS145 CT1:CT145 CU1:CU145 CV1:CV145 CW1:CW145 CX1:CX145 CY1:CY145 CZ1:CZ145 DA1:DA145 DB1:DB145 DC1:DC145 DD1:DD145 DE1:DE145 DF1:DF145 DG1:DG145 DH1:DH145 DI1:DI145 DJ1:DJ145 DK1:DK145 DL1:DL145 DM1:DM145 DN1:DN145 DO1:DO145 DP1:DP145 DQ1:DQ145 DR1:DR145 DS1:DS145 DT1:DT145 DU1:DU145 DV1:DV145 DW1:DW145 DX1:DX145 DY1:DY145 DZ1:DZ145 EA1:EA145 EB1:EB145 EC1:EC145 ED1:ED145 EE1:EE145 EF1:EF145 EG1:EG145 EH1:EH145 EI1:EI145 EJ1:EJ145 EK1:EK145 EL1:EL145 EM1:EM145 EN1:EN145 EO1:EO145 EP1:EP145 EQ1:EQ145 ER1:ER145 ES1:ES145 ET1:ET145 EU1:EU145 EV1:EV145 EW1:EW145 EX1:EX145 EY1:EY145 EZ1:EZ145 FA1:FA145 FB1:FB145 FC1:FC145 FD1:FD145 FE1:FE145 FF1:FF145 FG1:FG145 FH1:FH145 FI1:FI145 FJ1:FJ145 FK1:FK145 FL1:FL145 FM1:FM145 FN1:FN145 FO1:FO145 FP1:FP145 FQ1:FQ145 FR1:FR145 FS1:FS145 FT1:FT145 FU1:FU145 FV1:FV145 FW1:FW145 FX1:FX145 FY1:FY145 FZ1:FZ145 GA1:GA145 GB1:GB145 GC1:GC145 GD1:GD145 GE1:GE145 GF1:GF145 GG1:GG145 GH1:GH145 GI1:GI145 GJ1:GJ145"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0BFDCE-54C8-4FF2-846D-A0DB745FB128}">
  <dimension ref="A1:FR243"/>
  <sheetViews>
    <sheetView tabSelected="1" topLeftCell="A88" workbookViewId="0">
      <selection activeCell="K259" sqref="K259"/>
    </sheetView>
  </sheetViews>
  <sheetFormatPr defaultRowHeight="11.25" x14ac:dyDescent="0.2"/>
  <cols>
    <col min="1" max="1" width="12.85546875" style="5" bestFit="1" customWidth="1"/>
    <col min="2" max="2" width="10.7109375" style="5" bestFit="1" customWidth="1"/>
    <col min="3" max="4" width="7.85546875" style="5" bestFit="1" customWidth="1"/>
    <col min="5" max="16384" width="9.140625" style="5"/>
  </cols>
  <sheetData>
    <row r="1" spans="1:174" x14ac:dyDescent="0.2">
      <c r="A1" s="4" t="s">
        <v>3222</v>
      </c>
      <c r="B1" s="4" t="s">
        <v>3264</v>
      </c>
      <c r="C1" s="4" t="s">
        <v>3265</v>
      </c>
      <c r="D1" s="4" t="s">
        <v>3266</v>
      </c>
      <c r="E1" s="4" t="s">
        <v>211</v>
      </c>
      <c r="F1" s="4" t="s">
        <v>212</v>
      </c>
      <c r="G1" s="4" t="s">
        <v>213</v>
      </c>
      <c r="H1" s="4" t="s">
        <v>214</v>
      </c>
      <c r="I1" s="4" t="s">
        <v>215</v>
      </c>
      <c r="J1" s="4" t="s">
        <v>216</v>
      </c>
      <c r="K1" s="4" t="s">
        <v>217</v>
      </c>
      <c r="L1" s="4" t="s">
        <v>218</v>
      </c>
      <c r="M1" s="4" t="s">
        <v>219</v>
      </c>
      <c r="N1" s="4" t="s">
        <v>220</v>
      </c>
      <c r="O1" s="4" t="s">
        <v>221</v>
      </c>
      <c r="P1" s="4" t="s">
        <v>222</v>
      </c>
      <c r="Q1" s="4" t="s">
        <v>223</v>
      </c>
      <c r="R1" s="4" t="s">
        <v>224</v>
      </c>
      <c r="S1" s="4" t="s">
        <v>225</v>
      </c>
      <c r="T1" s="4" t="s">
        <v>226</v>
      </c>
      <c r="U1" s="4" t="s">
        <v>227</v>
      </c>
      <c r="V1" s="4" t="s">
        <v>228</v>
      </c>
      <c r="W1" s="4" t="s">
        <v>229</v>
      </c>
      <c r="X1" s="4" t="s">
        <v>230</v>
      </c>
      <c r="Y1" s="4" t="s">
        <v>231</v>
      </c>
      <c r="Z1" s="4" t="s">
        <v>232</v>
      </c>
      <c r="AA1" s="4" t="s">
        <v>233</v>
      </c>
      <c r="AB1" s="4" t="s">
        <v>234</v>
      </c>
      <c r="AC1" s="4" t="s">
        <v>235</v>
      </c>
      <c r="AD1" s="4" t="s">
        <v>236</v>
      </c>
      <c r="AE1" s="4" t="s">
        <v>237</v>
      </c>
      <c r="AF1" s="4" t="s">
        <v>238</v>
      </c>
      <c r="AG1" s="4" t="s">
        <v>239</v>
      </c>
      <c r="AH1" s="4" t="s">
        <v>240</v>
      </c>
      <c r="AI1" s="4" t="s">
        <v>241</v>
      </c>
      <c r="AJ1" s="4" t="s">
        <v>242</v>
      </c>
      <c r="AK1" s="4" t="s">
        <v>243</v>
      </c>
      <c r="AL1" s="4" t="s">
        <v>244</v>
      </c>
      <c r="AM1" s="4" t="s">
        <v>245</v>
      </c>
      <c r="AN1" s="4" t="s">
        <v>246</v>
      </c>
      <c r="AO1" s="4" t="s">
        <v>247</v>
      </c>
      <c r="AP1" s="4" t="s">
        <v>248</v>
      </c>
      <c r="AQ1" s="4" t="s">
        <v>249</v>
      </c>
      <c r="AR1" s="4" t="s">
        <v>250</v>
      </c>
      <c r="AS1" s="4" t="s">
        <v>251</v>
      </c>
      <c r="AT1" s="4" t="s">
        <v>252</v>
      </c>
      <c r="AU1" s="4" t="s">
        <v>253</v>
      </c>
      <c r="AV1" s="4" t="s">
        <v>254</v>
      </c>
      <c r="AW1" s="4" t="s">
        <v>255</v>
      </c>
      <c r="AX1" s="4" t="s">
        <v>256</v>
      </c>
      <c r="AY1" s="4" t="s">
        <v>257</v>
      </c>
      <c r="AZ1" s="4" t="s">
        <v>258</v>
      </c>
      <c r="BA1" s="4" t="s">
        <v>259</v>
      </c>
      <c r="BB1" s="4" t="s">
        <v>260</v>
      </c>
      <c r="BC1" s="4" t="s">
        <v>261</v>
      </c>
      <c r="BD1" s="4" t="s">
        <v>262</v>
      </c>
      <c r="BE1" s="4" t="s">
        <v>263</v>
      </c>
      <c r="BF1" s="4" t="s">
        <v>264</v>
      </c>
      <c r="BG1" s="4" t="s">
        <v>265</v>
      </c>
      <c r="BH1" s="4" t="s">
        <v>266</v>
      </c>
      <c r="BI1" s="4" t="s">
        <v>267</v>
      </c>
      <c r="BJ1" s="4" t="s">
        <v>268</v>
      </c>
      <c r="BK1" s="4" t="s">
        <v>269</v>
      </c>
      <c r="BL1" s="4" t="s">
        <v>270</v>
      </c>
      <c r="BM1" s="4" t="s">
        <v>271</v>
      </c>
      <c r="BN1" s="4" t="s">
        <v>272</v>
      </c>
      <c r="BO1" s="4" t="s">
        <v>273</v>
      </c>
      <c r="BP1" s="4" t="s">
        <v>274</v>
      </c>
      <c r="BQ1" s="4" t="s">
        <v>275</v>
      </c>
      <c r="BR1" s="4" t="s">
        <v>276</v>
      </c>
      <c r="BS1" s="4" t="s">
        <v>277</v>
      </c>
      <c r="BT1" s="4" t="s">
        <v>278</v>
      </c>
      <c r="BU1" s="4" t="s">
        <v>279</v>
      </c>
      <c r="BV1" s="4" t="s">
        <v>280</v>
      </c>
      <c r="BW1" s="4" t="s">
        <v>281</v>
      </c>
      <c r="BX1" s="4" t="s">
        <v>282</v>
      </c>
      <c r="BY1" s="4" t="s">
        <v>283</v>
      </c>
      <c r="BZ1" s="4" t="s">
        <v>284</v>
      </c>
      <c r="CA1" s="4" t="s">
        <v>285</v>
      </c>
      <c r="CB1" s="4" t="s">
        <v>286</v>
      </c>
      <c r="CC1" s="4" t="s">
        <v>287</v>
      </c>
      <c r="CD1" s="4" t="s">
        <v>288</v>
      </c>
      <c r="CE1" s="4" t="s">
        <v>289</v>
      </c>
      <c r="CF1" s="4" t="s">
        <v>290</v>
      </c>
      <c r="CG1" s="4" t="s">
        <v>291</v>
      </c>
      <c r="CH1" s="4" t="s">
        <v>292</v>
      </c>
      <c r="CI1" s="4" t="s">
        <v>293</v>
      </c>
      <c r="CJ1" s="4" t="s">
        <v>294</v>
      </c>
      <c r="CK1" s="4" t="s">
        <v>295</v>
      </c>
      <c r="CL1" s="4" t="s">
        <v>296</v>
      </c>
      <c r="CM1" s="4" t="s">
        <v>297</v>
      </c>
      <c r="CN1" s="4" t="s">
        <v>298</v>
      </c>
      <c r="CO1" s="4" t="s">
        <v>299</v>
      </c>
      <c r="CP1" s="4" t="s">
        <v>300</v>
      </c>
      <c r="CQ1" s="4" t="s">
        <v>301</v>
      </c>
      <c r="CR1" s="4" t="s">
        <v>302</v>
      </c>
      <c r="CS1" s="4" t="s">
        <v>303</v>
      </c>
      <c r="CT1" s="4" t="s">
        <v>304</v>
      </c>
      <c r="CU1" s="4" t="s">
        <v>305</v>
      </c>
      <c r="CV1" s="4" t="s">
        <v>306</v>
      </c>
      <c r="CW1" s="4" t="s">
        <v>307</v>
      </c>
      <c r="CX1" s="4" t="s">
        <v>308</v>
      </c>
      <c r="CY1" s="4" t="s">
        <v>309</v>
      </c>
      <c r="CZ1" s="4" t="s">
        <v>310</v>
      </c>
      <c r="DA1" s="4" t="s">
        <v>311</v>
      </c>
      <c r="DB1" s="4" t="s">
        <v>312</v>
      </c>
      <c r="DC1" s="4" t="s">
        <v>313</v>
      </c>
      <c r="DD1" s="4" t="s">
        <v>314</v>
      </c>
      <c r="DE1" s="4" t="s">
        <v>315</v>
      </c>
      <c r="DF1" s="4" t="s">
        <v>316</v>
      </c>
      <c r="DG1" s="4" t="s">
        <v>317</v>
      </c>
      <c r="DH1" s="4" t="s">
        <v>318</v>
      </c>
      <c r="DI1" s="4" t="s">
        <v>319</v>
      </c>
      <c r="DJ1" s="4" t="s">
        <v>320</v>
      </c>
      <c r="DK1" s="4" t="s">
        <v>321</v>
      </c>
      <c r="DL1" s="4" t="s">
        <v>322</v>
      </c>
      <c r="DM1" s="4" t="s">
        <v>323</v>
      </c>
      <c r="DN1" s="4" t="s">
        <v>324</v>
      </c>
      <c r="DO1" s="4" t="s">
        <v>325</v>
      </c>
      <c r="DP1" s="4" t="s">
        <v>326</v>
      </c>
      <c r="DQ1" s="4" t="s">
        <v>327</v>
      </c>
      <c r="DR1" s="4" t="s">
        <v>328</v>
      </c>
      <c r="DS1" s="4" t="s">
        <v>329</v>
      </c>
      <c r="DT1" s="4" t="s">
        <v>330</v>
      </c>
      <c r="DU1" s="4" t="s">
        <v>331</v>
      </c>
      <c r="DV1" s="4" t="s">
        <v>332</v>
      </c>
      <c r="DW1" s="4" t="s">
        <v>292</v>
      </c>
      <c r="DX1" s="4" t="s">
        <v>293</v>
      </c>
      <c r="DY1" s="4" t="s">
        <v>294</v>
      </c>
      <c r="DZ1" s="4" t="s">
        <v>295</v>
      </c>
      <c r="EA1" s="4" t="s">
        <v>296</v>
      </c>
      <c r="EB1" s="4" t="s">
        <v>297</v>
      </c>
      <c r="EC1" s="4" t="s">
        <v>298</v>
      </c>
      <c r="ED1" s="4" t="s">
        <v>299</v>
      </c>
      <c r="EE1" s="4" t="s">
        <v>300</v>
      </c>
      <c r="EF1" s="4" t="s">
        <v>301</v>
      </c>
      <c r="EG1" s="4" t="s">
        <v>333</v>
      </c>
      <c r="EH1" s="4" t="s">
        <v>334</v>
      </c>
      <c r="EI1" s="4" t="s">
        <v>335</v>
      </c>
      <c r="EJ1" s="4" t="s">
        <v>336</v>
      </c>
      <c r="EK1" s="4" t="s">
        <v>337</v>
      </c>
      <c r="EL1" s="4" t="s">
        <v>338</v>
      </c>
      <c r="EM1" s="4" t="s">
        <v>339</v>
      </c>
      <c r="EN1" s="4" t="s">
        <v>340</v>
      </c>
      <c r="EO1" s="4" t="s">
        <v>341</v>
      </c>
      <c r="EP1" s="4" t="s">
        <v>342</v>
      </c>
      <c r="EQ1" s="4" t="s">
        <v>343</v>
      </c>
      <c r="ER1" s="4" t="s">
        <v>344</v>
      </c>
      <c r="ES1" s="4" t="s">
        <v>345</v>
      </c>
      <c r="ET1" s="4" t="s">
        <v>346</v>
      </c>
      <c r="EU1" s="4" t="s">
        <v>347</v>
      </c>
      <c r="EV1" s="4" t="s">
        <v>348</v>
      </c>
      <c r="EW1" s="4" t="s">
        <v>323</v>
      </c>
      <c r="EX1" s="4" t="s">
        <v>349</v>
      </c>
      <c r="EY1" s="4" t="s">
        <v>350</v>
      </c>
      <c r="EZ1" s="4" t="s">
        <v>351</v>
      </c>
      <c r="FA1" s="4" t="s">
        <v>352</v>
      </c>
      <c r="FB1" s="4" t="s">
        <v>353</v>
      </c>
      <c r="FC1" s="4" t="s">
        <v>354</v>
      </c>
      <c r="FD1" s="4" t="s">
        <v>355</v>
      </c>
      <c r="FE1" s="4" t="s">
        <v>356</v>
      </c>
      <c r="FF1" s="4" t="s">
        <v>357</v>
      </c>
      <c r="FG1" s="4" t="s">
        <v>358</v>
      </c>
      <c r="FH1" s="4" t="s">
        <v>359</v>
      </c>
      <c r="FI1" s="4" t="s">
        <v>360</v>
      </c>
      <c r="FJ1" s="4" t="s">
        <v>361</v>
      </c>
      <c r="FK1" s="4" t="s">
        <v>362</v>
      </c>
      <c r="FL1" s="4" t="s">
        <v>363</v>
      </c>
      <c r="FM1" s="4" t="s">
        <v>364</v>
      </c>
      <c r="FN1" s="4" t="s">
        <v>365</v>
      </c>
      <c r="FO1" s="4" t="s">
        <v>366</v>
      </c>
      <c r="FP1" s="4" t="s">
        <v>367</v>
      </c>
      <c r="FQ1" s="4" t="s">
        <v>368</v>
      </c>
      <c r="FR1" s="4" t="s">
        <v>369</v>
      </c>
    </row>
    <row r="2" spans="1:174" s="11" customFormat="1" x14ac:dyDescent="0.2">
      <c r="A2" s="8" t="s">
        <v>1356</v>
      </c>
      <c r="B2" s="8">
        <v>860</v>
      </c>
      <c r="C2" s="10">
        <v>2</v>
      </c>
      <c r="D2" s="8">
        <v>4</v>
      </c>
      <c r="E2" s="8" t="s">
        <v>381</v>
      </c>
      <c r="F2" s="8" t="s">
        <v>373</v>
      </c>
      <c r="G2" s="8" t="s">
        <v>1021</v>
      </c>
      <c r="H2" s="8" t="s">
        <v>383</v>
      </c>
      <c r="I2" s="8" t="s">
        <v>597</v>
      </c>
      <c r="J2" s="8" t="s">
        <v>373</v>
      </c>
      <c r="K2" s="9">
        <v>12</v>
      </c>
      <c r="L2" s="8" t="s">
        <v>373</v>
      </c>
      <c r="M2" s="10">
        <v>10</v>
      </c>
      <c r="N2" s="8" t="s">
        <v>373</v>
      </c>
      <c r="O2" s="8" t="s">
        <v>373</v>
      </c>
      <c r="P2" s="8" t="s">
        <v>915</v>
      </c>
      <c r="Q2" s="8" t="s">
        <v>373</v>
      </c>
      <c r="R2" s="8" t="s">
        <v>373</v>
      </c>
      <c r="S2" s="8" t="s">
        <v>383</v>
      </c>
      <c r="T2" s="8" t="s">
        <v>373</v>
      </c>
      <c r="U2" s="8" t="s">
        <v>405</v>
      </c>
      <c r="V2" s="8" t="s">
        <v>406</v>
      </c>
      <c r="W2" s="8" t="s">
        <v>915</v>
      </c>
      <c r="X2" s="8" t="s">
        <v>373</v>
      </c>
      <c r="Y2" s="8" t="s">
        <v>373</v>
      </c>
      <c r="Z2" s="8" t="s">
        <v>373</v>
      </c>
      <c r="AA2" s="8" t="s">
        <v>373</v>
      </c>
      <c r="AB2" s="8" t="s">
        <v>373</v>
      </c>
      <c r="AC2" s="8" t="s">
        <v>373</v>
      </c>
      <c r="AD2" s="8" t="s">
        <v>373</v>
      </c>
      <c r="AE2" s="8" t="s">
        <v>373</v>
      </c>
      <c r="AF2" s="8" t="s">
        <v>373</v>
      </c>
      <c r="AG2" s="8" t="s">
        <v>373</v>
      </c>
      <c r="AH2" s="8" t="s">
        <v>373</v>
      </c>
      <c r="AI2" s="8" t="s">
        <v>373</v>
      </c>
      <c r="AJ2" s="8" t="s">
        <v>373</v>
      </c>
      <c r="AK2" s="8" t="s">
        <v>373</v>
      </c>
      <c r="AL2" s="8" t="s">
        <v>373</v>
      </c>
      <c r="AM2" s="8" t="s">
        <v>373</v>
      </c>
      <c r="AN2" s="8" t="s">
        <v>373</v>
      </c>
      <c r="AO2" s="8" t="s">
        <v>373</v>
      </c>
      <c r="AP2" s="8" t="s">
        <v>373</v>
      </c>
      <c r="AQ2" s="8" t="s">
        <v>373</v>
      </c>
      <c r="AR2" s="8" t="s">
        <v>373</v>
      </c>
      <c r="AS2" s="8" t="s">
        <v>373</v>
      </c>
      <c r="AT2" s="8" t="s">
        <v>373</v>
      </c>
      <c r="AU2" s="8" t="s">
        <v>373</v>
      </c>
      <c r="AV2" s="8" t="s">
        <v>373</v>
      </c>
      <c r="AW2" s="8" t="s">
        <v>373</v>
      </c>
      <c r="AX2" s="8" t="s">
        <v>373</v>
      </c>
      <c r="AY2" s="8" t="s">
        <v>373</v>
      </c>
      <c r="AZ2" s="8" t="s">
        <v>373</v>
      </c>
      <c r="BA2" s="8" t="s">
        <v>373</v>
      </c>
      <c r="BB2" s="8" t="s">
        <v>373</v>
      </c>
      <c r="BC2" s="8" t="s">
        <v>373</v>
      </c>
      <c r="BD2" s="8" t="s">
        <v>373</v>
      </c>
      <c r="BE2" s="8" t="s">
        <v>373</v>
      </c>
      <c r="BF2" s="8" t="s">
        <v>373</v>
      </c>
      <c r="BG2" s="8" t="s">
        <v>373</v>
      </c>
      <c r="BH2" s="8" t="s">
        <v>373</v>
      </c>
      <c r="BI2" s="8" t="s">
        <v>373</v>
      </c>
      <c r="BJ2" s="8" t="s">
        <v>373</v>
      </c>
      <c r="BK2" s="8" t="s">
        <v>373</v>
      </c>
      <c r="BL2" s="8" t="s">
        <v>373</v>
      </c>
      <c r="BM2" s="8" t="s">
        <v>373</v>
      </c>
      <c r="BN2" s="8" t="s">
        <v>373</v>
      </c>
      <c r="BO2" s="8" t="s">
        <v>373</v>
      </c>
      <c r="BP2" s="8" t="s">
        <v>373</v>
      </c>
      <c r="BQ2" s="8" t="s">
        <v>373</v>
      </c>
      <c r="BR2" s="8" t="s">
        <v>373</v>
      </c>
      <c r="BS2" s="8" t="s">
        <v>373</v>
      </c>
      <c r="BT2" s="8" t="s">
        <v>373</v>
      </c>
      <c r="BU2" s="8" t="s">
        <v>373</v>
      </c>
      <c r="BV2" s="8" t="s">
        <v>373</v>
      </c>
      <c r="BW2" s="8" t="s">
        <v>373</v>
      </c>
      <c r="BX2" s="8" t="s">
        <v>373</v>
      </c>
      <c r="BY2" s="8" t="s">
        <v>373</v>
      </c>
      <c r="BZ2" s="8" t="s">
        <v>373</v>
      </c>
      <c r="CA2" s="8" t="s">
        <v>373</v>
      </c>
      <c r="CB2" s="8" t="s">
        <v>373</v>
      </c>
      <c r="CC2" s="8" t="s">
        <v>373</v>
      </c>
      <c r="CD2" s="8" t="s">
        <v>373</v>
      </c>
      <c r="CE2" s="8" t="s">
        <v>373</v>
      </c>
      <c r="CF2" s="8" t="s">
        <v>373</v>
      </c>
      <c r="CG2" s="8" t="s">
        <v>373</v>
      </c>
      <c r="CH2" s="8" t="s">
        <v>373</v>
      </c>
      <c r="CI2" s="8" t="s">
        <v>373</v>
      </c>
      <c r="CJ2" s="8" t="s">
        <v>373</v>
      </c>
      <c r="CK2" s="8" t="s">
        <v>373</v>
      </c>
      <c r="CL2" s="8" t="s">
        <v>373</v>
      </c>
      <c r="CM2" s="8" t="s">
        <v>373</v>
      </c>
      <c r="CN2" s="8" t="s">
        <v>373</v>
      </c>
      <c r="CO2" s="8" t="s">
        <v>373</v>
      </c>
      <c r="CP2" s="8" t="s">
        <v>373</v>
      </c>
      <c r="CQ2" s="8" t="s">
        <v>373</v>
      </c>
      <c r="CR2" s="8" t="s">
        <v>373</v>
      </c>
      <c r="CS2" s="8" t="s">
        <v>373</v>
      </c>
      <c r="CT2" s="8" t="s">
        <v>373</v>
      </c>
      <c r="CU2" s="8" t="s">
        <v>373</v>
      </c>
      <c r="CV2" s="8" t="s">
        <v>373</v>
      </c>
      <c r="CW2" s="8" t="s">
        <v>373</v>
      </c>
      <c r="CX2" s="8" t="s">
        <v>373</v>
      </c>
      <c r="CY2" s="8" t="s">
        <v>373</v>
      </c>
      <c r="CZ2" s="8" t="s">
        <v>373</v>
      </c>
      <c r="DA2" s="8" t="s">
        <v>373</v>
      </c>
      <c r="DB2" s="8" t="s">
        <v>373</v>
      </c>
      <c r="DC2" s="8" t="s">
        <v>373</v>
      </c>
      <c r="DD2" s="8" t="s">
        <v>373</v>
      </c>
      <c r="DE2" s="8" t="s">
        <v>373</v>
      </c>
      <c r="DF2" s="8" t="s">
        <v>373</v>
      </c>
      <c r="DG2" s="8" t="s">
        <v>373</v>
      </c>
      <c r="DH2" s="8" t="s">
        <v>373</v>
      </c>
      <c r="DI2" s="8" t="s">
        <v>373</v>
      </c>
      <c r="DJ2" s="8" t="s">
        <v>373</v>
      </c>
      <c r="DK2" s="8" t="s">
        <v>373</v>
      </c>
      <c r="DL2" s="8" t="s">
        <v>373</v>
      </c>
      <c r="DM2" s="8" t="s">
        <v>373</v>
      </c>
      <c r="DN2" s="8" t="s">
        <v>373</v>
      </c>
      <c r="DO2" s="8" t="s">
        <v>373</v>
      </c>
      <c r="DP2" s="8" t="s">
        <v>373</v>
      </c>
      <c r="DQ2" s="8" t="s">
        <v>373</v>
      </c>
      <c r="DR2" s="8" t="s">
        <v>373</v>
      </c>
      <c r="DS2" s="8" t="s">
        <v>373</v>
      </c>
      <c r="DT2" s="8" t="s">
        <v>373</v>
      </c>
      <c r="DU2" s="8" t="s">
        <v>373</v>
      </c>
      <c r="DV2" s="8" t="s">
        <v>373</v>
      </c>
      <c r="DW2" s="8" t="s">
        <v>373</v>
      </c>
      <c r="DX2" s="8" t="s">
        <v>373</v>
      </c>
      <c r="DY2" s="8" t="s">
        <v>373</v>
      </c>
      <c r="DZ2" s="8" t="s">
        <v>373</v>
      </c>
      <c r="EA2" s="8" t="s">
        <v>373</v>
      </c>
      <c r="EB2" s="8" t="s">
        <v>373</v>
      </c>
      <c r="EC2" s="8" t="s">
        <v>373</v>
      </c>
      <c r="ED2" s="8" t="s">
        <v>373</v>
      </c>
      <c r="EE2" s="8" t="s">
        <v>373</v>
      </c>
      <c r="EF2" s="8" t="s">
        <v>373</v>
      </c>
      <c r="EG2" s="8" t="s">
        <v>373</v>
      </c>
      <c r="EH2" s="8" t="s">
        <v>373</v>
      </c>
      <c r="EI2" s="8" t="s">
        <v>373</v>
      </c>
      <c r="EJ2" s="8" t="s">
        <v>373</v>
      </c>
      <c r="EK2" s="8" t="s">
        <v>373</v>
      </c>
      <c r="EL2" s="8" t="s">
        <v>373</v>
      </c>
      <c r="EM2" s="8" t="s">
        <v>373</v>
      </c>
      <c r="EN2" s="8" t="s">
        <v>373</v>
      </c>
      <c r="EO2" s="8" t="s">
        <v>373</v>
      </c>
      <c r="EP2" s="8" t="s">
        <v>373</v>
      </c>
      <c r="EQ2" s="8" t="s">
        <v>373</v>
      </c>
      <c r="ER2" s="8" t="s">
        <v>373</v>
      </c>
      <c r="ES2" s="8" t="s">
        <v>373</v>
      </c>
      <c r="ET2" s="8" t="s">
        <v>373</v>
      </c>
      <c r="EU2" s="8" t="s">
        <v>373</v>
      </c>
      <c r="EV2" s="8" t="s">
        <v>373</v>
      </c>
      <c r="EW2" s="8" t="s">
        <v>373</v>
      </c>
      <c r="EX2" s="8" t="s">
        <v>373</v>
      </c>
      <c r="EY2" s="8" t="s">
        <v>373</v>
      </c>
      <c r="EZ2" s="8" t="s">
        <v>373</v>
      </c>
      <c r="FA2" s="8" t="s">
        <v>373</v>
      </c>
      <c r="FB2" s="8" t="s">
        <v>373</v>
      </c>
      <c r="FC2" s="8" t="s">
        <v>373</v>
      </c>
      <c r="FD2" s="8" t="s">
        <v>373</v>
      </c>
      <c r="FE2" s="8" t="s">
        <v>373</v>
      </c>
      <c r="FF2" s="8" t="s">
        <v>373</v>
      </c>
      <c r="FG2" s="8" t="s">
        <v>373</v>
      </c>
      <c r="FH2" s="8" t="s">
        <v>373</v>
      </c>
      <c r="FI2" s="8" t="s">
        <v>373</v>
      </c>
      <c r="FJ2" s="8" t="s">
        <v>373</v>
      </c>
      <c r="FK2" s="8" t="s">
        <v>373</v>
      </c>
      <c r="FL2" s="8" t="s">
        <v>373</v>
      </c>
      <c r="FM2" s="8" t="s">
        <v>373</v>
      </c>
      <c r="FN2" s="8" t="s">
        <v>373</v>
      </c>
      <c r="FO2" s="8" t="s">
        <v>373</v>
      </c>
      <c r="FP2" s="8" t="s">
        <v>373</v>
      </c>
      <c r="FQ2" s="8" t="s">
        <v>373</v>
      </c>
      <c r="FR2" s="8" t="s">
        <v>373</v>
      </c>
    </row>
    <row r="3" spans="1:174" s="11" customFormat="1" x14ac:dyDescent="0.2">
      <c r="A3" s="8" t="s">
        <v>573</v>
      </c>
      <c r="B3" s="8">
        <v>375</v>
      </c>
      <c r="C3" s="10">
        <v>1</v>
      </c>
      <c r="D3" s="8">
        <v>11</v>
      </c>
      <c r="E3" s="8" t="s">
        <v>381</v>
      </c>
      <c r="F3" s="8" t="s">
        <v>373</v>
      </c>
      <c r="G3" s="8" t="s">
        <v>382</v>
      </c>
      <c r="H3" s="8" t="s">
        <v>383</v>
      </c>
      <c r="I3" s="8" t="s">
        <v>577</v>
      </c>
      <c r="J3" s="8" t="s">
        <v>373</v>
      </c>
      <c r="K3" s="9">
        <v>20</v>
      </c>
      <c r="L3" s="12">
        <v>0.02</v>
      </c>
      <c r="M3" s="10">
        <v>31</v>
      </c>
      <c r="N3" s="8" t="s">
        <v>373</v>
      </c>
      <c r="O3" s="8" t="s">
        <v>373</v>
      </c>
      <c r="P3" s="10">
        <v>60</v>
      </c>
      <c r="Q3" s="8" t="s">
        <v>373</v>
      </c>
      <c r="R3" s="10">
        <v>60</v>
      </c>
      <c r="S3" s="8" t="s">
        <v>383</v>
      </c>
      <c r="T3" s="8" t="s">
        <v>373</v>
      </c>
      <c r="U3" s="8" t="s">
        <v>405</v>
      </c>
      <c r="V3" s="8" t="s">
        <v>373</v>
      </c>
      <c r="W3" s="8" t="s">
        <v>373</v>
      </c>
      <c r="X3" s="8" t="s">
        <v>373</v>
      </c>
      <c r="Y3" s="8" t="s">
        <v>373</v>
      </c>
      <c r="Z3" s="8" t="s">
        <v>581</v>
      </c>
      <c r="AA3" s="8" t="s">
        <v>373</v>
      </c>
      <c r="AB3" s="8" t="s">
        <v>373</v>
      </c>
      <c r="AC3" s="8" t="s">
        <v>373</v>
      </c>
      <c r="AD3" s="8" t="s">
        <v>373</v>
      </c>
      <c r="AE3" s="8" t="s">
        <v>373</v>
      </c>
      <c r="AF3" s="8" t="s">
        <v>390</v>
      </c>
      <c r="AG3" s="8" t="s">
        <v>373</v>
      </c>
      <c r="AH3" s="8" t="s">
        <v>373</v>
      </c>
      <c r="AI3" s="10">
        <v>2015</v>
      </c>
      <c r="AJ3" s="8" t="s">
        <v>373</v>
      </c>
      <c r="AK3" s="8" t="s">
        <v>373</v>
      </c>
      <c r="AL3" s="10">
        <v>2015</v>
      </c>
      <c r="AM3" s="8" t="s">
        <v>373</v>
      </c>
      <c r="AN3" s="8" t="s">
        <v>373</v>
      </c>
      <c r="AO3" s="8" t="s">
        <v>383</v>
      </c>
      <c r="AP3" s="8" t="s">
        <v>408</v>
      </c>
      <c r="AQ3" s="8" t="s">
        <v>373</v>
      </c>
      <c r="AR3" s="8" t="s">
        <v>373</v>
      </c>
      <c r="AS3" s="8" t="s">
        <v>494</v>
      </c>
      <c r="AT3" s="8" t="s">
        <v>583</v>
      </c>
      <c r="AU3" s="8" t="s">
        <v>383</v>
      </c>
      <c r="AV3" s="8" t="s">
        <v>373</v>
      </c>
      <c r="AW3" s="8" t="s">
        <v>383</v>
      </c>
      <c r="AX3" s="8" t="s">
        <v>373</v>
      </c>
      <c r="AY3" s="8" t="s">
        <v>373</v>
      </c>
      <c r="AZ3" s="8" t="s">
        <v>383</v>
      </c>
      <c r="BA3" s="8" t="s">
        <v>373</v>
      </c>
      <c r="BB3" s="8" t="s">
        <v>373</v>
      </c>
      <c r="BC3" s="8" t="s">
        <v>373</v>
      </c>
      <c r="BD3" s="8" t="s">
        <v>373</v>
      </c>
      <c r="BE3" s="8" t="s">
        <v>373</v>
      </c>
      <c r="BF3" s="8" t="s">
        <v>373</v>
      </c>
      <c r="BG3" s="8" t="s">
        <v>373</v>
      </c>
      <c r="BH3" s="8" t="s">
        <v>373</v>
      </c>
      <c r="BI3" s="8" t="s">
        <v>373</v>
      </c>
      <c r="BJ3" s="8" t="s">
        <v>383</v>
      </c>
      <c r="BK3" s="8" t="s">
        <v>373</v>
      </c>
      <c r="BL3" s="8" t="s">
        <v>373</v>
      </c>
      <c r="BM3" s="8" t="s">
        <v>373</v>
      </c>
      <c r="BN3" s="8" t="s">
        <v>373</v>
      </c>
      <c r="BO3" s="8" t="s">
        <v>373</v>
      </c>
      <c r="BP3" s="8" t="s">
        <v>373</v>
      </c>
      <c r="BQ3" s="8" t="s">
        <v>373</v>
      </c>
      <c r="BR3" s="8" t="s">
        <v>373</v>
      </c>
      <c r="BS3" s="8" t="s">
        <v>373</v>
      </c>
      <c r="BT3" s="8" t="s">
        <v>383</v>
      </c>
      <c r="BU3" s="8" t="s">
        <v>373</v>
      </c>
      <c r="BV3" s="8" t="s">
        <v>373</v>
      </c>
      <c r="BW3" s="8" t="s">
        <v>373</v>
      </c>
      <c r="BX3" s="8" t="s">
        <v>373</v>
      </c>
      <c r="BY3" s="8" t="s">
        <v>373</v>
      </c>
      <c r="BZ3" s="8" t="s">
        <v>373</v>
      </c>
      <c r="CA3" s="8" t="s">
        <v>373</v>
      </c>
      <c r="CB3" s="8" t="s">
        <v>373</v>
      </c>
      <c r="CC3" s="8" t="s">
        <v>373</v>
      </c>
      <c r="CD3" s="8" t="s">
        <v>373</v>
      </c>
      <c r="CE3" s="8" t="s">
        <v>373</v>
      </c>
      <c r="CF3" s="8" t="s">
        <v>373</v>
      </c>
      <c r="CG3" s="8" t="s">
        <v>390</v>
      </c>
      <c r="CH3" s="10">
        <v>375</v>
      </c>
      <c r="CI3" s="8" t="s">
        <v>373</v>
      </c>
      <c r="CJ3" s="10">
        <v>375</v>
      </c>
      <c r="CK3" s="8" t="s">
        <v>373</v>
      </c>
      <c r="CL3" s="10">
        <v>160</v>
      </c>
      <c r="CM3" s="8" t="s">
        <v>373</v>
      </c>
      <c r="CN3" s="10">
        <v>2</v>
      </c>
      <c r="CO3" s="10">
        <v>1</v>
      </c>
      <c r="CP3" s="8" t="s">
        <v>373</v>
      </c>
      <c r="CQ3" s="8" t="s">
        <v>373</v>
      </c>
      <c r="CR3" s="13">
        <v>37000000</v>
      </c>
      <c r="CS3" s="8" t="s">
        <v>373</v>
      </c>
      <c r="CT3" s="10">
        <v>1</v>
      </c>
      <c r="CU3" s="8" t="s">
        <v>373</v>
      </c>
      <c r="CV3" s="8" t="s">
        <v>587</v>
      </c>
      <c r="CW3" s="8" t="s">
        <v>373</v>
      </c>
      <c r="CX3" s="10">
        <v>2001</v>
      </c>
      <c r="CY3" s="8" t="s">
        <v>373</v>
      </c>
      <c r="CZ3" s="8" t="s">
        <v>373</v>
      </c>
      <c r="DA3" s="8" t="s">
        <v>373</v>
      </c>
      <c r="DB3" s="8" t="s">
        <v>373</v>
      </c>
      <c r="DC3" s="8" t="s">
        <v>373</v>
      </c>
      <c r="DD3" s="13">
        <v>250000</v>
      </c>
      <c r="DE3" s="8" t="s">
        <v>373</v>
      </c>
      <c r="DF3" s="8" t="s">
        <v>373</v>
      </c>
      <c r="DG3" s="8" t="s">
        <v>373</v>
      </c>
      <c r="DH3" s="8" t="s">
        <v>373</v>
      </c>
      <c r="DI3" s="8" t="s">
        <v>373</v>
      </c>
      <c r="DJ3" s="8" t="s">
        <v>373</v>
      </c>
      <c r="DK3" s="8" t="s">
        <v>373</v>
      </c>
      <c r="DL3" s="8" t="s">
        <v>373</v>
      </c>
      <c r="DM3" s="8" t="s">
        <v>373</v>
      </c>
      <c r="DN3" s="8" t="s">
        <v>383</v>
      </c>
      <c r="DO3" s="8" t="s">
        <v>390</v>
      </c>
      <c r="DP3" s="8" t="s">
        <v>449</v>
      </c>
      <c r="DQ3" s="8" t="s">
        <v>373</v>
      </c>
      <c r="DR3" s="8" t="s">
        <v>373</v>
      </c>
      <c r="DS3" s="8" t="s">
        <v>373</v>
      </c>
      <c r="DT3" s="12">
        <v>1</v>
      </c>
      <c r="DU3" s="8" t="s">
        <v>373</v>
      </c>
      <c r="DV3" s="8" t="s">
        <v>383</v>
      </c>
      <c r="DW3" s="8" t="s">
        <v>373</v>
      </c>
      <c r="DX3" s="8" t="s">
        <v>373</v>
      </c>
      <c r="DY3" s="8" t="s">
        <v>373</v>
      </c>
      <c r="DZ3" s="8" t="s">
        <v>373</v>
      </c>
      <c r="EA3" s="8" t="s">
        <v>373</v>
      </c>
      <c r="EB3" s="8" t="s">
        <v>373</v>
      </c>
      <c r="EC3" s="8" t="s">
        <v>373</v>
      </c>
      <c r="ED3" s="8" t="s">
        <v>373</v>
      </c>
      <c r="EE3" s="8" t="s">
        <v>373</v>
      </c>
      <c r="EF3" s="8" t="s">
        <v>373</v>
      </c>
      <c r="EG3" s="8" t="s">
        <v>373</v>
      </c>
      <c r="EH3" s="8" t="s">
        <v>373</v>
      </c>
      <c r="EI3" s="8" t="s">
        <v>373</v>
      </c>
      <c r="EJ3" s="8" t="s">
        <v>373</v>
      </c>
      <c r="EK3" s="8" t="s">
        <v>373</v>
      </c>
      <c r="EL3" s="8" t="s">
        <v>373</v>
      </c>
      <c r="EM3" s="8" t="s">
        <v>373</v>
      </c>
      <c r="EN3" s="8" t="s">
        <v>373</v>
      </c>
      <c r="EO3" s="8" t="s">
        <v>373</v>
      </c>
      <c r="EP3" s="8" t="s">
        <v>373</v>
      </c>
      <c r="EQ3" s="8" t="s">
        <v>373</v>
      </c>
      <c r="ER3" s="8" t="s">
        <v>373</v>
      </c>
      <c r="ES3" s="8" t="s">
        <v>373</v>
      </c>
      <c r="ET3" s="8" t="s">
        <v>373</v>
      </c>
      <c r="EU3" s="8" t="s">
        <v>373</v>
      </c>
      <c r="EV3" s="8" t="s">
        <v>373</v>
      </c>
      <c r="EW3" s="8" t="s">
        <v>373</v>
      </c>
      <c r="EX3" s="8" t="s">
        <v>373</v>
      </c>
      <c r="EY3" s="8" t="s">
        <v>373</v>
      </c>
      <c r="EZ3" s="8" t="s">
        <v>373</v>
      </c>
      <c r="FA3" s="8" t="s">
        <v>373</v>
      </c>
      <c r="FB3" s="8" t="s">
        <v>373</v>
      </c>
      <c r="FC3" s="8" t="s">
        <v>373</v>
      </c>
      <c r="FD3" s="8" t="s">
        <v>373</v>
      </c>
      <c r="FE3" s="8" t="s">
        <v>373</v>
      </c>
      <c r="FF3" s="8" t="s">
        <v>373</v>
      </c>
      <c r="FG3" s="8" t="s">
        <v>383</v>
      </c>
      <c r="FH3" s="8" t="s">
        <v>373</v>
      </c>
      <c r="FI3" s="8" t="s">
        <v>373</v>
      </c>
      <c r="FJ3" s="8" t="s">
        <v>373</v>
      </c>
      <c r="FK3" s="8" t="s">
        <v>373</v>
      </c>
      <c r="FL3" s="8" t="s">
        <v>373</v>
      </c>
      <c r="FM3" s="8" t="s">
        <v>373</v>
      </c>
      <c r="FN3" s="8" t="s">
        <v>373</v>
      </c>
      <c r="FO3" s="8" t="s">
        <v>373</v>
      </c>
      <c r="FP3" s="8" t="s">
        <v>373</v>
      </c>
      <c r="FQ3" s="8" t="s">
        <v>373</v>
      </c>
      <c r="FR3" s="8" t="s">
        <v>373</v>
      </c>
    </row>
    <row r="4" spans="1:174" s="11" customFormat="1" x14ac:dyDescent="0.2">
      <c r="A4" s="8" t="s">
        <v>1414</v>
      </c>
      <c r="B4" s="8">
        <v>53145</v>
      </c>
      <c r="C4" s="10">
        <v>5</v>
      </c>
      <c r="D4" s="8">
        <v>3</v>
      </c>
      <c r="E4" s="8" t="s">
        <v>381</v>
      </c>
      <c r="F4" s="8" t="s">
        <v>373</v>
      </c>
      <c r="G4" s="8" t="s">
        <v>739</v>
      </c>
      <c r="H4" s="8" t="s">
        <v>390</v>
      </c>
      <c r="I4" s="8" t="s">
        <v>577</v>
      </c>
      <c r="J4" s="8" t="s">
        <v>373</v>
      </c>
      <c r="K4" s="10">
        <v>10</v>
      </c>
      <c r="L4" s="8" t="s">
        <v>1348</v>
      </c>
      <c r="M4" s="10">
        <v>45</v>
      </c>
      <c r="N4" s="8" t="s">
        <v>373</v>
      </c>
      <c r="O4" s="8" t="s">
        <v>1348</v>
      </c>
      <c r="P4" s="10">
        <v>48</v>
      </c>
      <c r="Q4" s="8" t="s">
        <v>373</v>
      </c>
      <c r="R4" s="10">
        <v>78</v>
      </c>
      <c r="S4" s="8" t="s">
        <v>390</v>
      </c>
      <c r="T4" s="8" t="s">
        <v>1415</v>
      </c>
      <c r="U4" s="8" t="s">
        <v>405</v>
      </c>
      <c r="V4" s="8" t="s">
        <v>636</v>
      </c>
      <c r="W4" s="10">
        <v>60</v>
      </c>
      <c r="X4" s="8" t="s">
        <v>373</v>
      </c>
      <c r="Y4" s="8" t="s">
        <v>1416</v>
      </c>
      <c r="Z4" s="10">
        <v>11</v>
      </c>
      <c r="AA4" s="10">
        <v>19</v>
      </c>
      <c r="AB4" s="8" t="s">
        <v>373</v>
      </c>
      <c r="AC4" s="8" t="s">
        <v>373</v>
      </c>
      <c r="AD4" s="8" t="s">
        <v>373</v>
      </c>
      <c r="AE4" s="8" t="s">
        <v>429</v>
      </c>
      <c r="AF4" s="8" t="s">
        <v>390</v>
      </c>
      <c r="AG4" s="8" t="s">
        <v>390</v>
      </c>
      <c r="AH4" s="8" t="s">
        <v>390</v>
      </c>
      <c r="AI4" s="10">
        <v>2005</v>
      </c>
      <c r="AJ4" s="10">
        <v>1999</v>
      </c>
      <c r="AK4" s="10">
        <v>1989</v>
      </c>
      <c r="AL4" s="10">
        <v>2005</v>
      </c>
      <c r="AM4" s="10">
        <v>1999</v>
      </c>
      <c r="AN4" s="10">
        <v>1989</v>
      </c>
      <c r="AO4" s="8" t="s">
        <v>390</v>
      </c>
      <c r="AP4" s="8" t="s">
        <v>408</v>
      </c>
      <c r="AQ4" s="8" t="s">
        <v>373</v>
      </c>
      <c r="AR4" s="8" t="s">
        <v>373</v>
      </c>
      <c r="AS4" s="8" t="s">
        <v>496</v>
      </c>
      <c r="AT4" s="8" t="s">
        <v>373</v>
      </c>
      <c r="AU4" s="8" t="s">
        <v>390</v>
      </c>
      <c r="AV4" s="8" t="s">
        <v>373</v>
      </c>
      <c r="AW4" s="8" t="s">
        <v>383</v>
      </c>
      <c r="AX4" s="8" t="s">
        <v>383</v>
      </c>
      <c r="AY4" s="8" t="s">
        <v>383</v>
      </c>
      <c r="AZ4" s="8" t="s">
        <v>390</v>
      </c>
      <c r="BA4" s="10">
        <v>2019</v>
      </c>
      <c r="BB4" s="8" t="s">
        <v>411</v>
      </c>
      <c r="BC4" s="10">
        <v>5</v>
      </c>
      <c r="BD4" s="8" t="s">
        <v>373</v>
      </c>
      <c r="BE4" s="8" t="s">
        <v>499</v>
      </c>
      <c r="BF4" s="8" t="s">
        <v>373</v>
      </c>
      <c r="BG4" s="8" t="s">
        <v>1417</v>
      </c>
      <c r="BH4" s="8" t="s">
        <v>373</v>
      </c>
      <c r="BI4" s="10">
        <v>45.9</v>
      </c>
      <c r="BJ4" s="8" t="s">
        <v>390</v>
      </c>
      <c r="BK4" s="10">
        <v>2019</v>
      </c>
      <c r="BL4" s="8" t="s">
        <v>411</v>
      </c>
      <c r="BM4" s="10">
        <v>3.5</v>
      </c>
      <c r="BN4" s="8" t="s">
        <v>373</v>
      </c>
      <c r="BO4" s="8" t="s">
        <v>499</v>
      </c>
      <c r="BP4" s="8" t="s">
        <v>373</v>
      </c>
      <c r="BQ4" s="8" t="s">
        <v>502</v>
      </c>
      <c r="BR4" s="8" t="s">
        <v>373</v>
      </c>
      <c r="BS4" s="10">
        <v>57.02</v>
      </c>
      <c r="BT4" s="8" t="s">
        <v>390</v>
      </c>
      <c r="BU4" s="10">
        <v>2019</v>
      </c>
      <c r="BV4" s="8" t="s">
        <v>411</v>
      </c>
      <c r="BW4" s="10">
        <v>5</v>
      </c>
      <c r="BX4" s="8" t="s">
        <v>373</v>
      </c>
      <c r="BY4" s="8" t="s">
        <v>390</v>
      </c>
      <c r="BZ4" s="8" t="s">
        <v>499</v>
      </c>
      <c r="CA4" s="8" t="s">
        <v>373</v>
      </c>
      <c r="CB4" s="8" t="s">
        <v>752</v>
      </c>
      <c r="CC4" s="8" t="s">
        <v>373</v>
      </c>
      <c r="CD4" s="8" t="s">
        <v>383</v>
      </c>
      <c r="CE4" s="8" t="s">
        <v>373</v>
      </c>
      <c r="CF4" s="10">
        <v>7.43</v>
      </c>
      <c r="CG4" s="8" t="s">
        <v>390</v>
      </c>
      <c r="CH4" s="13">
        <v>52540</v>
      </c>
      <c r="CI4" s="10">
        <v>993</v>
      </c>
      <c r="CJ4" s="8" t="s">
        <v>373</v>
      </c>
      <c r="CK4" s="8" t="s">
        <v>373</v>
      </c>
      <c r="CL4" s="13">
        <v>16173</v>
      </c>
      <c r="CM4" s="10">
        <v>455</v>
      </c>
      <c r="CN4" s="13">
        <v>1259</v>
      </c>
      <c r="CO4" s="10">
        <v>5</v>
      </c>
      <c r="CP4" s="10">
        <v>12</v>
      </c>
      <c r="CQ4" s="10">
        <v>0</v>
      </c>
      <c r="CR4" s="13">
        <v>74170</v>
      </c>
      <c r="CS4" s="10">
        <v>265</v>
      </c>
      <c r="CT4" s="10">
        <v>7</v>
      </c>
      <c r="CU4" s="10">
        <v>1</v>
      </c>
      <c r="CV4" s="8" t="s">
        <v>1429</v>
      </c>
      <c r="CW4" s="8" t="s">
        <v>1430</v>
      </c>
      <c r="CX4" s="8" t="s">
        <v>429</v>
      </c>
      <c r="CY4" s="8" t="s">
        <v>1431</v>
      </c>
      <c r="CZ4" s="10">
        <v>40</v>
      </c>
      <c r="DA4" s="10">
        <v>7.82</v>
      </c>
      <c r="DB4" s="12">
        <v>0.95</v>
      </c>
      <c r="DC4" s="10">
        <v>14.13</v>
      </c>
      <c r="DD4" s="8" t="s">
        <v>373</v>
      </c>
      <c r="DE4" s="10">
        <v>20</v>
      </c>
      <c r="DF4" s="8" t="s">
        <v>373</v>
      </c>
      <c r="DG4" s="8" t="s">
        <v>373</v>
      </c>
      <c r="DH4" s="8" t="s">
        <v>373</v>
      </c>
      <c r="DI4" s="8" t="s">
        <v>373</v>
      </c>
      <c r="DJ4" s="8" t="s">
        <v>373</v>
      </c>
      <c r="DK4" s="8" t="s">
        <v>373</v>
      </c>
      <c r="DL4" s="8" t="s">
        <v>373</v>
      </c>
      <c r="DM4" s="10">
        <v>2051</v>
      </c>
      <c r="DN4" s="8" t="s">
        <v>390</v>
      </c>
      <c r="DO4" s="8" t="s">
        <v>390</v>
      </c>
      <c r="DP4" s="8" t="s">
        <v>765</v>
      </c>
      <c r="DQ4" s="8" t="s">
        <v>373</v>
      </c>
      <c r="DR4" s="10">
        <v>0.6</v>
      </c>
      <c r="DS4" s="10">
        <v>25.5</v>
      </c>
      <c r="DT4" s="10">
        <v>73.900000000000006</v>
      </c>
      <c r="DU4" s="8" t="s">
        <v>373</v>
      </c>
      <c r="DV4" s="8" t="s">
        <v>390</v>
      </c>
      <c r="DW4" s="13">
        <v>52540</v>
      </c>
      <c r="DX4" s="10">
        <v>993</v>
      </c>
      <c r="DY4" s="8" t="s">
        <v>373</v>
      </c>
      <c r="DZ4" s="8" t="s">
        <v>373</v>
      </c>
      <c r="EA4" s="13">
        <v>15926</v>
      </c>
      <c r="EB4" s="10">
        <v>0</v>
      </c>
      <c r="EC4" s="13">
        <v>1073</v>
      </c>
      <c r="ED4" s="10">
        <v>0</v>
      </c>
      <c r="EE4" s="10">
        <v>12</v>
      </c>
      <c r="EF4" s="10">
        <v>0</v>
      </c>
      <c r="EG4" s="8" t="s">
        <v>429</v>
      </c>
      <c r="EH4" s="10">
        <v>203</v>
      </c>
      <c r="EI4" s="10">
        <v>11</v>
      </c>
      <c r="EJ4" s="10">
        <v>1</v>
      </c>
      <c r="EK4" s="8" t="s">
        <v>429</v>
      </c>
      <c r="EL4" s="8" t="s">
        <v>722</v>
      </c>
      <c r="EM4" s="8" t="s">
        <v>373</v>
      </c>
      <c r="EN4" s="10">
        <v>2009</v>
      </c>
      <c r="EO4" s="8" t="s">
        <v>429</v>
      </c>
      <c r="EP4" s="10">
        <v>9.6</v>
      </c>
      <c r="EQ4" s="10">
        <v>63</v>
      </c>
      <c r="ER4" s="13">
        <v>2761</v>
      </c>
      <c r="ES4" s="10">
        <v>26.05</v>
      </c>
      <c r="ET4" s="10">
        <v>7.31</v>
      </c>
      <c r="EU4" s="10">
        <v>58</v>
      </c>
      <c r="EV4" s="10">
        <v>2030</v>
      </c>
      <c r="EW4" s="10">
        <v>2024</v>
      </c>
      <c r="EX4" s="8" t="s">
        <v>390</v>
      </c>
      <c r="EY4" s="8" t="s">
        <v>383</v>
      </c>
      <c r="EZ4" s="8" t="s">
        <v>429</v>
      </c>
      <c r="FA4" s="8" t="s">
        <v>373</v>
      </c>
      <c r="FB4" s="8" t="s">
        <v>383</v>
      </c>
      <c r="FC4" s="8" t="s">
        <v>373</v>
      </c>
      <c r="FD4" s="8" t="s">
        <v>390</v>
      </c>
      <c r="FE4" s="10">
        <v>100</v>
      </c>
      <c r="FF4" s="8" t="s">
        <v>373</v>
      </c>
      <c r="FG4" s="8" t="s">
        <v>390</v>
      </c>
      <c r="FH4" s="13">
        <v>17090</v>
      </c>
      <c r="FI4" s="10">
        <v>0</v>
      </c>
      <c r="FJ4" s="13">
        <v>2051</v>
      </c>
      <c r="FK4" s="10">
        <v>0</v>
      </c>
      <c r="FL4" s="10">
        <v>0</v>
      </c>
      <c r="FM4" s="10">
        <v>0</v>
      </c>
      <c r="FN4" s="10">
        <v>137</v>
      </c>
      <c r="FO4" s="10">
        <v>70</v>
      </c>
      <c r="FP4" s="13">
        <v>3200</v>
      </c>
      <c r="FQ4" s="8" t="s">
        <v>373</v>
      </c>
      <c r="FR4" s="8" t="s">
        <v>373</v>
      </c>
    </row>
    <row r="5" spans="1:174" s="11" customFormat="1" x14ac:dyDescent="0.2">
      <c r="A5" s="8" t="s">
        <v>682</v>
      </c>
      <c r="B5" s="8">
        <v>1655</v>
      </c>
      <c r="C5" s="10">
        <v>3</v>
      </c>
      <c r="D5" s="8">
        <v>3</v>
      </c>
      <c r="E5" s="8" t="s">
        <v>381</v>
      </c>
      <c r="F5" s="8" t="s">
        <v>373</v>
      </c>
      <c r="G5" s="8" t="s">
        <v>423</v>
      </c>
      <c r="H5" s="8" t="s">
        <v>383</v>
      </c>
      <c r="I5" s="8" t="s">
        <v>424</v>
      </c>
      <c r="J5" s="8" t="s">
        <v>373</v>
      </c>
      <c r="K5" s="10">
        <v>5</v>
      </c>
      <c r="L5" s="8" t="s">
        <v>373</v>
      </c>
      <c r="M5" s="10">
        <v>10</v>
      </c>
      <c r="N5" s="8" t="s">
        <v>373</v>
      </c>
      <c r="O5" s="8" t="s">
        <v>373</v>
      </c>
      <c r="P5" s="10">
        <v>25</v>
      </c>
      <c r="Q5" s="8" t="s">
        <v>373</v>
      </c>
      <c r="R5" s="8" t="s">
        <v>687</v>
      </c>
      <c r="S5" s="8" t="s">
        <v>390</v>
      </c>
      <c r="T5" s="8" t="s">
        <v>688</v>
      </c>
      <c r="U5" s="8" t="s">
        <v>405</v>
      </c>
      <c r="V5" s="8" t="s">
        <v>406</v>
      </c>
      <c r="W5" s="10">
        <v>60</v>
      </c>
      <c r="X5" s="8" t="s">
        <v>373</v>
      </c>
      <c r="Y5" s="8" t="s">
        <v>373</v>
      </c>
      <c r="Z5" s="8" t="s">
        <v>373</v>
      </c>
      <c r="AA5" s="8" t="s">
        <v>373</v>
      </c>
      <c r="AB5" s="8" t="s">
        <v>373</v>
      </c>
      <c r="AC5" s="8" t="s">
        <v>429</v>
      </c>
      <c r="AD5" s="8" t="s">
        <v>429</v>
      </c>
      <c r="AE5" s="8" t="s">
        <v>429</v>
      </c>
      <c r="AF5" s="8" t="s">
        <v>373</v>
      </c>
      <c r="AG5" s="8" t="s">
        <v>373</v>
      </c>
      <c r="AH5" s="8" t="s">
        <v>373</v>
      </c>
      <c r="AI5" s="8" t="s">
        <v>689</v>
      </c>
      <c r="AJ5" s="8" t="s">
        <v>689</v>
      </c>
      <c r="AK5" s="8" t="s">
        <v>689</v>
      </c>
      <c r="AL5" s="8" t="s">
        <v>489</v>
      </c>
      <c r="AM5" s="8" t="s">
        <v>489</v>
      </c>
      <c r="AN5" s="8" t="s">
        <v>489</v>
      </c>
      <c r="AO5" s="8" t="s">
        <v>390</v>
      </c>
      <c r="AP5" s="8" t="s">
        <v>494</v>
      </c>
      <c r="AQ5" s="8" t="s">
        <v>373</v>
      </c>
      <c r="AR5" s="8" t="s">
        <v>690</v>
      </c>
      <c r="AS5" s="8" t="s">
        <v>691</v>
      </c>
      <c r="AT5" s="8" t="s">
        <v>373</v>
      </c>
      <c r="AU5" s="8" t="s">
        <v>383</v>
      </c>
      <c r="AV5" s="8" t="s">
        <v>692</v>
      </c>
      <c r="AW5" s="8" t="s">
        <v>373</v>
      </c>
      <c r="AX5" s="8" t="s">
        <v>373</v>
      </c>
      <c r="AY5" s="8" t="s">
        <v>373</v>
      </c>
      <c r="AZ5" s="8" t="s">
        <v>383</v>
      </c>
      <c r="BA5" s="8" t="s">
        <v>373</v>
      </c>
      <c r="BB5" s="8" t="s">
        <v>373</v>
      </c>
      <c r="BC5" s="8" t="s">
        <v>373</v>
      </c>
      <c r="BD5" s="8" t="s">
        <v>373</v>
      </c>
      <c r="BE5" s="8" t="s">
        <v>373</v>
      </c>
      <c r="BF5" s="8" t="s">
        <v>373</v>
      </c>
      <c r="BG5" s="8" t="s">
        <v>373</v>
      </c>
      <c r="BH5" s="8" t="s">
        <v>373</v>
      </c>
      <c r="BI5" s="8" t="s">
        <v>373</v>
      </c>
      <c r="BJ5" s="8" t="s">
        <v>383</v>
      </c>
      <c r="BK5" s="8" t="s">
        <v>373</v>
      </c>
      <c r="BL5" s="8" t="s">
        <v>373</v>
      </c>
      <c r="BM5" s="8" t="s">
        <v>373</v>
      </c>
      <c r="BN5" s="8" t="s">
        <v>373</v>
      </c>
      <c r="BO5" s="8" t="s">
        <v>373</v>
      </c>
      <c r="BP5" s="8" t="s">
        <v>373</v>
      </c>
      <c r="BQ5" s="8" t="s">
        <v>373</v>
      </c>
      <c r="BR5" s="8" t="s">
        <v>373</v>
      </c>
      <c r="BS5" s="8" t="s">
        <v>373</v>
      </c>
      <c r="BT5" s="8" t="s">
        <v>383</v>
      </c>
      <c r="BU5" s="8" t="s">
        <v>373</v>
      </c>
      <c r="BV5" s="8" t="s">
        <v>373</v>
      </c>
      <c r="BW5" s="8" t="s">
        <v>373</v>
      </c>
      <c r="BX5" s="8" t="s">
        <v>373</v>
      </c>
      <c r="BY5" s="8" t="s">
        <v>373</v>
      </c>
      <c r="BZ5" s="8" t="s">
        <v>373</v>
      </c>
      <c r="CA5" s="8" t="s">
        <v>373</v>
      </c>
      <c r="CB5" s="8" t="s">
        <v>373</v>
      </c>
      <c r="CC5" s="8" t="s">
        <v>373</v>
      </c>
      <c r="CD5" s="8" t="s">
        <v>373</v>
      </c>
      <c r="CE5" s="8" t="s">
        <v>373</v>
      </c>
      <c r="CF5" s="8" t="s">
        <v>373</v>
      </c>
      <c r="CG5" s="8" t="s">
        <v>383</v>
      </c>
      <c r="CH5" s="8" t="s">
        <v>373</v>
      </c>
      <c r="CI5" s="8" t="s">
        <v>373</v>
      </c>
      <c r="CJ5" s="8" t="s">
        <v>373</v>
      </c>
      <c r="CK5" s="8" t="s">
        <v>373</v>
      </c>
      <c r="CL5" s="8" t="s">
        <v>373</v>
      </c>
      <c r="CM5" s="8" t="s">
        <v>373</v>
      </c>
      <c r="CN5" s="8" t="s">
        <v>373</v>
      </c>
      <c r="CO5" s="8" t="s">
        <v>373</v>
      </c>
      <c r="CP5" s="8" t="s">
        <v>373</v>
      </c>
      <c r="CQ5" s="8" t="s">
        <v>373</v>
      </c>
      <c r="CR5" s="8" t="s">
        <v>373</v>
      </c>
      <c r="CS5" s="8" t="s">
        <v>373</v>
      </c>
      <c r="CT5" s="8" t="s">
        <v>373</v>
      </c>
      <c r="CU5" s="8" t="s">
        <v>373</v>
      </c>
      <c r="CV5" s="8" t="s">
        <v>373</v>
      </c>
      <c r="CW5" s="8" t="s">
        <v>373</v>
      </c>
      <c r="CX5" s="8" t="s">
        <v>373</v>
      </c>
      <c r="CY5" s="8" t="s">
        <v>373</v>
      </c>
      <c r="CZ5" s="8" t="s">
        <v>373</v>
      </c>
      <c r="DA5" s="8" t="s">
        <v>373</v>
      </c>
      <c r="DB5" s="8" t="s">
        <v>373</v>
      </c>
      <c r="DC5" s="8" t="s">
        <v>373</v>
      </c>
      <c r="DD5" s="8" t="s">
        <v>373</v>
      </c>
      <c r="DE5" s="8" t="s">
        <v>373</v>
      </c>
      <c r="DF5" s="8" t="s">
        <v>373</v>
      </c>
      <c r="DG5" s="8" t="s">
        <v>373</v>
      </c>
      <c r="DH5" s="8" t="s">
        <v>373</v>
      </c>
      <c r="DI5" s="8" t="s">
        <v>373</v>
      </c>
      <c r="DJ5" s="8" t="s">
        <v>373</v>
      </c>
      <c r="DK5" s="8" t="s">
        <v>373</v>
      </c>
      <c r="DL5" s="8" t="s">
        <v>373</v>
      </c>
      <c r="DM5" s="8" t="s">
        <v>373</v>
      </c>
      <c r="DN5" s="8" t="s">
        <v>373</v>
      </c>
      <c r="DO5" s="8" t="s">
        <v>373</v>
      </c>
      <c r="DP5" s="8" t="s">
        <v>373</v>
      </c>
      <c r="DQ5" s="8" t="s">
        <v>373</v>
      </c>
      <c r="DR5" s="8" t="s">
        <v>373</v>
      </c>
      <c r="DS5" s="8" t="s">
        <v>373</v>
      </c>
      <c r="DT5" s="8" t="s">
        <v>373</v>
      </c>
      <c r="DU5" s="8" t="s">
        <v>373</v>
      </c>
      <c r="DV5" s="8" t="s">
        <v>383</v>
      </c>
      <c r="DW5" s="8" t="s">
        <v>373</v>
      </c>
      <c r="DX5" s="8" t="s">
        <v>373</v>
      </c>
      <c r="DY5" s="8" t="s">
        <v>373</v>
      </c>
      <c r="DZ5" s="8" t="s">
        <v>373</v>
      </c>
      <c r="EA5" s="8" t="s">
        <v>373</v>
      </c>
      <c r="EB5" s="8" t="s">
        <v>373</v>
      </c>
      <c r="EC5" s="8" t="s">
        <v>373</v>
      </c>
      <c r="ED5" s="8" t="s">
        <v>373</v>
      </c>
      <c r="EE5" s="8" t="s">
        <v>373</v>
      </c>
      <c r="EF5" s="8" t="s">
        <v>373</v>
      </c>
      <c r="EG5" s="8" t="s">
        <v>373</v>
      </c>
      <c r="EH5" s="8" t="s">
        <v>373</v>
      </c>
      <c r="EI5" s="8" t="s">
        <v>373</v>
      </c>
      <c r="EJ5" s="8" t="s">
        <v>373</v>
      </c>
      <c r="EK5" s="8" t="s">
        <v>373</v>
      </c>
      <c r="EL5" s="8" t="s">
        <v>373</v>
      </c>
      <c r="EM5" s="8" t="s">
        <v>373</v>
      </c>
      <c r="EN5" s="8" t="s">
        <v>373</v>
      </c>
      <c r="EO5" s="8" t="s">
        <v>373</v>
      </c>
      <c r="EP5" s="8" t="s">
        <v>373</v>
      </c>
      <c r="EQ5" s="8" t="s">
        <v>373</v>
      </c>
      <c r="ER5" s="8" t="s">
        <v>373</v>
      </c>
      <c r="ES5" s="8" t="s">
        <v>373</v>
      </c>
      <c r="ET5" s="8" t="s">
        <v>373</v>
      </c>
      <c r="EU5" s="8" t="s">
        <v>373</v>
      </c>
      <c r="EV5" s="8" t="s">
        <v>373</v>
      </c>
      <c r="EW5" s="8" t="s">
        <v>373</v>
      </c>
      <c r="EX5" s="8" t="s">
        <v>373</v>
      </c>
      <c r="EY5" s="8" t="s">
        <v>373</v>
      </c>
      <c r="EZ5" s="8" t="s">
        <v>373</v>
      </c>
      <c r="FA5" s="8" t="s">
        <v>373</v>
      </c>
      <c r="FB5" s="8" t="s">
        <v>373</v>
      </c>
      <c r="FC5" s="8" t="s">
        <v>373</v>
      </c>
      <c r="FD5" s="8" t="s">
        <v>373</v>
      </c>
      <c r="FE5" s="8" t="s">
        <v>373</v>
      </c>
      <c r="FF5" s="8" t="s">
        <v>373</v>
      </c>
      <c r="FG5" s="8" t="s">
        <v>383</v>
      </c>
      <c r="FH5" s="8" t="s">
        <v>373</v>
      </c>
      <c r="FI5" s="8" t="s">
        <v>373</v>
      </c>
      <c r="FJ5" s="8" t="s">
        <v>373</v>
      </c>
      <c r="FK5" s="8" t="s">
        <v>373</v>
      </c>
      <c r="FL5" s="8" t="s">
        <v>373</v>
      </c>
      <c r="FM5" s="8" t="s">
        <v>373</v>
      </c>
      <c r="FN5" s="8" t="s">
        <v>373</v>
      </c>
      <c r="FO5" s="8" t="s">
        <v>373</v>
      </c>
      <c r="FP5" s="8" t="s">
        <v>373</v>
      </c>
      <c r="FQ5" s="8" t="s">
        <v>373</v>
      </c>
      <c r="FR5" s="8" t="s">
        <v>373</v>
      </c>
    </row>
    <row r="6" spans="1:174" s="11" customFormat="1" x14ac:dyDescent="0.2">
      <c r="A6" s="8" t="s">
        <v>2063</v>
      </c>
      <c r="B6" s="8">
        <v>3975</v>
      </c>
      <c r="C6" s="10">
        <v>4</v>
      </c>
      <c r="D6" s="8">
        <v>3</v>
      </c>
      <c r="E6" s="8" t="s">
        <v>381</v>
      </c>
      <c r="F6" s="8" t="s">
        <v>373</v>
      </c>
      <c r="G6" s="8" t="s">
        <v>1021</v>
      </c>
      <c r="H6" s="8" t="s">
        <v>390</v>
      </c>
      <c r="I6" s="8" t="s">
        <v>2068</v>
      </c>
      <c r="J6" s="8" t="s">
        <v>2069</v>
      </c>
      <c r="K6" s="10">
        <v>3</v>
      </c>
      <c r="L6" s="8" t="s">
        <v>373</v>
      </c>
      <c r="M6" s="10">
        <v>5</v>
      </c>
      <c r="N6" s="8" t="s">
        <v>373</v>
      </c>
      <c r="O6" s="8" t="s">
        <v>373</v>
      </c>
      <c r="P6" s="8" t="s">
        <v>2071</v>
      </c>
      <c r="Q6" s="8" t="s">
        <v>373</v>
      </c>
      <c r="R6" s="8" t="s">
        <v>373</v>
      </c>
      <c r="S6" s="8" t="s">
        <v>390</v>
      </c>
      <c r="T6" s="8" t="s">
        <v>2072</v>
      </c>
      <c r="U6" s="8" t="s">
        <v>405</v>
      </c>
      <c r="V6" s="8" t="s">
        <v>406</v>
      </c>
      <c r="W6" s="10">
        <v>60</v>
      </c>
      <c r="X6" s="8" t="s">
        <v>2073</v>
      </c>
      <c r="Y6" s="8" t="s">
        <v>373</v>
      </c>
      <c r="Z6" s="10">
        <v>9.6999999999999993</v>
      </c>
      <c r="AA6" s="10">
        <v>17.3</v>
      </c>
      <c r="AB6" s="8" t="s">
        <v>373</v>
      </c>
      <c r="AC6" s="8" t="s">
        <v>373</v>
      </c>
      <c r="AD6" s="8" t="s">
        <v>373</v>
      </c>
      <c r="AE6" s="8" t="s">
        <v>429</v>
      </c>
      <c r="AF6" s="8" t="s">
        <v>390</v>
      </c>
      <c r="AG6" s="8" t="s">
        <v>390</v>
      </c>
      <c r="AH6" s="8" t="s">
        <v>390</v>
      </c>
      <c r="AI6" s="10">
        <v>2009</v>
      </c>
      <c r="AJ6" s="10">
        <v>2009</v>
      </c>
      <c r="AK6" s="8" t="s">
        <v>429</v>
      </c>
      <c r="AL6" s="10">
        <v>2009</v>
      </c>
      <c r="AM6" s="10">
        <v>2009</v>
      </c>
      <c r="AN6" s="8" t="s">
        <v>489</v>
      </c>
      <c r="AO6" s="8" t="s">
        <v>383</v>
      </c>
      <c r="AP6" s="8" t="s">
        <v>703</v>
      </c>
      <c r="AQ6" s="8" t="s">
        <v>2076</v>
      </c>
      <c r="AR6" s="8" t="s">
        <v>373</v>
      </c>
      <c r="AS6" s="8" t="s">
        <v>1090</v>
      </c>
      <c r="AT6" s="8" t="s">
        <v>1196</v>
      </c>
      <c r="AU6" s="8" t="s">
        <v>383</v>
      </c>
      <c r="AV6" s="8" t="s">
        <v>1092</v>
      </c>
      <c r="AW6" s="8" t="s">
        <v>390</v>
      </c>
      <c r="AX6" s="8" t="s">
        <v>390</v>
      </c>
      <c r="AY6" s="8" t="s">
        <v>373</v>
      </c>
      <c r="AZ6" s="8" t="s">
        <v>390</v>
      </c>
      <c r="BA6" s="10">
        <v>2019</v>
      </c>
      <c r="BB6" s="8" t="s">
        <v>411</v>
      </c>
      <c r="BC6" s="10">
        <v>3</v>
      </c>
      <c r="BD6" s="8" t="s">
        <v>373</v>
      </c>
      <c r="BE6" s="8" t="s">
        <v>1599</v>
      </c>
      <c r="BF6" s="8" t="s">
        <v>373</v>
      </c>
      <c r="BG6" s="8" t="s">
        <v>494</v>
      </c>
      <c r="BH6" s="8" t="s">
        <v>2077</v>
      </c>
      <c r="BI6" s="8" t="s">
        <v>2078</v>
      </c>
      <c r="BJ6" s="8" t="s">
        <v>390</v>
      </c>
      <c r="BK6" s="10">
        <v>2019</v>
      </c>
      <c r="BL6" s="8" t="s">
        <v>411</v>
      </c>
      <c r="BM6" s="10">
        <v>3</v>
      </c>
      <c r="BN6" s="8" t="s">
        <v>373</v>
      </c>
      <c r="BO6" s="8" t="s">
        <v>1599</v>
      </c>
      <c r="BP6" s="8" t="s">
        <v>373</v>
      </c>
      <c r="BQ6" s="8" t="s">
        <v>435</v>
      </c>
      <c r="BR6" s="8" t="s">
        <v>373</v>
      </c>
      <c r="BS6" s="10">
        <v>48.28</v>
      </c>
      <c r="BT6" s="8" t="s">
        <v>383</v>
      </c>
      <c r="BU6" s="8" t="s">
        <v>373</v>
      </c>
      <c r="BV6" s="8" t="s">
        <v>373</v>
      </c>
      <c r="BW6" s="8" t="s">
        <v>373</v>
      </c>
      <c r="BX6" s="8" t="s">
        <v>373</v>
      </c>
      <c r="BY6" s="8" t="s">
        <v>373</v>
      </c>
      <c r="BZ6" s="8" t="s">
        <v>373</v>
      </c>
      <c r="CA6" s="8" t="s">
        <v>373</v>
      </c>
      <c r="CB6" s="8" t="s">
        <v>373</v>
      </c>
      <c r="CC6" s="8" t="s">
        <v>373</v>
      </c>
      <c r="CD6" s="8" t="s">
        <v>373</v>
      </c>
      <c r="CE6" s="8" t="s">
        <v>373</v>
      </c>
      <c r="CF6" s="8" t="s">
        <v>373</v>
      </c>
      <c r="CG6" s="8" t="s">
        <v>390</v>
      </c>
      <c r="CH6" s="10">
        <v>3975</v>
      </c>
      <c r="CI6" s="10">
        <v>3</v>
      </c>
      <c r="CJ6" s="10">
        <v>3975</v>
      </c>
      <c r="CK6" s="10">
        <v>3</v>
      </c>
      <c r="CL6" s="10">
        <v>1196</v>
      </c>
      <c r="CM6" s="10">
        <v>1</v>
      </c>
      <c r="CN6" s="10">
        <v>47</v>
      </c>
      <c r="CO6" s="10">
        <v>0</v>
      </c>
      <c r="CP6" s="10">
        <v>28</v>
      </c>
      <c r="CQ6" s="10">
        <v>0</v>
      </c>
      <c r="CR6" s="10">
        <v>84000</v>
      </c>
      <c r="CS6" s="10">
        <v>17</v>
      </c>
      <c r="CT6" s="10">
        <v>1</v>
      </c>
      <c r="CU6" s="10">
        <v>1</v>
      </c>
      <c r="CV6" s="10">
        <v>0.5</v>
      </c>
      <c r="CW6" s="10">
        <v>1982</v>
      </c>
      <c r="CX6" s="8" t="s">
        <v>373</v>
      </c>
      <c r="CY6" s="8" t="s">
        <v>2085</v>
      </c>
      <c r="CZ6" s="10">
        <v>1.1000000000000001</v>
      </c>
      <c r="DA6" s="10">
        <v>0.33</v>
      </c>
      <c r="DB6" s="8" t="s">
        <v>2088</v>
      </c>
      <c r="DC6" s="13">
        <v>554000</v>
      </c>
      <c r="DD6" s="10">
        <v>0</v>
      </c>
      <c r="DE6" s="10">
        <v>1.1000000000000001</v>
      </c>
      <c r="DF6" s="10">
        <v>0</v>
      </c>
      <c r="DG6" s="10">
        <v>0</v>
      </c>
      <c r="DH6" s="10">
        <v>0</v>
      </c>
      <c r="DI6" s="10">
        <v>0</v>
      </c>
      <c r="DJ6" s="8" t="s">
        <v>373</v>
      </c>
      <c r="DK6" s="10">
        <v>0</v>
      </c>
      <c r="DL6" s="10">
        <v>0</v>
      </c>
      <c r="DM6" s="8" t="s">
        <v>679</v>
      </c>
      <c r="DN6" s="8" t="s">
        <v>390</v>
      </c>
      <c r="DO6" s="8" t="s">
        <v>390</v>
      </c>
      <c r="DP6" s="8" t="s">
        <v>449</v>
      </c>
      <c r="DQ6" s="8" t="s">
        <v>373</v>
      </c>
      <c r="DR6" s="10">
        <v>100</v>
      </c>
      <c r="DS6" s="10">
        <v>0</v>
      </c>
      <c r="DT6" s="10">
        <v>0</v>
      </c>
      <c r="DU6" s="8" t="s">
        <v>373</v>
      </c>
      <c r="DV6" s="8" t="s">
        <v>390</v>
      </c>
      <c r="DW6" s="10">
        <v>3975</v>
      </c>
      <c r="DX6" s="10">
        <v>3</v>
      </c>
      <c r="DY6" s="10">
        <v>3975</v>
      </c>
      <c r="DZ6" s="10">
        <v>3</v>
      </c>
      <c r="EA6" s="10">
        <v>1196</v>
      </c>
      <c r="EB6" s="10">
        <v>1</v>
      </c>
      <c r="EC6" s="10">
        <v>47</v>
      </c>
      <c r="ED6" s="10">
        <v>0</v>
      </c>
      <c r="EE6" s="10">
        <v>28</v>
      </c>
      <c r="EF6" s="10">
        <v>0</v>
      </c>
      <c r="EG6" s="10">
        <v>84000</v>
      </c>
      <c r="EH6" s="10">
        <v>27.32</v>
      </c>
      <c r="EI6" s="10">
        <v>3</v>
      </c>
      <c r="EJ6" s="10">
        <v>1</v>
      </c>
      <c r="EK6" s="8" t="s">
        <v>679</v>
      </c>
      <c r="EL6" s="8" t="s">
        <v>651</v>
      </c>
      <c r="EM6" s="8" t="s">
        <v>373</v>
      </c>
      <c r="EN6" s="10">
        <v>2005</v>
      </c>
      <c r="EO6" s="10">
        <v>2011</v>
      </c>
      <c r="EP6" s="8" t="s">
        <v>373</v>
      </c>
      <c r="EQ6" s="8" t="s">
        <v>373</v>
      </c>
      <c r="ER6" s="8" t="s">
        <v>373</v>
      </c>
      <c r="ES6" s="8" t="s">
        <v>373</v>
      </c>
      <c r="ET6" s="8" t="s">
        <v>373</v>
      </c>
      <c r="EU6" s="8" t="s">
        <v>373</v>
      </c>
      <c r="EV6" s="8" t="s">
        <v>373</v>
      </c>
      <c r="EW6" s="8" t="s">
        <v>373</v>
      </c>
      <c r="EX6" s="8" t="s">
        <v>383</v>
      </c>
      <c r="EY6" s="8" t="s">
        <v>383</v>
      </c>
      <c r="EZ6" s="8" t="s">
        <v>373</v>
      </c>
      <c r="FA6" s="8" t="s">
        <v>373</v>
      </c>
      <c r="FB6" s="8" t="s">
        <v>390</v>
      </c>
      <c r="FC6" s="8" t="s">
        <v>2092</v>
      </c>
      <c r="FD6" s="8" t="s">
        <v>390</v>
      </c>
      <c r="FE6" s="8" t="s">
        <v>373</v>
      </c>
      <c r="FF6" s="8" t="s">
        <v>373</v>
      </c>
      <c r="FG6" s="8" t="s">
        <v>383</v>
      </c>
      <c r="FH6" s="8" t="s">
        <v>373</v>
      </c>
      <c r="FI6" s="8" t="s">
        <v>373</v>
      </c>
      <c r="FJ6" s="8" t="s">
        <v>373</v>
      </c>
      <c r="FK6" s="8" t="s">
        <v>373</v>
      </c>
      <c r="FL6" s="8" t="s">
        <v>373</v>
      </c>
      <c r="FM6" s="8" t="s">
        <v>373</v>
      </c>
      <c r="FN6" s="8" t="s">
        <v>373</v>
      </c>
      <c r="FO6" s="8" t="s">
        <v>373</v>
      </c>
      <c r="FP6" s="8" t="s">
        <v>373</v>
      </c>
      <c r="FQ6" s="8" t="s">
        <v>373</v>
      </c>
      <c r="FR6" s="8" t="s">
        <v>373</v>
      </c>
    </row>
    <row r="7" spans="1:174" s="11" customFormat="1" x14ac:dyDescent="0.2">
      <c r="A7" s="8" t="s">
        <v>1731</v>
      </c>
      <c r="B7" s="8">
        <v>1350</v>
      </c>
      <c r="C7" s="10">
        <v>3</v>
      </c>
      <c r="D7" s="8">
        <v>1</v>
      </c>
      <c r="E7" s="8" t="s">
        <v>381</v>
      </c>
      <c r="F7" s="8" t="s">
        <v>373</v>
      </c>
      <c r="G7" s="8" t="s">
        <v>1377</v>
      </c>
      <c r="H7" s="8" t="s">
        <v>383</v>
      </c>
      <c r="I7" s="8" t="s">
        <v>1736</v>
      </c>
      <c r="J7" s="8" t="s">
        <v>1737</v>
      </c>
      <c r="K7" s="14">
        <v>25</v>
      </c>
      <c r="L7" s="8" t="s">
        <v>373</v>
      </c>
      <c r="M7" s="8" t="s">
        <v>1739</v>
      </c>
      <c r="N7" s="8" t="s">
        <v>373</v>
      </c>
      <c r="O7" s="8" t="s">
        <v>373</v>
      </c>
      <c r="P7" s="8" t="s">
        <v>1739</v>
      </c>
      <c r="Q7" s="8" t="s">
        <v>373</v>
      </c>
      <c r="R7" s="8" t="s">
        <v>373</v>
      </c>
      <c r="S7" s="8" t="s">
        <v>390</v>
      </c>
      <c r="T7" s="8" t="s">
        <v>1740</v>
      </c>
      <c r="U7" s="8" t="s">
        <v>405</v>
      </c>
      <c r="V7" s="8" t="s">
        <v>406</v>
      </c>
      <c r="W7" s="10">
        <v>30</v>
      </c>
      <c r="X7" s="8" t="s">
        <v>373</v>
      </c>
      <c r="Y7" s="8" t="s">
        <v>373</v>
      </c>
      <c r="Z7" s="10">
        <v>0</v>
      </c>
      <c r="AA7" s="10">
        <v>10.4</v>
      </c>
      <c r="AB7" s="8" t="s">
        <v>373</v>
      </c>
      <c r="AC7" s="8" t="s">
        <v>373</v>
      </c>
      <c r="AD7" s="8" t="s">
        <v>373</v>
      </c>
      <c r="AE7" s="8" t="s">
        <v>429</v>
      </c>
      <c r="AF7" s="8" t="s">
        <v>383</v>
      </c>
      <c r="AG7" s="8" t="s">
        <v>383</v>
      </c>
      <c r="AH7" s="8" t="s">
        <v>383</v>
      </c>
      <c r="AI7" s="8" t="s">
        <v>1742</v>
      </c>
      <c r="AJ7" s="8" t="s">
        <v>1743</v>
      </c>
      <c r="AK7" s="8" t="s">
        <v>1077</v>
      </c>
      <c r="AL7" s="8" t="s">
        <v>1742</v>
      </c>
      <c r="AM7" s="8" t="s">
        <v>1743</v>
      </c>
      <c r="AN7" s="8" t="s">
        <v>1077</v>
      </c>
      <c r="AO7" s="8" t="s">
        <v>383</v>
      </c>
      <c r="AP7" s="8" t="s">
        <v>408</v>
      </c>
      <c r="AQ7" s="8" t="s">
        <v>373</v>
      </c>
      <c r="AR7" s="8" t="s">
        <v>373</v>
      </c>
      <c r="AS7" s="8" t="s">
        <v>1744</v>
      </c>
      <c r="AT7" s="8" t="s">
        <v>1745</v>
      </c>
      <c r="AU7" s="8" t="s">
        <v>383</v>
      </c>
      <c r="AV7" s="8" t="s">
        <v>433</v>
      </c>
      <c r="AW7" s="8" t="s">
        <v>390</v>
      </c>
      <c r="AX7" s="8" t="s">
        <v>390</v>
      </c>
      <c r="AY7" s="8" t="s">
        <v>373</v>
      </c>
      <c r="AZ7" s="8" t="s">
        <v>390</v>
      </c>
      <c r="BA7" s="8" t="s">
        <v>1746</v>
      </c>
      <c r="BB7" s="8" t="s">
        <v>411</v>
      </c>
      <c r="BC7" s="10">
        <v>3.4</v>
      </c>
      <c r="BD7" s="8" t="s">
        <v>373</v>
      </c>
      <c r="BE7" s="8" t="s">
        <v>618</v>
      </c>
      <c r="BF7" s="8" t="s">
        <v>373</v>
      </c>
      <c r="BG7" s="8" t="s">
        <v>560</v>
      </c>
      <c r="BH7" s="8" t="s">
        <v>373</v>
      </c>
      <c r="BI7" s="10">
        <v>30.65</v>
      </c>
      <c r="BJ7" s="8" t="s">
        <v>390</v>
      </c>
      <c r="BK7" s="8" t="s">
        <v>1746</v>
      </c>
      <c r="BL7" s="8" t="s">
        <v>411</v>
      </c>
      <c r="BM7" s="10">
        <v>3.4</v>
      </c>
      <c r="BN7" s="8" t="s">
        <v>373</v>
      </c>
      <c r="BO7" s="8" t="s">
        <v>618</v>
      </c>
      <c r="BP7" s="8" t="s">
        <v>373</v>
      </c>
      <c r="BQ7" s="8" t="s">
        <v>435</v>
      </c>
      <c r="BR7" s="8" t="s">
        <v>373</v>
      </c>
      <c r="BS7" s="10">
        <v>43.2</v>
      </c>
      <c r="BT7" s="8" t="s">
        <v>383</v>
      </c>
      <c r="BU7" s="8" t="s">
        <v>373</v>
      </c>
      <c r="BV7" s="8" t="s">
        <v>373</v>
      </c>
      <c r="BW7" s="8" t="s">
        <v>373</v>
      </c>
      <c r="BX7" s="8" t="s">
        <v>373</v>
      </c>
      <c r="BY7" s="8" t="s">
        <v>373</v>
      </c>
      <c r="BZ7" s="8" t="s">
        <v>373</v>
      </c>
      <c r="CA7" s="8" t="s">
        <v>373</v>
      </c>
      <c r="CB7" s="8" t="s">
        <v>373</v>
      </c>
      <c r="CC7" s="8" t="s">
        <v>373</v>
      </c>
      <c r="CD7" s="8" t="s">
        <v>373</v>
      </c>
      <c r="CE7" s="8" t="s">
        <v>373</v>
      </c>
      <c r="CF7" s="8" t="s">
        <v>373</v>
      </c>
      <c r="CG7" s="8" t="s">
        <v>390</v>
      </c>
      <c r="CH7" s="10">
        <v>1350</v>
      </c>
      <c r="CI7" s="8" t="s">
        <v>373</v>
      </c>
      <c r="CJ7" s="10">
        <v>1500</v>
      </c>
      <c r="CK7" s="8" t="s">
        <v>373</v>
      </c>
      <c r="CL7" s="10">
        <v>740</v>
      </c>
      <c r="CM7" s="10">
        <v>84</v>
      </c>
      <c r="CN7" s="10">
        <v>8</v>
      </c>
      <c r="CO7" s="10">
        <v>1</v>
      </c>
      <c r="CP7" s="8" t="s">
        <v>373</v>
      </c>
      <c r="CQ7" s="8" t="s">
        <v>373</v>
      </c>
      <c r="CR7" s="13">
        <v>180000000</v>
      </c>
      <c r="CS7" s="10">
        <v>30</v>
      </c>
      <c r="CT7" s="10">
        <v>1</v>
      </c>
      <c r="CU7" s="10">
        <v>2</v>
      </c>
      <c r="CV7" s="10">
        <v>10</v>
      </c>
      <c r="CW7" s="10">
        <v>1975</v>
      </c>
      <c r="CX7" s="8" t="s">
        <v>373</v>
      </c>
      <c r="CY7" s="8" t="s">
        <v>1755</v>
      </c>
      <c r="CZ7" s="8" t="s">
        <v>373</v>
      </c>
      <c r="DA7" s="10">
        <v>0.5</v>
      </c>
      <c r="DB7" s="12">
        <v>0.67</v>
      </c>
      <c r="DC7" s="10">
        <v>700000</v>
      </c>
      <c r="DD7" s="8" t="s">
        <v>373</v>
      </c>
      <c r="DE7" s="8" t="s">
        <v>373</v>
      </c>
      <c r="DF7" s="8" t="s">
        <v>373</v>
      </c>
      <c r="DG7" s="8" t="s">
        <v>373</v>
      </c>
      <c r="DH7" s="8" t="s">
        <v>373</v>
      </c>
      <c r="DI7" s="8" t="s">
        <v>373</v>
      </c>
      <c r="DJ7" s="8" t="s">
        <v>373</v>
      </c>
      <c r="DK7" s="8" t="s">
        <v>373</v>
      </c>
      <c r="DL7" s="8" t="s">
        <v>373</v>
      </c>
      <c r="DM7" s="8" t="s">
        <v>373</v>
      </c>
      <c r="DN7" s="8" t="s">
        <v>383</v>
      </c>
      <c r="DO7" s="8" t="s">
        <v>383</v>
      </c>
      <c r="DP7" s="8" t="s">
        <v>449</v>
      </c>
      <c r="DQ7" s="8" t="s">
        <v>373</v>
      </c>
      <c r="DR7" s="10">
        <v>20</v>
      </c>
      <c r="DS7" s="8" t="s">
        <v>373</v>
      </c>
      <c r="DT7" s="10">
        <v>80</v>
      </c>
      <c r="DU7" s="8" t="s">
        <v>373</v>
      </c>
      <c r="DV7" s="8" t="s">
        <v>390</v>
      </c>
      <c r="DW7" s="8" t="s">
        <v>373</v>
      </c>
      <c r="DX7" s="8" t="s">
        <v>373</v>
      </c>
      <c r="DY7" s="8" t="s">
        <v>373</v>
      </c>
      <c r="DZ7" s="8" t="s">
        <v>373</v>
      </c>
      <c r="EA7" s="8" t="s">
        <v>373</v>
      </c>
      <c r="EB7" s="8" t="s">
        <v>373</v>
      </c>
      <c r="EC7" s="8" t="s">
        <v>373</v>
      </c>
      <c r="ED7" s="8" t="s">
        <v>373</v>
      </c>
      <c r="EE7" s="8" t="s">
        <v>373</v>
      </c>
      <c r="EF7" s="8" t="s">
        <v>373</v>
      </c>
      <c r="EG7" s="8" t="s">
        <v>373</v>
      </c>
      <c r="EH7" s="8" t="s">
        <v>373</v>
      </c>
      <c r="EI7" s="8" t="s">
        <v>373</v>
      </c>
      <c r="EJ7" s="8" t="s">
        <v>373</v>
      </c>
      <c r="EK7" s="8" t="s">
        <v>373</v>
      </c>
      <c r="EL7" s="8" t="s">
        <v>1758</v>
      </c>
      <c r="EM7" s="8" t="s">
        <v>373</v>
      </c>
      <c r="EN7" s="10">
        <v>1995</v>
      </c>
      <c r="EO7" s="8" t="s">
        <v>373</v>
      </c>
      <c r="EP7" s="8" t="s">
        <v>1760</v>
      </c>
      <c r="EQ7" s="8" t="s">
        <v>373</v>
      </c>
      <c r="ER7" s="8" t="s">
        <v>373</v>
      </c>
      <c r="ES7" s="8" t="s">
        <v>373</v>
      </c>
      <c r="ET7" s="8" t="s">
        <v>373</v>
      </c>
      <c r="EU7" s="10">
        <v>0.5</v>
      </c>
      <c r="EV7" s="8" t="s">
        <v>373</v>
      </c>
      <c r="EW7" s="8" t="s">
        <v>373</v>
      </c>
      <c r="EX7" s="8" t="s">
        <v>390</v>
      </c>
      <c r="EY7" s="8" t="s">
        <v>383</v>
      </c>
      <c r="EZ7" s="8" t="s">
        <v>1077</v>
      </c>
      <c r="FA7" s="8" t="s">
        <v>373</v>
      </c>
      <c r="FB7" s="8" t="s">
        <v>383</v>
      </c>
      <c r="FC7" s="8" t="s">
        <v>373</v>
      </c>
      <c r="FD7" s="8" t="s">
        <v>383</v>
      </c>
      <c r="FE7" s="8" t="s">
        <v>373</v>
      </c>
      <c r="FF7" s="8" t="s">
        <v>373</v>
      </c>
      <c r="FG7" s="8" t="s">
        <v>383</v>
      </c>
      <c r="FH7" s="8" t="s">
        <v>373</v>
      </c>
      <c r="FI7" s="8" t="s">
        <v>373</v>
      </c>
      <c r="FJ7" s="8" t="s">
        <v>373</v>
      </c>
      <c r="FK7" s="8" t="s">
        <v>373</v>
      </c>
      <c r="FL7" s="8" t="s">
        <v>373</v>
      </c>
      <c r="FM7" s="8" t="s">
        <v>373</v>
      </c>
      <c r="FN7" s="8" t="s">
        <v>373</v>
      </c>
      <c r="FO7" s="8" t="s">
        <v>373</v>
      </c>
      <c r="FP7" s="8" t="s">
        <v>373</v>
      </c>
      <c r="FQ7" s="8" t="s">
        <v>373</v>
      </c>
      <c r="FR7" s="8" t="s">
        <v>373</v>
      </c>
    </row>
    <row r="8" spans="1:174" s="11" customFormat="1" x14ac:dyDescent="0.2">
      <c r="A8" s="8" t="s">
        <v>3128</v>
      </c>
      <c r="B8" s="8">
        <v>455</v>
      </c>
      <c r="C8" s="10">
        <v>2</v>
      </c>
      <c r="D8" s="8">
        <v>10</v>
      </c>
      <c r="E8" s="8" t="s">
        <v>381</v>
      </c>
      <c r="F8" s="8" t="s">
        <v>373</v>
      </c>
      <c r="G8" s="8" t="s">
        <v>539</v>
      </c>
      <c r="H8" s="8" t="s">
        <v>383</v>
      </c>
      <c r="I8" s="8" t="s">
        <v>3133</v>
      </c>
      <c r="J8" s="8" t="s">
        <v>373</v>
      </c>
      <c r="K8" s="10">
        <v>7</v>
      </c>
      <c r="L8" s="10">
        <v>7</v>
      </c>
      <c r="M8" s="10">
        <v>2</v>
      </c>
      <c r="N8" s="8" t="s">
        <v>489</v>
      </c>
      <c r="O8" s="8" t="s">
        <v>489</v>
      </c>
      <c r="P8" s="8" t="s">
        <v>373</v>
      </c>
      <c r="Q8" s="8" t="s">
        <v>373</v>
      </c>
      <c r="R8" s="8" t="s">
        <v>373</v>
      </c>
      <c r="S8" s="8" t="s">
        <v>383</v>
      </c>
      <c r="T8" s="8" t="s">
        <v>373</v>
      </c>
      <c r="U8" s="8" t="s">
        <v>392</v>
      </c>
      <c r="V8" s="8" t="s">
        <v>373</v>
      </c>
      <c r="W8" s="8" t="s">
        <v>489</v>
      </c>
      <c r="X8" s="8" t="s">
        <v>373</v>
      </c>
      <c r="Y8" s="8" t="s">
        <v>373</v>
      </c>
      <c r="Z8" s="8" t="s">
        <v>373</v>
      </c>
      <c r="AA8" s="8" t="s">
        <v>373</v>
      </c>
      <c r="AB8" s="8" t="s">
        <v>373</v>
      </c>
      <c r="AC8" s="8" t="s">
        <v>373</v>
      </c>
      <c r="AD8" s="8" t="s">
        <v>373</v>
      </c>
      <c r="AE8" s="8" t="s">
        <v>373</v>
      </c>
      <c r="AF8" s="8" t="s">
        <v>373</v>
      </c>
      <c r="AG8" s="8" t="s">
        <v>373</v>
      </c>
      <c r="AH8" s="8" t="s">
        <v>373</v>
      </c>
      <c r="AI8" s="8" t="s">
        <v>373</v>
      </c>
      <c r="AJ8" s="8" t="s">
        <v>373</v>
      </c>
      <c r="AK8" s="8" t="s">
        <v>373</v>
      </c>
      <c r="AL8" s="8" t="s">
        <v>373</v>
      </c>
      <c r="AM8" s="8" t="s">
        <v>373</v>
      </c>
      <c r="AN8" s="8" t="s">
        <v>373</v>
      </c>
      <c r="AO8" s="8" t="s">
        <v>373</v>
      </c>
      <c r="AP8" s="8" t="s">
        <v>373</v>
      </c>
      <c r="AQ8" s="8" t="s">
        <v>373</v>
      </c>
      <c r="AR8" s="8" t="s">
        <v>373</v>
      </c>
      <c r="AS8" s="8" t="s">
        <v>373</v>
      </c>
      <c r="AT8" s="8" t="s">
        <v>373</v>
      </c>
      <c r="AU8" s="8" t="s">
        <v>373</v>
      </c>
      <c r="AV8" s="8" t="s">
        <v>373</v>
      </c>
      <c r="AW8" s="8" t="s">
        <v>373</v>
      </c>
      <c r="AX8" s="8" t="s">
        <v>373</v>
      </c>
      <c r="AY8" s="8" t="s">
        <v>373</v>
      </c>
      <c r="AZ8" s="8" t="s">
        <v>373</v>
      </c>
      <c r="BA8" s="8" t="s">
        <v>373</v>
      </c>
      <c r="BB8" s="8" t="s">
        <v>373</v>
      </c>
      <c r="BC8" s="8" t="s">
        <v>373</v>
      </c>
      <c r="BD8" s="8" t="s">
        <v>373</v>
      </c>
      <c r="BE8" s="8" t="s">
        <v>373</v>
      </c>
      <c r="BF8" s="8" t="s">
        <v>373</v>
      </c>
      <c r="BG8" s="8" t="s">
        <v>373</v>
      </c>
      <c r="BH8" s="8" t="s">
        <v>373</v>
      </c>
      <c r="BI8" s="8" t="s">
        <v>373</v>
      </c>
      <c r="BJ8" s="8" t="s">
        <v>373</v>
      </c>
      <c r="BK8" s="8" t="s">
        <v>373</v>
      </c>
      <c r="BL8" s="8" t="s">
        <v>373</v>
      </c>
      <c r="BM8" s="8" t="s">
        <v>373</v>
      </c>
      <c r="BN8" s="8" t="s">
        <v>373</v>
      </c>
      <c r="BO8" s="8" t="s">
        <v>373</v>
      </c>
      <c r="BP8" s="8" t="s">
        <v>373</v>
      </c>
      <c r="BQ8" s="8" t="s">
        <v>373</v>
      </c>
      <c r="BR8" s="8" t="s">
        <v>373</v>
      </c>
      <c r="BS8" s="8" t="s">
        <v>373</v>
      </c>
      <c r="BT8" s="8" t="s">
        <v>373</v>
      </c>
      <c r="BU8" s="8" t="s">
        <v>373</v>
      </c>
      <c r="BV8" s="8" t="s">
        <v>373</v>
      </c>
      <c r="BW8" s="8" t="s">
        <v>373</v>
      </c>
      <c r="BX8" s="8" t="s">
        <v>373</v>
      </c>
      <c r="BY8" s="8" t="s">
        <v>373</v>
      </c>
      <c r="BZ8" s="8" t="s">
        <v>373</v>
      </c>
      <c r="CA8" s="8" t="s">
        <v>373</v>
      </c>
      <c r="CB8" s="8" t="s">
        <v>373</v>
      </c>
      <c r="CC8" s="8" t="s">
        <v>373</v>
      </c>
      <c r="CD8" s="8" t="s">
        <v>373</v>
      </c>
      <c r="CE8" s="8" t="s">
        <v>373</v>
      </c>
      <c r="CF8" s="8" t="s">
        <v>373</v>
      </c>
      <c r="CG8" s="8" t="s">
        <v>373</v>
      </c>
      <c r="CH8" s="8" t="s">
        <v>373</v>
      </c>
      <c r="CI8" s="8" t="s">
        <v>373</v>
      </c>
      <c r="CJ8" s="8" t="s">
        <v>373</v>
      </c>
      <c r="CK8" s="8" t="s">
        <v>373</v>
      </c>
      <c r="CL8" s="8" t="s">
        <v>373</v>
      </c>
      <c r="CM8" s="8" t="s">
        <v>373</v>
      </c>
      <c r="CN8" s="8" t="s">
        <v>373</v>
      </c>
      <c r="CO8" s="8" t="s">
        <v>373</v>
      </c>
      <c r="CP8" s="8" t="s">
        <v>373</v>
      </c>
      <c r="CQ8" s="8" t="s">
        <v>373</v>
      </c>
      <c r="CR8" s="8" t="s">
        <v>373</v>
      </c>
      <c r="CS8" s="8" t="s">
        <v>373</v>
      </c>
      <c r="CT8" s="8" t="s">
        <v>373</v>
      </c>
      <c r="CU8" s="8" t="s">
        <v>373</v>
      </c>
      <c r="CV8" s="8" t="s">
        <v>373</v>
      </c>
      <c r="CW8" s="8" t="s">
        <v>373</v>
      </c>
      <c r="CX8" s="8" t="s">
        <v>373</v>
      </c>
      <c r="CY8" s="8" t="s">
        <v>373</v>
      </c>
      <c r="CZ8" s="8" t="s">
        <v>373</v>
      </c>
      <c r="DA8" s="8" t="s">
        <v>373</v>
      </c>
      <c r="DB8" s="8" t="s">
        <v>373</v>
      </c>
      <c r="DC8" s="8" t="s">
        <v>373</v>
      </c>
      <c r="DD8" s="8" t="s">
        <v>373</v>
      </c>
      <c r="DE8" s="8" t="s">
        <v>373</v>
      </c>
      <c r="DF8" s="8" t="s">
        <v>373</v>
      </c>
      <c r="DG8" s="8" t="s">
        <v>373</v>
      </c>
      <c r="DH8" s="8" t="s">
        <v>373</v>
      </c>
      <c r="DI8" s="8" t="s">
        <v>373</v>
      </c>
      <c r="DJ8" s="8" t="s">
        <v>373</v>
      </c>
      <c r="DK8" s="8" t="s">
        <v>373</v>
      </c>
      <c r="DL8" s="8" t="s">
        <v>373</v>
      </c>
      <c r="DM8" s="8" t="s">
        <v>373</v>
      </c>
      <c r="DN8" s="8" t="s">
        <v>373</v>
      </c>
      <c r="DO8" s="8" t="s">
        <v>373</v>
      </c>
      <c r="DP8" s="8" t="s">
        <v>373</v>
      </c>
      <c r="DQ8" s="8" t="s">
        <v>373</v>
      </c>
      <c r="DR8" s="8" t="s">
        <v>373</v>
      </c>
      <c r="DS8" s="8" t="s">
        <v>373</v>
      </c>
      <c r="DT8" s="8" t="s">
        <v>373</v>
      </c>
      <c r="DU8" s="8" t="s">
        <v>373</v>
      </c>
      <c r="DV8" s="8" t="s">
        <v>373</v>
      </c>
      <c r="DW8" s="8" t="s">
        <v>373</v>
      </c>
      <c r="DX8" s="8" t="s">
        <v>373</v>
      </c>
      <c r="DY8" s="8" t="s">
        <v>373</v>
      </c>
      <c r="DZ8" s="8" t="s">
        <v>373</v>
      </c>
      <c r="EA8" s="8" t="s">
        <v>373</v>
      </c>
      <c r="EB8" s="8" t="s">
        <v>373</v>
      </c>
      <c r="EC8" s="8" t="s">
        <v>373</v>
      </c>
      <c r="ED8" s="8" t="s">
        <v>373</v>
      </c>
      <c r="EE8" s="8" t="s">
        <v>373</v>
      </c>
      <c r="EF8" s="8" t="s">
        <v>373</v>
      </c>
      <c r="EG8" s="8" t="s">
        <v>373</v>
      </c>
      <c r="EH8" s="8" t="s">
        <v>373</v>
      </c>
      <c r="EI8" s="8" t="s">
        <v>373</v>
      </c>
      <c r="EJ8" s="8" t="s">
        <v>373</v>
      </c>
      <c r="EK8" s="8" t="s">
        <v>373</v>
      </c>
      <c r="EL8" s="8" t="s">
        <v>373</v>
      </c>
      <c r="EM8" s="8" t="s">
        <v>373</v>
      </c>
      <c r="EN8" s="8" t="s">
        <v>373</v>
      </c>
      <c r="EO8" s="8" t="s">
        <v>373</v>
      </c>
      <c r="EP8" s="8" t="s">
        <v>373</v>
      </c>
      <c r="EQ8" s="8" t="s">
        <v>373</v>
      </c>
      <c r="ER8" s="8" t="s">
        <v>373</v>
      </c>
      <c r="ES8" s="8" t="s">
        <v>373</v>
      </c>
      <c r="ET8" s="8" t="s">
        <v>373</v>
      </c>
      <c r="EU8" s="8" t="s">
        <v>373</v>
      </c>
      <c r="EV8" s="8" t="s">
        <v>373</v>
      </c>
      <c r="EW8" s="8" t="s">
        <v>373</v>
      </c>
      <c r="EX8" s="8" t="s">
        <v>373</v>
      </c>
      <c r="EY8" s="8" t="s">
        <v>373</v>
      </c>
      <c r="EZ8" s="8" t="s">
        <v>373</v>
      </c>
      <c r="FA8" s="8" t="s">
        <v>373</v>
      </c>
      <c r="FB8" s="8" t="s">
        <v>373</v>
      </c>
      <c r="FC8" s="8" t="s">
        <v>373</v>
      </c>
      <c r="FD8" s="8" t="s">
        <v>373</v>
      </c>
      <c r="FE8" s="8" t="s">
        <v>373</v>
      </c>
      <c r="FF8" s="8" t="s">
        <v>373</v>
      </c>
      <c r="FG8" s="8" t="s">
        <v>373</v>
      </c>
      <c r="FH8" s="8" t="s">
        <v>373</v>
      </c>
      <c r="FI8" s="8" t="s">
        <v>373</v>
      </c>
      <c r="FJ8" s="8" t="s">
        <v>373</v>
      </c>
      <c r="FK8" s="8" t="s">
        <v>373</v>
      </c>
      <c r="FL8" s="8" t="s">
        <v>373</v>
      </c>
      <c r="FM8" s="8" t="s">
        <v>373</v>
      </c>
      <c r="FN8" s="8" t="s">
        <v>373</v>
      </c>
      <c r="FO8" s="8" t="s">
        <v>373</v>
      </c>
      <c r="FP8" s="8" t="s">
        <v>373</v>
      </c>
      <c r="FQ8" s="8" t="s">
        <v>373</v>
      </c>
      <c r="FR8" s="8" t="s">
        <v>373</v>
      </c>
    </row>
    <row r="9" spans="1:174" s="11" customFormat="1" x14ac:dyDescent="0.2">
      <c r="A9" s="8" t="s">
        <v>2427</v>
      </c>
      <c r="B9" s="8">
        <v>6630</v>
      </c>
      <c r="C9" s="10">
        <v>4</v>
      </c>
      <c r="D9" s="8">
        <v>6</v>
      </c>
      <c r="E9" s="8" t="s">
        <v>381</v>
      </c>
      <c r="F9" s="8" t="s">
        <v>373</v>
      </c>
      <c r="G9" s="8" t="s">
        <v>423</v>
      </c>
      <c r="H9" s="8" t="s">
        <v>390</v>
      </c>
      <c r="I9" s="8" t="s">
        <v>597</v>
      </c>
      <c r="J9" s="8" t="s">
        <v>373</v>
      </c>
      <c r="K9" s="8" t="s">
        <v>2432</v>
      </c>
      <c r="L9" s="8" t="s">
        <v>373</v>
      </c>
      <c r="M9" s="10">
        <v>5</v>
      </c>
      <c r="N9" s="8" t="s">
        <v>373</v>
      </c>
      <c r="O9" s="8" t="s">
        <v>373</v>
      </c>
      <c r="P9" s="8" t="s">
        <v>2433</v>
      </c>
      <c r="Q9" s="8" t="s">
        <v>373</v>
      </c>
      <c r="R9" s="8" t="s">
        <v>373</v>
      </c>
      <c r="S9" s="8" t="s">
        <v>383</v>
      </c>
      <c r="T9" s="8" t="s">
        <v>373</v>
      </c>
      <c r="U9" s="8" t="s">
        <v>405</v>
      </c>
      <c r="V9" s="8" t="s">
        <v>636</v>
      </c>
      <c r="W9" s="8" t="s">
        <v>2434</v>
      </c>
      <c r="X9" s="8" t="s">
        <v>2435</v>
      </c>
      <c r="Y9" s="8" t="s">
        <v>2436</v>
      </c>
      <c r="Z9" s="10">
        <v>19.47</v>
      </c>
      <c r="AA9" s="10">
        <v>42.26</v>
      </c>
      <c r="AB9" s="10">
        <v>28</v>
      </c>
      <c r="AC9" s="8" t="s">
        <v>429</v>
      </c>
      <c r="AD9" s="8" t="s">
        <v>429</v>
      </c>
      <c r="AE9" s="8" t="s">
        <v>429</v>
      </c>
      <c r="AF9" s="8" t="s">
        <v>390</v>
      </c>
      <c r="AG9" s="8" t="s">
        <v>390</v>
      </c>
      <c r="AH9" s="8" t="s">
        <v>390</v>
      </c>
      <c r="AI9" s="10">
        <v>2009</v>
      </c>
      <c r="AJ9" s="10">
        <v>2009</v>
      </c>
      <c r="AK9" s="10">
        <v>2009</v>
      </c>
      <c r="AL9" s="10">
        <v>2009</v>
      </c>
      <c r="AM9" s="10">
        <v>2009</v>
      </c>
      <c r="AN9" s="10">
        <v>2009</v>
      </c>
      <c r="AO9" s="8" t="s">
        <v>383</v>
      </c>
      <c r="AP9" s="8" t="s">
        <v>408</v>
      </c>
      <c r="AQ9" s="8" t="s">
        <v>373</v>
      </c>
      <c r="AR9" s="8" t="s">
        <v>373</v>
      </c>
      <c r="AS9" s="8" t="s">
        <v>373</v>
      </c>
      <c r="AT9" s="8" t="s">
        <v>373</v>
      </c>
      <c r="AU9" s="8" t="s">
        <v>390</v>
      </c>
      <c r="AV9" s="8" t="s">
        <v>373</v>
      </c>
      <c r="AW9" s="8" t="s">
        <v>383</v>
      </c>
      <c r="AX9" s="8" t="s">
        <v>383</v>
      </c>
      <c r="AY9" s="8" t="s">
        <v>383</v>
      </c>
      <c r="AZ9" s="8" t="s">
        <v>390</v>
      </c>
      <c r="BA9" s="8" t="s">
        <v>373</v>
      </c>
      <c r="BB9" s="8" t="s">
        <v>373</v>
      </c>
      <c r="BC9" s="8" t="s">
        <v>373</v>
      </c>
      <c r="BD9" s="8" t="s">
        <v>373</v>
      </c>
      <c r="BE9" s="8" t="s">
        <v>373</v>
      </c>
      <c r="BF9" s="8" t="s">
        <v>373</v>
      </c>
      <c r="BG9" s="8" t="s">
        <v>373</v>
      </c>
      <c r="BH9" s="8" t="s">
        <v>373</v>
      </c>
      <c r="BI9" s="8" t="s">
        <v>373</v>
      </c>
      <c r="BJ9" s="8" t="s">
        <v>390</v>
      </c>
      <c r="BK9" s="8" t="s">
        <v>2440</v>
      </c>
      <c r="BL9" s="8" t="s">
        <v>411</v>
      </c>
      <c r="BM9" s="10">
        <v>3</v>
      </c>
      <c r="BN9" s="8" t="s">
        <v>373</v>
      </c>
      <c r="BO9" s="8" t="s">
        <v>618</v>
      </c>
      <c r="BP9" s="8" t="s">
        <v>373</v>
      </c>
      <c r="BQ9" s="8" t="s">
        <v>435</v>
      </c>
      <c r="BR9" s="8" t="s">
        <v>373</v>
      </c>
      <c r="BS9" s="10">
        <v>61.86</v>
      </c>
      <c r="BT9" s="8" t="s">
        <v>383</v>
      </c>
      <c r="BU9" s="8" t="s">
        <v>373</v>
      </c>
      <c r="BV9" s="8" t="s">
        <v>373</v>
      </c>
      <c r="BW9" s="8" t="s">
        <v>373</v>
      </c>
      <c r="BX9" s="8" t="s">
        <v>373</v>
      </c>
      <c r="BY9" s="8" t="s">
        <v>373</v>
      </c>
      <c r="BZ9" s="8" t="s">
        <v>373</v>
      </c>
      <c r="CA9" s="8" t="s">
        <v>373</v>
      </c>
      <c r="CB9" s="8" t="s">
        <v>373</v>
      </c>
      <c r="CC9" s="8" t="s">
        <v>373</v>
      </c>
      <c r="CD9" s="8" t="s">
        <v>373</v>
      </c>
      <c r="CE9" s="8" t="s">
        <v>373</v>
      </c>
      <c r="CF9" s="8" t="s">
        <v>373</v>
      </c>
      <c r="CG9" s="8" t="s">
        <v>390</v>
      </c>
      <c r="CH9" s="8" t="s">
        <v>373</v>
      </c>
      <c r="CI9" s="8" t="s">
        <v>373</v>
      </c>
      <c r="CJ9" s="8" t="s">
        <v>373</v>
      </c>
      <c r="CK9" s="8" t="s">
        <v>373</v>
      </c>
      <c r="CL9" s="8" t="s">
        <v>373</v>
      </c>
      <c r="CM9" s="8" t="s">
        <v>373</v>
      </c>
      <c r="CN9" s="8" t="s">
        <v>373</v>
      </c>
      <c r="CO9" s="8" t="s">
        <v>373</v>
      </c>
      <c r="CP9" s="8" t="s">
        <v>373</v>
      </c>
      <c r="CQ9" s="8" t="s">
        <v>373</v>
      </c>
      <c r="CR9" s="8" t="s">
        <v>373</v>
      </c>
      <c r="CS9" s="8" t="s">
        <v>373</v>
      </c>
      <c r="CT9" s="8" t="s">
        <v>373</v>
      </c>
      <c r="CU9" s="8" t="s">
        <v>373</v>
      </c>
      <c r="CV9" s="8" t="s">
        <v>373</v>
      </c>
      <c r="CW9" s="8" t="s">
        <v>373</v>
      </c>
      <c r="CX9" s="8" t="s">
        <v>373</v>
      </c>
      <c r="CY9" s="8" t="s">
        <v>373</v>
      </c>
      <c r="CZ9" s="8" t="s">
        <v>373</v>
      </c>
      <c r="DA9" s="8" t="s">
        <v>373</v>
      </c>
      <c r="DB9" s="8" t="s">
        <v>373</v>
      </c>
      <c r="DC9" s="8" t="s">
        <v>373</v>
      </c>
      <c r="DD9" s="8" t="s">
        <v>373</v>
      </c>
      <c r="DE9" s="8" t="s">
        <v>373</v>
      </c>
      <c r="DF9" s="8" t="s">
        <v>373</v>
      </c>
      <c r="DG9" s="8" t="s">
        <v>373</v>
      </c>
      <c r="DH9" s="8" t="s">
        <v>373</v>
      </c>
      <c r="DI9" s="8" t="s">
        <v>373</v>
      </c>
      <c r="DJ9" s="8" t="s">
        <v>373</v>
      </c>
      <c r="DK9" s="8" t="s">
        <v>373</v>
      </c>
      <c r="DL9" s="8" t="s">
        <v>373</v>
      </c>
      <c r="DM9" s="8" t="s">
        <v>373</v>
      </c>
      <c r="DN9" s="8" t="s">
        <v>373</v>
      </c>
      <c r="DO9" s="8" t="s">
        <v>373</v>
      </c>
      <c r="DP9" s="8" t="s">
        <v>373</v>
      </c>
      <c r="DQ9" s="8" t="s">
        <v>373</v>
      </c>
      <c r="DR9" s="8" t="s">
        <v>373</v>
      </c>
      <c r="DS9" s="8" t="s">
        <v>373</v>
      </c>
      <c r="DT9" s="8" t="s">
        <v>373</v>
      </c>
      <c r="DU9" s="8" t="s">
        <v>373</v>
      </c>
      <c r="DV9" s="8" t="s">
        <v>390</v>
      </c>
      <c r="DW9" s="8" t="s">
        <v>373</v>
      </c>
      <c r="DX9" s="8" t="s">
        <v>373</v>
      </c>
      <c r="DY9" s="8" t="s">
        <v>373</v>
      </c>
      <c r="DZ9" s="8" t="s">
        <v>373</v>
      </c>
      <c r="EA9" s="8" t="s">
        <v>373</v>
      </c>
      <c r="EB9" s="8" t="s">
        <v>373</v>
      </c>
      <c r="EC9" s="8" t="s">
        <v>373</v>
      </c>
      <c r="ED9" s="8" t="s">
        <v>373</v>
      </c>
      <c r="EE9" s="8" t="s">
        <v>373</v>
      </c>
      <c r="EF9" s="8" t="s">
        <v>373</v>
      </c>
      <c r="EG9" s="8" t="s">
        <v>373</v>
      </c>
      <c r="EH9" s="8" t="s">
        <v>373</v>
      </c>
      <c r="EI9" s="8" t="s">
        <v>373</v>
      </c>
      <c r="EJ9" s="8" t="s">
        <v>373</v>
      </c>
      <c r="EK9" s="8" t="s">
        <v>373</v>
      </c>
      <c r="EL9" s="8" t="s">
        <v>373</v>
      </c>
      <c r="EM9" s="8" t="s">
        <v>373</v>
      </c>
      <c r="EN9" s="8" t="s">
        <v>373</v>
      </c>
      <c r="EO9" s="8" t="s">
        <v>373</v>
      </c>
      <c r="EP9" s="8" t="s">
        <v>373</v>
      </c>
      <c r="EQ9" s="8" t="s">
        <v>373</v>
      </c>
      <c r="ER9" s="8" t="s">
        <v>373</v>
      </c>
      <c r="ES9" s="8" t="s">
        <v>373</v>
      </c>
      <c r="ET9" s="8" t="s">
        <v>373</v>
      </c>
      <c r="EU9" s="8" t="s">
        <v>373</v>
      </c>
      <c r="EV9" s="8" t="s">
        <v>373</v>
      </c>
      <c r="EW9" s="8" t="s">
        <v>373</v>
      </c>
      <c r="EX9" s="8" t="s">
        <v>373</v>
      </c>
      <c r="EY9" s="8" t="s">
        <v>373</v>
      </c>
      <c r="EZ9" s="8" t="s">
        <v>373</v>
      </c>
      <c r="FA9" s="8" t="s">
        <v>373</v>
      </c>
      <c r="FB9" s="8" t="s">
        <v>383</v>
      </c>
      <c r="FC9" s="8" t="s">
        <v>373</v>
      </c>
      <c r="FD9" s="8" t="s">
        <v>383</v>
      </c>
      <c r="FE9" s="8" t="s">
        <v>373</v>
      </c>
      <c r="FF9" s="8" t="s">
        <v>373</v>
      </c>
      <c r="FG9" s="8" t="s">
        <v>383</v>
      </c>
      <c r="FH9" s="8" t="s">
        <v>373</v>
      </c>
      <c r="FI9" s="8" t="s">
        <v>373</v>
      </c>
      <c r="FJ9" s="8" t="s">
        <v>373</v>
      </c>
      <c r="FK9" s="8" t="s">
        <v>373</v>
      </c>
      <c r="FL9" s="8" t="s">
        <v>373</v>
      </c>
      <c r="FM9" s="8" t="s">
        <v>373</v>
      </c>
      <c r="FN9" s="8" t="s">
        <v>373</v>
      </c>
      <c r="FO9" s="8" t="s">
        <v>373</v>
      </c>
      <c r="FP9" s="8" t="s">
        <v>373</v>
      </c>
      <c r="FQ9" s="8" t="s">
        <v>373</v>
      </c>
      <c r="FR9" s="8" t="s">
        <v>373</v>
      </c>
    </row>
    <row r="10" spans="1:174" s="11" customFormat="1" x14ac:dyDescent="0.2">
      <c r="A10" s="8" t="s">
        <v>3223</v>
      </c>
      <c r="B10" s="8">
        <v>1705</v>
      </c>
      <c r="C10" s="10">
        <v>3</v>
      </c>
      <c r="D10" s="8">
        <v>3</v>
      </c>
      <c r="E10" s="8" t="s">
        <v>381</v>
      </c>
      <c r="F10" s="8" t="s">
        <v>373</v>
      </c>
      <c r="G10" s="8" t="s">
        <v>739</v>
      </c>
      <c r="H10" s="8" t="s">
        <v>383</v>
      </c>
      <c r="I10" s="8" t="s">
        <v>597</v>
      </c>
      <c r="J10" s="8" t="s">
        <v>373</v>
      </c>
      <c r="K10" s="9">
        <v>7.5</v>
      </c>
      <c r="L10" s="8" t="s">
        <v>373</v>
      </c>
      <c r="M10" s="10">
        <v>45</v>
      </c>
      <c r="N10" s="8" t="s">
        <v>373</v>
      </c>
      <c r="O10" s="8" t="s">
        <v>373</v>
      </c>
      <c r="P10" s="10">
        <v>60</v>
      </c>
      <c r="Q10" s="8" t="s">
        <v>373</v>
      </c>
      <c r="R10" s="8" t="s">
        <v>373</v>
      </c>
      <c r="S10" s="8" t="s">
        <v>383</v>
      </c>
      <c r="T10" s="8" t="s">
        <v>373</v>
      </c>
      <c r="U10" s="8" t="s">
        <v>405</v>
      </c>
      <c r="V10" s="8" t="s">
        <v>406</v>
      </c>
      <c r="W10" s="8" t="s">
        <v>373</v>
      </c>
      <c r="X10" s="8" t="s">
        <v>2753</v>
      </c>
      <c r="Y10" s="8" t="s">
        <v>373</v>
      </c>
      <c r="Z10" s="8" t="s">
        <v>373</v>
      </c>
      <c r="AA10" s="8" t="s">
        <v>373</v>
      </c>
      <c r="AB10" s="8" t="s">
        <v>373</v>
      </c>
      <c r="AC10" s="8" t="s">
        <v>429</v>
      </c>
      <c r="AD10" s="8" t="s">
        <v>429</v>
      </c>
      <c r="AE10" s="8" t="s">
        <v>429</v>
      </c>
      <c r="AF10" s="8" t="s">
        <v>390</v>
      </c>
      <c r="AG10" s="8" t="s">
        <v>390</v>
      </c>
      <c r="AH10" s="8" t="s">
        <v>373</v>
      </c>
      <c r="AI10" s="10">
        <v>1998</v>
      </c>
      <c r="AJ10" s="10">
        <v>2006</v>
      </c>
      <c r="AK10" s="8" t="s">
        <v>2754</v>
      </c>
      <c r="AL10" s="10">
        <v>1998</v>
      </c>
      <c r="AM10" s="10">
        <v>2006</v>
      </c>
      <c r="AN10" s="8" t="s">
        <v>2754</v>
      </c>
      <c r="AO10" s="8" t="s">
        <v>390</v>
      </c>
      <c r="AP10" s="8" t="s">
        <v>494</v>
      </c>
      <c r="AQ10" s="8" t="s">
        <v>373</v>
      </c>
      <c r="AR10" s="8" t="s">
        <v>2755</v>
      </c>
      <c r="AS10" s="8" t="s">
        <v>1078</v>
      </c>
      <c r="AT10" s="8" t="s">
        <v>2756</v>
      </c>
      <c r="AU10" s="8" t="s">
        <v>383</v>
      </c>
      <c r="AV10" s="8" t="s">
        <v>494</v>
      </c>
      <c r="AW10" s="8" t="s">
        <v>383</v>
      </c>
      <c r="AX10" s="8" t="s">
        <v>383</v>
      </c>
      <c r="AY10" s="8" t="s">
        <v>373</v>
      </c>
      <c r="AZ10" s="8" t="s">
        <v>390</v>
      </c>
      <c r="BA10" s="10">
        <v>2019</v>
      </c>
      <c r="BB10" s="8" t="s">
        <v>411</v>
      </c>
      <c r="BC10" s="12">
        <v>0.03</v>
      </c>
      <c r="BD10" s="8" t="s">
        <v>373</v>
      </c>
      <c r="BE10" s="8" t="s">
        <v>618</v>
      </c>
      <c r="BF10" s="8" t="s">
        <v>373</v>
      </c>
      <c r="BG10" s="8" t="s">
        <v>494</v>
      </c>
      <c r="BH10" s="8" t="s">
        <v>2757</v>
      </c>
      <c r="BI10" s="8" t="s">
        <v>2758</v>
      </c>
      <c r="BJ10" s="8" t="s">
        <v>390</v>
      </c>
      <c r="BK10" s="10">
        <v>2019</v>
      </c>
      <c r="BL10" s="8" t="s">
        <v>411</v>
      </c>
      <c r="BM10" s="10">
        <v>3</v>
      </c>
      <c r="BN10" s="8" t="s">
        <v>373</v>
      </c>
      <c r="BO10" s="8" t="s">
        <v>618</v>
      </c>
      <c r="BP10" s="8" t="s">
        <v>373</v>
      </c>
      <c r="BQ10" s="8" t="s">
        <v>502</v>
      </c>
      <c r="BR10" s="8" t="s">
        <v>373</v>
      </c>
      <c r="BS10" s="8" t="s">
        <v>2759</v>
      </c>
      <c r="BT10" s="8" t="s">
        <v>383</v>
      </c>
      <c r="BU10" s="8" t="s">
        <v>373</v>
      </c>
      <c r="BV10" s="8" t="s">
        <v>373</v>
      </c>
      <c r="BW10" s="8" t="s">
        <v>373</v>
      </c>
      <c r="BX10" s="8" t="s">
        <v>373</v>
      </c>
      <c r="BY10" s="8" t="s">
        <v>373</v>
      </c>
      <c r="BZ10" s="8" t="s">
        <v>373</v>
      </c>
      <c r="CA10" s="8" t="s">
        <v>373</v>
      </c>
      <c r="CB10" s="8" t="s">
        <v>373</v>
      </c>
      <c r="CC10" s="8" t="s">
        <v>373</v>
      </c>
      <c r="CD10" s="8" t="s">
        <v>373</v>
      </c>
      <c r="CE10" s="8" t="s">
        <v>373</v>
      </c>
      <c r="CF10" s="8" t="s">
        <v>373</v>
      </c>
      <c r="CG10" s="8" t="s">
        <v>390</v>
      </c>
      <c r="CH10" s="10">
        <v>1800</v>
      </c>
      <c r="CI10" s="10">
        <v>12</v>
      </c>
      <c r="CJ10" s="8" t="s">
        <v>373</v>
      </c>
      <c r="CK10" s="8" t="s">
        <v>373</v>
      </c>
      <c r="CL10" s="8" t="s">
        <v>373</v>
      </c>
      <c r="CM10" s="8" t="s">
        <v>373</v>
      </c>
      <c r="CN10" s="8" t="s">
        <v>373</v>
      </c>
      <c r="CO10" s="8" t="s">
        <v>373</v>
      </c>
      <c r="CP10" s="8" t="s">
        <v>373</v>
      </c>
      <c r="CQ10" s="8" t="s">
        <v>373</v>
      </c>
      <c r="CR10" s="13">
        <v>90000000</v>
      </c>
      <c r="CS10" s="10">
        <v>11.5</v>
      </c>
      <c r="CT10" s="10">
        <v>43</v>
      </c>
      <c r="CU10" s="8" t="s">
        <v>2764</v>
      </c>
      <c r="CV10" s="8" t="s">
        <v>429</v>
      </c>
      <c r="CW10" s="8" t="s">
        <v>658</v>
      </c>
      <c r="CX10" s="10">
        <v>1996</v>
      </c>
      <c r="CY10" s="8" t="s">
        <v>2765</v>
      </c>
      <c r="CZ10" s="10">
        <v>1.1000000000000001</v>
      </c>
      <c r="DA10" s="13">
        <v>246000</v>
      </c>
      <c r="DB10" s="12">
        <v>0.95</v>
      </c>
      <c r="DC10" s="13">
        <v>350000</v>
      </c>
      <c r="DD10" s="8" t="s">
        <v>373</v>
      </c>
      <c r="DE10" s="8" t="s">
        <v>373</v>
      </c>
      <c r="DF10" s="8" t="s">
        <v>373</v>
      </c>
      <c r="DG10" s="10">
        <v>2</v>
      </c>
      <c r="DH10" s="8" t="s">
        <v>373</v>
      </c>
      <c r="DI10" s="8" t="s">
        <v>373</v>
      </c>
      <c r="DJ10" s="8" t="s">
        <v>373</v>
      </c>
      <c r="DK10" s="8" t="s">
        <v>373</v>
      </c>
      <c r="DL10" s="8" t="s">
        <v>373</v>
      </c>
      <c r="DM10" s="10">
        <v>2022</v>
      </c>
      <c r="DN10" s="8" t="s">
        <v>383</v>
      </c>
      <c r="DO10" s="8" t="s">
        <v>390</v>
      </c>
      <c r="DP10" s="8" t="s">
        <v>449</v>
      </c>
      <c r="DQ10" s="8" t="s">
        <v>373</v>
      </c>
      <c r="DR10" s="10">
        <v>100</v>
      </c>
      <c r="DS10" s="8" t="s">
        <v>373</v>
      </c>
      <c r="DT10" s="8" t="s">
        <v>373</v>
      </c>
      <c r="DU10" s="8" t="s">
        <v>2768</v>
      </c>
      <c r="DV10" s="8" t="s">
        <v>390</v>
      </c>
      <c r="DW10" s="10">
        <v>1800</v>
      </c>
      <c r="DX10" s="8" t="s">
        <v>373</v>
      </c>
      <c r="DY10" s="8" t="s">
        <v>373</v>
      </c>
      <c r="DZ10" s="8" t="s">
        <v>373</v>
      </c>
      <c r="EA10" s="10">
        <v>720</v>
      </c>
      <c r="EB10" s="8" t="s">
        <v>373</v>
      </c>
      <c r="EC10" s="8" t="s">
        <v>373</v>
      </c>
      <c r="ED10" s="8" t="s">
        <v>373</v>
      </c>
      <c r="EE10" s="8" t="s">
        <v>373</v>
      </c>
      <c r="EF10" s="8" t="s">
        <v>373</v>
      </c>
      <c r="EG10" s="8" t="s">
        <v>2770</v>
      </c>
      <c r="EH10" s="10">
        <v>10.75</v>
      </c>
      <c r="EI10" s="8" t="s">
        <v>2772</v>
      </c>
      <c r="EJ10" s="10">
        <v>2</v>
      </c>
      <c r="EK10" s="10">
        <v>0</v>
      </c>
      <c r="EL10" s="8" t="s">
        <v>1958</v>
      </c>
      <c r="EM10" s="8" t="s">
        <v>373</v>
      </c>
      <c r="EN10" s="8" t="s">
        <v>658</v>
      </c>
      <c r="EO10" s="10">
        <v>2008</v>
      </c>
      <c r="EP10" s="8" t="s">
        <v>373</v>
      </c>
      <c r="EQ10" s="8" t="s">
        <v>373</v>
      </c>
      <c r="ER10" s="8" t="s">
        <v>373</v>
      </c>
      <c r="ES10" s="8" t="s">
        <v>373</v>
      </c>
      <c r="ET10" s="8" t="s">
        <v>373</v>
      </c>
      <c r="EU10" s="12">
        <v>0.6</v>
      </c>
      <c r="EV10" s="10">
        <v>2050</v>
      </c>
      <c r="EW10" s="10">
        <v>2045</v>
      </c>
      <c r="EX10" s="8" t="s">
        <v>383</v>
      </c>
      <c r="EY10" s="8" t="s">
        <v>390</v>
      </c>
      <c r="EZ10" s="12">
        <v>0.01</v>
      </c>
      <c r="FA10" s="8" t="s">
        <v>2774</v>
      </c>
      <c r="FB10" s="8" t="s">
        <v>383</v>
      </c>
      <c r="FC10" s="8" t="s">
        <v>373</v>
      </c>
      <c r="FD10" s="8" t="s">
        <v>383</v>
      </c>
      <c r="FE10" s="8" t="s">
        <v>373</v>
      </c>
      <c r="FF10" s="8" t="s">
        <v>373</v>
      </c>
      <c r="FG10" s="8" t="s">
        <v>383</v>
      </c>
      <c r="FH10" s="8" t="s">
        <v>373</v>
      </c>
      <c r="FI10" s="8" t="s">
        <v>373</v>
      </c>
      <c r="FJ10" s="8" t="s">
        <v>373</v>
      </c>
      <c r="FK10" s="8" t="s">
        <v>373</v>
      </c>
      <c r="FL10" s="8" t="s">
        <v>373</v>
      </c>
      <c r="FM10" s="8" t="s">
        <v>373</v>
      </c>
      <c r="FN10" s="8" t="s">
        <v>373</v>
      </c>
      <c r="FO10" s="8" t="s">
        <v>373</v>
      </c>
      <c r="FP10" s="8" t="s">
        <v>373</v>
      </c>
      <c r="FQ10" s="8" t="s">
        <v>373</v>
      </c>
      <c r="FR10" s="8" t="s">
        <v>373</v>
      </c>
    </row>
    <row r="11" spans="1:174" s="11" customFormat="1" x14ac:dyDescent="0.2">
      <c r="A11" s="8" t="s">
        <v>2898</v>
      </c>
      <c r="B11" s="8">
        <v>1710</v>
      </c>
      <c r="C11" s="10">
        <v>3</v>
      </c>
      <c r="D11" s="8">
        <v>1</v>
      </c>
      <c r="E11" s="8" t="s">
        <v>381</v>
      </c>
      <c r="F11" s="8" t="s">
        <v>373</v>
      </c>
      <c r="G11" s="8" t="s">
        <v>1021</v>
      </c>
      <c r="H11" s="8" t="s">
        <v>383</v>
      </c>
      <c r="I11" s="8" t="s">
        <v>577</v>
      </c>
      <c r="J11" s="8" t="s">
        <v>373</v>
      </c>
      <c r="K11" s="8" t="s">
        <v>3086</v>
      </c>
      <c r="L11" s="12">
        <v>0.01</v>
      </c>
      <c r="M11" s="10">
        <v>15</v>
      </c>
      <c r="N11" s="8" t="s">
        <v>3087</v>
      </c>
      <c r="O11" s="8" t="s">
        <v>373</v>
      </c>
      <c r="P11" s="8" t="s">
        <v>669</v>
      </c>
      <c r="Q11" s="14">
        <v>50</v>
      </c>
      <c r="R11" s="10">
        <v>15</v>
      </c>
      <c r="S11" s="8" t="s">
        <v>383</v>
      </c>
      <c r="T11" s="8" t="s">
        <v>373</v>
      </c>
      <c r="U11" s="8" t="s">
        <v>405</v>
      </c>
      <c r="V11" s="8" t="s">
        <v>406</v>
      </c>
      <c r="W11" s="10">
        <v>30</v>
      </c>
      <c r="X11" s="8" t="s">
        <v>3088</v>
      </c>
      <c r="Y11" s="8" t="s">
        <v>373</v>
      </c>
      <c r="Z11" s="8" t="s">
        <v>373</v>
      </c>
      <c r="AA11" s="8" t="s">
        <v>373</v>
      </c>
      <c r="AB11" s="8" t="s">
        <v>373</v>
      </c>
      <c r="AC11" s="8" t="s">
        <v>373</v>
      </c>
      <c r="AD11" s="8" t="s">
        <v>373</v>
      </c>
      <c r="AE11" s="8" t="s">
        <v>373</v>
      </c>
      <c r="AF11" s="8" t="s">
        <v>373</v>
      </c>
      <c r="AG11" s="8" t="s">
        <v>373</v>
      </c>
      <c r="AH11" s="8" t="s">
        <v>373</v>
      </c>
      <c r="AI11" s="8" t="s">
        <v>373</v>
      </c>
      <c r="AJ11" s="8" t="s">
        <v>373</v>
      </c>
      <c r="AK11" s="8" t="s">
        <v>373</v>
      </c>
      <c r="AL11" s="8" t="s">
        <v>373</v>
      </c>
      <c r="AM11" s="8" t="s">
        <v>373</v>
      </c>
      <c r="AN11" s="8" t="s">
        <v>373</v>
      </c>
      <c r="AO11" s="8" t="s">
        <v>373</v>
      </c>
      <c r="AP11" s="8" t="s">
        <v>373</v>
      </c>
      <c r="AQ11" s="8" t="s">
        <v>373</v>
      </c>
      <c r="AR11" s="8" t="s">
        <v>373</v>
      </c>
      <c r="AS11" s="8" t="s">
        <v>373</v>
      </c>
      <c r="AT11" s="8" t="s">
        <v>373</v>
      </c>
      <c r="AU11" s="8" t="s">
        <v>373</v>
      </c>
      <c r="AV11" s="8" t="s">
        <v>373</v>
      </c>
      <c r="AW11" s="8" t="s">
        <v>373</v>
      </c>
      <c r="AX11" s="8" t="s">
        <v>373</v>
      </c>
      <c r="AY11" s="8" t="s">
        <v>373</v>
      </c>
      <c r="AZ11" s="8" t="s">
        <v>390</v>
      </c>
      <c r="BA11" s="8" t="s">
        <v>373</v>
      </c>
      <c r="BB11" s="8" t="s">
        <v>373</v>
      </c>
      <c r="BC11" s="8" t="s">
        <v>373</v>
      </c>
      <c r="BD11" s="8" t="s">
        <v>373</v>
      </c>
      <c r="BE11" s="8" t="s">
        <v>479</v>
      </c>
      <c r="BF11" s="8" t="s">
        <v>373</v>
      </c>
      <c r="BG11" s="8" t="s">
        <v>373</v>
      </c>
      <c r="BH11" s="8" t="s">
        <v>373</v>
      </c>
      <c r="BI11" s="8" t="s">
        <v>373</v>
      </c>
      <c r="BJ11" s="8" t="s">
        <v>390</v>
      </c>
      <c r="BK11" s="8" t="s">
        <v>373</v>
      </c>
      <c r="BL11" s="8" t="s">
        <v>373</v>
      </c>
      <c r="BM11" s="8" t="s">
        <v>373</v>
      </c>
      <c r="BN11" s="8" t="s">
        <v>373</v>
      </c>
      <c r="BO11" s="8" t="s">
        <v>373</v>
      </c>
      <c r="BP11" s="8" t="s">
        <v>373</v>
      </c>
      <c r="BQ11" s="8" t="s">
        <v>373</v>
      </c>
      <c r="BR11" s="8" t="s">
        <v>373</v>
      </c>
      <c r="BS11" s="8" t="s">
        <v>373</v>
      </c>
      <c r="BT11" s="8" t="s">
        <v>390</v>
      </c>
      <c r="BU11" s="8" t="s">
        <v>373</v>
      </c>
      <c r="BV11" s="8" t="s">
        <v>373</v>
      </c>
      <c r="BW11" s="8" t="s">
        <v>373</v>
      </c>
      <c r="BX11" s="8" t="s">
        <v>373</v>
      </c>
      <c r="BY11" s="8" t="s">
        <v>373</v>
      </c>
      <c r="BZ11" s="8" t="s">
        <v>373</v>
      </c>
      <c r="CA11" s="8" t="s">
        <v>373</v>
      </c>
      <c r="CB11" s="8" t="s">
        <v>373</v>
      </c>
      <c r="CC11" s="8" t="s">
        <v>373</v>
      </c>
      <c r="CD11" s="8" t="s">
        <v>373</v>
      </c>
      <c r="CE11" s="8" t="s">
        <v>373</v>
      </c>
      <c r="CF11" s="8" t="s">
        <v>373</v>
      </c>
      <c r="CG11" s="8" t="s">
        <v>390</v>
      </c>
      <c r="CH11" s="8" t="s">
        <v>373</v>
      </c>
      <c r="CI11" s="8" t="s">
        <v>373</v>
      </c>
      <c r="CJ11" s="8" t="s">
        <v>373</v>
      </c>
      <c r="CK11" s="8" t="s">
        <v>373</v>
      </c>
      <c r="CL11" s="8" t="s">
        <v>373</v>
      </c>
      <c r="CM11" s="8" t="s">
        <v>373</v>
      </c>
      <c r="CN11" s="8" t="s">
        <v>373</v>
      </c>
      <c r="CO11" s="8" t="s">
        <v>373</v>
      </c>
      <c r="CP11" s="8" t="s">
        <v>373</v>
      </c>
      <c r="CQ11" s="8" t="s">
        <v>373</v>
      </c>
      <c r="CR11" s="8" t="s">
        <v>373</v>
      </c>
      <c r="CS11" s="8" t="s">
        <v>373</v>
      </c>
      <c r="CT11" s="8" t="s">
        <v>373</v>
      </c>
      <c r="CU11" s="8" t="s">
        <v>373</v>
      </c>
      <c r="CV11" s="8" t="s">
        <v>373</v>
      </c>
      <c r="CW11" s="8" t="s">
        <v>373</v>
      </c>
      <c r="CX11" s="8" t="s">
        <v>373</v>
      </c>
      <c r="CY11" s="8" t="s">
        <v>373</v>
      </c>
      <c r="CZ11" s="8" t="s">
        <v>373</v>
      </c>
      <c r="DA11" s="8" t="s">
        <v>373</v>
      </c>
      <c r="DB11" s="8" t="s">
        <v>373</v>
      </c>
      <c r="DC11" s="8" t="s">
        <v>373</v>
      </c>
      <c r="DD11" s="8" t="s">
        <v>373</v>
      </c>
      <c r="DE11" s="8" t="s">
        <v>373</v>
      </c>
      <c r="DF11" s="8" t="s">
        <v>373</v>
      </c>
      <c r="DG11" s="8" t="s">
        <v>373</v>
      </c>
      <c r="DH11" s="8" t="s">
        <v>373</v>
      </c>
      <c r="DI11" s="8" t="s">
        <v>373</v>
      </c>
      <c r="DJ11" s="8" t="s">
        <v>373</v>
      </c>
      <c r="DK11" s="8" t="s">
        <v>373</v>
      </c>
      <c r="DL11" s="8" t="s">
        <v>373</v>
      </c>
      <c r="DM11" s="8" t="s">
        <v>373</v>
      </c>
      <c r="DN11" s="8" t="s">
        <v>373</v>
      </c>
      <c r="DO11" s="8" t="s">
        <v>373</v>
      </c>
      <c r="DP11" s="8" t="s">
        <v>373</v>
      </c>
      <c r="DQ11" s="8" t="s">
        <v>373</v>
      </c>
      <c r="DR11" s="8" t="s">
        <v>373</v>
      </c>
      <c r="DS11" s="8" t="s">
        <v>373</v>
      </c>
      <c r="DT11" s="8" t="s">
        <v>373</v>
      </c>
      <c r="DU11" s="8" t="s">
        <v>373</v>
      </c>
      <c r="DV11" s="8" t="s">
        <v>390</v>
      </c>
      <c r="DW11" s="8" t="s">
        <v>373</v>
      </c>
      <c r="DX11" s="8" t="s">
        <v>373</v>
      </c>
      <c r="DY11" s="8" t="s">
        <v>373</v>
      </c>
      <c r="DZ11" s="8" t="s">
        <v>373</v>
      </c>
      <c r="EA11" s="8" t="s">
        <v>373</v>
      </c>
      <c r="EB11" s="8" t="s">
        <v>373</v>
      </c>
      <c r="EC11" s="8" t="s">
        <v>373</v>
      </c>
      <c r="ED11" s="8" t="s">
        <v>373</v>
      </c>
      <c r="EE11" s="8" t="s">
        <v>373</v>
      </c>
      <c r="EF11" s="8" t="s">
        <v>373</v>
      </c>
      <c r="EG11" s="8" t="s">
        <v>373</v>
      </c>
      <c r="EH11" s="8" t="s">
        <v>373</v>
      </c>
      <c r="EI11" s="8" t="s">
        <v>373</v>
      </c>
      <c r="EJ11" s="8" t="s">
        <v>373</v>
      </c>
      <c r="EK11" s="8" t="s">
        <v>373</v>
      </c>
      <c r="EL11" s="8" t="s">
        <v>373</v>
      </c>
      <c r="EM11" s="8" t="s">
        <v>373</v>
      </c>
      <c r="EN11" s="8" t="s">
        <v>373</v>
      </c>
      <c r="EO11" s="8" t="s">
        <v>373</v>
      </c>
      <c r="EP11" s="8" t="s">
        <v>373</v>
      </c>
      <c r="EQ11" s="8" t="s">
        <v>373</v>
      </c>
      <c r="ER11" s="8" t="s">
        <v>373</v>
      </c>
      <c r="ES11" s="8" t="s">
        <v>373</v>
      </c>
      <c r="ET11" s="8" t="s">
        <v>373</v>
      </c>
      <c r="EU11" s="8" t="s">
        <v>373</v>
      </c>
      <c r="EV11" s="8" t="s">
        <v>373</v>
      </c>
      <c r="EW11" s="8" t="s">
        <v>373</v>
      </c>
      <c r="EX11" s="8" t="s">
        <v>373</v>
      </c>
      <c r="EY11" s="8" t="s">
        <v>373</v>
      </c>
      <c r="EZ11" s="8" t="s">
        <v>373</v>
      </c>
      <c r="FA11" s="8" t="s">
        <v>373</v>
      </c>
      <c r="FB11" s="8" t="s">
        <v>383</v>
      </c>
      <c r="FC11" s="8" t="s">
        <v>373</v>
      </c>
      <c r="FD11" s="8" t="s">
        <v>383</v>
      </c>
      <c r="FE11" s="8" t="s">
        <v>373</v>
      </c>
      <c r="FF11" s="8" t="s">
        <v>373</v>
      </c>
      <c r="FG11" s="8" t="s">
        <v>373</v>
      </c>
      <c r="FH11" s="8" t="s">
        <v>373</v>
      </c>
      <c r="FI11" s="8" t="s">
        <v>373</v>
      </c>
      <c r="FJ11" s="8" t="s">
        <v>373</v>
      </c>
      <c r="FK11" s="8" t="s">
        <v>373</v>
      </c>
      <c r="FL11" s="8" t="s">
        <v>373</v>
      </c>
      <c r="FM11" s="8" t="s">
        <v>373</v>
      </c>
      <c r="FN11" s="8" t="s">
        <v>373</v>
      </c>
      <c r="FO11" s="8" t="s">
        <v>373</v>
      </c>
      <c r="FP11" s="8" t="s">
        <v>373</v>
      </c>
      <c r="FQ11" s="8" t="s">
        <v>373</v>
      </c>
      <c r="FR11" s="8" t="s">
        <v>373</v>
      </c>
    </row>
    <row r="12" spans="1:174" s="11" customFormat="1" x14ac:dyDescent="0.2">
      <c r="A12" s="8" t="s">
        <v>3224</v>
      </c>
      <c r="B12" s="8">
        <v>1920</v>
      </c>
      <c r="C12" s="10">
        <v>3</v>
      </c>
      <c r="D12" s="8">
        <v>7</v>
      </c>
      <c r="E12" s="8" t="s">
        <v>381</v>
      </c>
      <c r="F12" s="8" t="s">
        <v>373</v>
      </c>
      <c r="G12" s="8" t="s">
        <v>633</v>
      </c>
      <c r="H12" s="8" t="s">
        <v>383</v>
      </c>
      <c r="I12" s="8" t="s">
        <v>1196</v>
      </c>
      <c r="J12" s="8" t="s">
        <v>373</v>
      </c>
      <c r="K12" s="9">
        <v>10</v>
      </c>
      <c r="L12" s="8" t="s">
        <v>373</v>
      </c>
      <c r="M12" s="10">
        <v>15</v>
      </c>
      <c r="N12" s="8" t="s">
        <v>373</v>
      </c>
      <c r="O12" s="8" t="s">
        <v>373</v>
      </c>
      <c r="P12" s="8" t="s">
        <v>373</v>
      </c>
      <c r="Q12" s="8" t="s">
        <v>373</v>
      </c>
      <c r="R12" s="8" t="s">
        <v>373</v>
      </c>
      <c r="S12" s="8" t="s">
        <v>383</v>
      </c>
      <c r="T12" s="8" t="s">
        <v>373</v>
      </c>
      <c r="U12" s="8" t="s">
        <v>405</v>
      </c>
      <c r="V12" s="8" t="s">
        <v>700</v>
      </c>
      <c r="W12" s="10">
        <v>30</v>
      </c>
      <c r="X12" s="8" t="s">
        <v>373</v>
      </c>
      <c r="Y12" s="8" t="s">
        <v>1197</v>
      </c>
      <c r="Z12" s="8" t="s">
        <v>373</v>
      </c>
      <c r="AA12" s="10">
        <v>50</v>
      </c>
      <c r="AB12" s="8" t="s">
        <v>373</v>
      </c>
      <c r="AC12" s="8" t="s">
        <v>429</v>
      </c>
      <c r="AD12" s="8" t="s">
        <v>373</v>
      </c>
      <c r="AE12" s="8" t="s">
        <v>429</v>
      </c>
      <c r="AF12" s="8" t="s">
        <v>383</v>
      </c>
      <c r="AG12" s="8" t="s">
        <v>383</v>
      </c>
      <c r="AH12" s="8" t="s">
        <v>383</v>
      </c>
      <c r="AI12" s="10">
        <v>2012</v>
      </c>
      <c r="AJ12" s="10">
        <v>2015</v>
      </c>
      <c r="AK12" s="8" t="s">
        <v>373</v>
      </c>
      <c r="AL12" s="10">
        <v>2016</v>
      </c>
      <c r="AM12" s="10">
        <v>2016</v>
      </c>
      <c r="AN12" s="8" t="s">
        <v>373</v>
      </c>
      <c r="AO12" s="8" t="s">
        <v>383</v>
      </c>
      <c r="AP12" s="8" t="s">
        <v>873</v>
      </c>
      <c r="AQ12" s="8" t="s">
        <v>373</v>
      </c>
      <c r="AR12" s="8" t="s">
        <v>373</v>
      </c>
      <c r="AS12" s="8" t="s">
        <v>547</v>
      </c>
      <c r="AT12" s="8" t="s">
        <v>373</v>
      </c>
      <c r="AU12" s="8" t="s">
        <v>383</v>
      </c>
      <c r="AV12" s="8" t="s">
        <v>373</v>
      </c>
      <c r="AW12" s="8" t="s">
        <v>390</v>
      </c>
      <c r="AX12" s="8" t="s">
        <v>390</v>
      </c>
      <c r="AY12" s="8" t="s">
        <v>373</v>
      </c>
      <c r="AZ12" s="8" t="s">
        <v>390</v>
      </c>
      <c r="BA12" s="10">
        <v>2013</v>
      </c>
      <c r="BB12" s="8" t="s">
        <v>411</v>
      </c>
      <c r="BC12" s="10">
        <v>30</v>
      </c>
      <c r="BD12" s="8" t="s">
        <v>373</v>
      </c>
      <c r="BE12" s="8" t="s">
        <v>1056</v>
      </c>
      <c r="BF12" s="8" t="s">
        <v>373</v>
      </c>
      <c r="BG12" s="8" t="s">
        <v>560</v>
      </c>
      <c r="BH12" s="8" t="s">
        <v>373</v>
      </c>
      <c r="BI12" s="10">
        <v>30</v>
      </c>
      <c r="BJ12" s="8" t="s">
        <v>390</v>
      </c>
      <c r="BK12" s="10">
        <v>2016</v>
      </c>
      <c r="BL12" s="8" t="s">
        <v>411</v>
      </c>
      <c r="BM12" s="10">
        <v>12.68</v>
      </c>
      <c r="BN12" s="8" t="s">
        <v>373</v>
      </c>
      <c r="BO12" s="8" t="s">
        <v>1093</v>
      </c>
      <c r="BP12" s="8" t="s">
        <v>373</v>
      </c>
      <c r="BQ12" s="8" t="s">
        <v>435</v>
      </c>
      <c r="BR12" s="8" t="s">
        <v>373</v>
      </c>
      <c r="BS12" s="9">
        <v>80</v>
      </c>
      <c r="BT12" s="8" t="s">
        <v>383</v>
      </c>
      <c r="BU12" s="8" t="s">
        <v>373</v>
      </c>
      <c r="BV12" s="8" t="s">
        <v>373</v>
      </c>
      <c r="BW12" s="8" t="s">
        <v>373</v>
      </c>
      <c r="BX12" s="8" t="s">
        <v>373</v>
      </c>
      <c r="BY12" s="8" t="s">
        <v>373</v>
      </c>
      <c r="BZ12" s="8" t="s">
        <v>373</v>
      </c>
      <c r="CA12" s="8" t="s">
        <v>373</v>
      </c>
      <c r="CB12" s="8" t="s">
        <v>373</v>
      </c>
      <c r="CC12" s="8" t="s">
        <v>373</v>
      </c>
      <c r="CD12" s="8" t="s">
        <v>373</v>
      </c>
      <c r="CE12" s="8" t="s">
        <v>373</v>
      </c>
      <c r="CF12" s="8" t="s">
        <v>373</v>
      </c>
      <c r="CG12" s="8" t="s">
        <v>390</v>
      </c>
      <c r="CH12" s="8" t="s">
        <v>373</v>
      </c>
      <c r="CI12" s="8" t="s">
        <v>373</v>
      </c>
      <c r="CJ12" s="8" t="s">
        <v>373</v>
      </c>
      <c r="CK12" s="8" t="s">
        <v>373</v>
      </c>
      <c r="CL12" s="8" t="s">
        <v>373</v>
      </c>
      <c r="CM12" s="8" t="s">
        <v>373</v>
      </c>
      <c r="CN12" s="8" t="s">
        <v>373</v>
      </c>
      <c r="CO12" s="8" t="s">
        <v>373</v>
      </c>
      <c r="CP12" s="8" t="s">
        <v>373</v>
      </c>
      <c r="CQ12" s="8" t="s">
        <v>373</v>
      </c>
      <c r="CR12" s="8" t="s">
        <v>373</v>
      </c>
      <c r="CS12" s="8" t="s">
        <v>373</v>
      </c>
      <c r="CT12" s="8" t="s">
        <v>373</v>
      </c>
      <c r="CU12" s="8" t="s">
        <v>373</v>
      </c>
      <c r="CV12" s="8" t="s">
        <v>373</v>
      </c>
      <c r="CW12" s="8" t="s">
        <v>373</v>
      </c>
      <c r="CX12" s="8" t="s">
        <v>373</v>
      </c>
      <c r="CY12" s="8" t="s">
        <v>373</v>
      </c>
      <c r="CZ12" s="8" t="s">
        <v>373</v>
      </c>
      <c r="DA12" s="8" t="s">
        <v>373</v>
      </c>
      <c r="DB12" s="8" t="s">
        <v>373</v>
      </c>
      <c r="DC12" s="8" t="s">
        <v>373</v>
      </c>
      <c r="DD12" s="8" t="s">
        <v>373</v>
      </c>
      <c r="DE12" s="8" t="s">
        <v>373</v>
      </c>
      <c r="DF12" s="8" t="s">
        <v>373</v>
      </c>
      <c r="DG12" s="8" t="s">
        <v>373</v>
      </c>
      <c r="DH12" s="8" t="s">
        <v>373</v>
      </c>
      <c r="DI12" s="8" t="s">
        <v>373</v>
      </c>
      <c r="DJ12" s="8" t="s">
        <v>373</v>
      </c>
      <c r="DK12" s="8" t="s">
        <v>373</v>
      </c>
      <c r="DL12" s="8" t="s">
        <v>373</v>
      </c>
      <c r="DM12" s="8" t="s">
        <v>373</v>
      </c>
      <c r="DN12" s="8" t="s">
        <v>373</v>
      </c>
      <c r="DO12" s="8" t="s">
        <v>373</v>
      </c>
      <c r="DP12" s="8" t="s">
        <v>373</v>
      </c>
      <c r="DQ12" s="8" t="s">
        <v>373</v>
      </c>
      <c r="DR12" s="8" t="s">
        <v>373</v>
      </c>
      <c r="DS12" s="8" t="s">
        <v>373</v>
      </c>
      <c r="DT12" s="8" t="s">
        <v>373</v>
      </c>
      <c r="DU12" s="8" t="s">
        <v>373</v>
      </c>
      <c r="DV12" s="8" t="s">
        <v>373</v>
      </c>
      <c r="DW12" s="8" t="s">
        <v>373</v>
      </c>
      <c r="DX12" s="8" t="s">
        <v>373</v>
      </c>
      <c r="DY12" s="8" t="s">
        <v>373</v>
      </c>
      <c r="DZ12" s="8" t="s">
        <v>373</v>
      </c>
      <c r="EA12" s="8" t="s">
        <v>373</v>
      </c>
      <c r="EB12" s="8" t="s">
        <v>373</v>
      </c>
      <c r="EC12" s="8" t="s">
        <v>373</v>
      </c>
      <c r="ED12" s="8" t="s">
        <v>373</v>
      </c>
      <c r="EE12" s="8" t="s">
        <v>373</v>
      </c>
      <c r="EF12" s="8" t="s">
        <v>373</v>
      </c>
      <c r="EG12" s="8" t="s">
        <v>373</v>
      </c>
      <c r="EH12" s="8" t="s">
        <v>373</v>
      </c>
      <c r="EI12" s="8" t="s">
        <v>373</v>
      </c>
      <c r="EJ12" s="8" t="s">
        <v>373</v>
      </c>
      <c r="EK12" s="8" t="s">
        <v>373</v>
      </c>
      <c r="EL12" s="8" t="s">
        <v>373</v>
      </c>
      <c r="EM12" s="8" t="s">
        <v>373</v>
      </c>
      <c r="EN12" s="8" t="s">
        <v>373</v>
      </c>
      <c r="EO12" s="8" t="s">
        <v>373</v>
      </c>
      <c r="EP12" s="8" t="s">
        <v>373</v>
      </c>
      <c r="EQ12" s="8" t="s">
        <v>373</v>
      </c>
      <c r="ER12" s="8" t="s">
        <v>373</v>
      </c>
      <c r="ES12" s="8" t="s">
        <v>373</v>
      </c>
      <c r="ET12" s="8" t="s">
        <v>373</v>
      </c>
      <c r="EU12" s="8" t="s">
        <v>373</v>
      </c>
      <c r="EV12" s="8" t="s">
        <v>373</v>
      </c>
      <c r="EW12" s="8" t="s">
        <v>373</v>
      </c>
      <c r="EX12" s="8" t="s">
        <v>373</v>
      </c>
      <c r="EY12" s="8" t="s">
        <v>373</v>
      </c>
      <c r="EZ12" s="8" t="s">
        <v>373</v>
      </c>
      <c r="FA12" s="8" t="s">
        <v>373</v>
      </c>
      <c r="FB12" s="8" t="s">
        <v>373</v>
      </c>
      <c r="FC12" s="8" t="s">
        <v>373</v>
      </c>
      <c r="FD12" s="8" t="s">
        <v>373</v>
      </c>
      <c r="FE12" s="8" t="s">
        <v>373</v>
      </c>
      <c r="FF12" s="8" t="s">
        <v>373</v>
      </c>
      <c r="FG12" s="8" t="s">
        <v>373</v>
      </c>
      <c r="FH12" s="8" t="s">
        <v>373</v>
      </c>
      <c r="FI12" s="8" t="s">
        <v>373</v>
      </c>
      <c r="FJ12" s="8" t="s">
        <v>373</v>
      </c>
      <c r="FK12" s="8" t="s">
        <v>373</v>
      </c>
      <c r="FL12" s="8" t="s">
        <v>373</v>
      </c>
      <c r="FM12" s="8" t="s">
        <v>373</v>
      </c>
      <c r="FN12" s="8" t="s">
        <v>373</v>
      </c>
      <c r="FO12" s="8" t="s">
        <v>373</v>
      </c>
      <c r="FP12" s="8" t="s">
        <v>373</v>
      </c>
      <c r="FQ12" s="8" t="s">
        <v>373</v>
      </c>
      <c r="FR12" s="8" t="s">
        <v>373</v>
      </c>
    </row>
    <row r="13" spans="1:174" s="11" customFormat="1" x14ac:dyDescent="0.2">
      <c r="A13" s="8" t="s">
        <v>629</v>
      </c>
      <c r="B13" s="8">
        <v>1375</v>
      </c>
      <c r="C13" s="10">
        <v>3</v>
      </c>
      <c r="D13" s="8">
        <v>8</v>
      </c>
      <c r="E13" s="8" t="s">
        <v>381</v>
      </c>
      <c r="F13" s="8" t="s">
        <v>373</v>
      </c>
      <c r="G13" s="8" t="s">
        <v>633</v>
      </c>
      <c r="H13" s="8" t="s">
        <v>383</v>
      </c>
      <c r="I13" s="8" t="s">
        <v>577</v>
      </c>
      <c r="J13" s="8" t="s">
        <v>373</v>
      </c>
      <c r="K13" s="15">
        <v>10</v>
      </c>
      <c r="L13" s="12">
        <v>0.09</v>
      </c>
      <c r="M13" s="10">
        <v>30</v>
      </c>
      <c r="N13" s="8" t="s">
        <v>373</v>
      </c>
      <c r="O13" s="8" t="s">
        <v>373</v>
      </c>
      <c r="P13" s="8" t="s">
        <v>635</v>
      </c>
      <c r="Q13" s="8" t="s">
        <v>373</v>
      </c>
      <c r="R13" s="10">
        <v>30</v>
      </c>
      <c r="S13" s="8" t="s">
        <v>383</v>
      </c>
      <c r="T13" s="8" t="s">
        <v>373</v>
      </c>
      <c r="U13" s="8" t="s">
        <v>405</v>
      </c>
      <c r="V13" s="8" t="s">
        <v>636</v>
      </c>
      <c r="W13" s="8" t="s">
        <v>373</v>
      </c>
      <c r="X13" s="8" t="s">
        <v>637</v>
      </c>
      <c r="Y13" s="8" t="s">
        <v>638</v>
      </c>
      <c r="Z13" s="8" t="s">
        <v>373</v>
      </c>
      <c r="AA13" s="8" t="s">
        <v>373</v>
      </c>
      <c r="AB13" s="8" t="s">
        <v>373</v>
      </c>
      <c r="AC13" s="8" t="s">
        <v>429</v>
      </c>
      <c r="AD13" s="8" t="s">
        <v>429</v>
      </c>
      <c r="AE13" s="8" t="s">
        <v>429</v>
      </c>
      <c r="AF13" s="8" t="s">
        <v>383</v>
      </c>
      <c r="AG13" s="8" t="s">
        <v>383</v>
      </c>
      <c r="AH13" s="8" t="s">
        <v>383</v>
      </c>
      <c r="AI13" s="8" t="s">
        <v>373</v>
      </c>
      <c r="AJ13" s="8" t="s">
        <v>373</v>
      </c>
      <c r="AK13" s="8" t="s">
        <v>373</v>
      </c>
      <c r="AL13" s="8" t="s">
        <v>373</v>
      </c>
      <c r="AM13" s="8" t="s">
        <v>373</v>
      </c>
      <c r="AN13" s="8" t="s">
        <v>373</v>
      </c>
      <c r="AO13" s="8" t="s">
        <v>383</v>
      </c>
      <c r="AP13" s="8" t="s">
        <v>408</v>
      </c>
      <c r="AQ13" s="8" t="s">
        <v>373</v>
      </c>
      <c r="AR13" s="8" t="s">
        <v>373</v>
      </c>
      <c r="AS13" s="8" t="s">
        <v>547</v>
      </c>
      <c r="AT13" s="8" t="s">
        <v>373</v>
      </c>
      <c r="AU13" s="8" t="s">
        <v>383</v>
      </c>
      <c r="AV13" s="8" t="s">
        <v>639</v>
      </c>
      <c r="AW13" s="8" t="s">
        <v>383</v>
      </c>
      <c r="AX13" s="8" t="s">
        <v>383</v>
      </c>
      <c r="AY13" s="8" t="s">
        <v>383</v>
      </c>
      <c r="AZ13" s="8" t="s">
        <v>383</v>
      </c>
      <c r="BA13" s="8" t="s">
        <v>373</v>
      </c>
      <c r="BB13" s="8" t="s">
        <v>373</v>
      </c>
      <c r="BC13" s="8" t="s">
        <v>373</v>
      </c>
      <c r="BD13" s="8" t="s">
        <v>373</v>
      </c>
      <c r="BE13" s="8" t="s">
        <v>373</v>
      </c>
      <c r="BF13" s="8" t="s">
        <v>373</v>
      </c>
      <c r="BG13" s="8" t="s">
        <v>373</v>
      </c>
      <c r="BH13" s="8" t="s">
        <v>373</v>
      </c>
      <c r="BI13" s="8" t="s">
        <v>373</v>
      </c>
      <c r="BJ13" s="8" t="s">
        <v>383</v>
      </c>
      <c r="BK13" s="8" t="s">
        <v>373</v>
      </c>
      <c r="BL13" s="8" t="s">
        <v>373</v>
      </c>
      <c r="BM13" s="8" t="s">
        <v>373</v>
      </c>
      <c r="BN13" s="8" t="s">
        <v>373</v>
      </c>
      <c r="BO13" s="8" t="s">
        <v>373</v>
      </c>
      <c r="BP13" s="8" t="s">
        <v>373</v>
      </c>
      <c r="BQ13" s="8" t="s">
        <v>373</v>
      </c>
      <c r="BR13" s="8" t="s">
        <v>373</v>
      </c>
      <c r="BS13" s="8" t="s">
        <v>373</v>
      </c>
      <c r="BT13" s="8" t="s">
        <v>383</v>
      </c>
      <c r="BU13" s="8" t="s">
        <v>373</v>
      </c>
      <c r="BV13" s="8" t="s">
        <v>373</v>
      </c>
      <c r="BW13" s="8" t="s">
        <v>373</v>
      </c>
      <c r="BX13" s="8" t="s">
        <v>373</v>
      </c>
      <c r="BY13" s="8" t="s">
        <v>373</v>
      </c>
      <c r="BZ13" s="8" t="s">
        <v>373</v>
      </c>
      <c r="CA13" s="8" t="s">
        <v>373</v>
      </c>
      <c r="CB13" s="8" t="s">
        <v>373</v>
      </c>
      <c r="CC13" s="8" t="s">
        <v>373</v>
      </c>
      <c r="CD13" s="8" t="s">
        <v>373</v>
      </c>
      <c r="CE13" s="8" t="s">
        <v>373</v>
      </c>
      <c r="CF13" s="8" t="s">
        <v>373</v>
      </c>
      <c r="CG13" s="8" t="s">
        <v>390</v>
      </c>
      <c r="CH13" s="10">
        <v>1365</v>
      </c>
      <c r="CI13" s="10">
        <v>10</v>
      </c>
      <c r="CJ13" s="10">
        <v>5000</v>
      </c>
      <c r="CK13" s="10">
        <v>10</v>
      </c>
      <c r="CL13" s="10">
        <v>450</v>
      </c>
      <c r="CM13" s="10">
        <v>2</v>
      </c>
      <c r="CN13" s="10">
        <v>70</v>
      </c>
      <c r="CO13" s="10">
        <v>1</v>
      </c>
      <c r="CP13" s="8" t="s">
        <v>373</v>
      </c>
      <c r="CQ13" s="8" t="s">
        <v>373</v>
      </c>
      <c r="CR13" s="10">
        <v>48000</v>
      </c>
      <c r="CS13" s="10">
        <v>3</v>
      </c>
      <c r="CT13" s="10">
        <v>5</v>
      </c>
      <c r="CU13" s="10">
        <v>1</v>
      </c>
      <c r="CV13" s="10">
        <v>0</v>
      </c>
      <c r="CW13" s="10">
        <v>1886</v>
      </c>
      <c r="CX13" s="10">
        <v>2018</v>
      </c>
      <c r="CY13" s="8" t="s">
        <v>645</v>
      </c>
      <c r="CZ13" s="8" t="s">
        <v>489</v>
      </c>
      <c r="DA13" s="13">
        <v>260000</v>
      </c>
      <c r="DB13" s="10">
        <v>130000</v>
      </c>
      <c r="DC13" s="10">
        <v>0</v>
      </c>
      <c r="DD13" s="10">
        <v>900000</v>
      </c>
      <c r="DE13" s="10">
        <v>0</v>
      </c>
      <c r="DF13" s="10">
        <v>0</v>
      </c>
      <c r="DG13" s="10">
        <v>0</v>
      </c>
      <c r="DH13" s="10">
        <v>0</v>
      </c>
      <c r="DI13" s="10">
        <v>0</v>
      </c>
      <c r="DJ13" s="8" t="s">
        <v>373</v>
      </c>
      <c r="DK13" s="8" t="s">
        <v>373</v>
      </c>
      <c r="DL13" s="8" t="s">
        <v>373</v>
      </c>
      <c r="DM13" s="10">
        <v>2040</v>
      </c>
      <c r="DN13" s="8" t="s">
        <v>390</v>
      </c>
      <c r="DO13" s="8" t="s">
        <v>390</v>
      </c>
      <c r="DP13" s="8" t="s">
        <v>449</v>
      </c>
      <c r="DQ13" s="8" t="s">
        <v>373</v>
      </c>
      <c r="DR13" s="10">
        <v>50</v>
      </c>
      <c r="DS13" s="10">
        <v>50</v>
      </c>
      <c r="DT13" s="8" t="s">
        <v>373</v>
      </c>
      <c r="DU13" s="8" t="s">
        <v>650</v>
      </c>
      <c r="DV13" s="8" t="s">
        <v>390</v>
      </c>
      <c r="DW13" s="10">
        <v>1365</v>
      </c>
      <c r="DX13" s="10">
        <v>10</v>
      </c>
      <c r="DY13" s="10">
        <v>5000</v>
      </c>
      <c r="DZ13" s="10">
        <v>10</v>
      </c>
      <c r="EA13" s="10">
        <v>450</v>
      </c>
      <c r="EB13" s="10">
        <v>2</v>
      </c>
      <c r="EC13" s="10">
        <v>70</v>
      </c>
      <c r="ED13" s="10">
        <v>0</v>
      </c>
      <c r="EE13" s="8" t="s">
        <v>373</v>
      </c>
      <c r="EF13" s="8" t="s">
        <v>373</v>
      </c>
      <c r="EG13" s="10">
        <v>4000</v>
      </c>
      <c r="EH13" s="10">
        <v>3</v>
      </c>
      <c r="EI13" s="10">
        <v>5</v>
      </c>
      <c r="EJ13" s="10">
        <v>1</v>
      </c>
      <c r="EK13" s="10">
        <v>0</v>
      </c>
      <c r="EL13" s="8" t="s">
        <v>651</v>
      </c>
      <c r="EM13" s="8" t="s">
        <v>373</v>
      </c>
      <c r="EN13" s="10">
        <v>1998</v>
      </c>
      <c r="EO13" s="10">
        <v>1998</v>
      </c>
      <c r="EP13" s="10">
        <v>0.49299999999999999</v>
      </c>
      <c r="EQ13" s="8" t="s">
        <v>373</v>
      </c>
      <c r="ER13" s="10">
        <v>48</v>
      </c>
      <c r="ES13" s="10">
        <v>8.1199999999999992</v>
      </c>
      <c r="ET13" s="10">
        <v>0.2</v>
      </c>
      <c r="EU13" s="10">
        <v>26</v>
      </c>
      <c r="EV13" s="10">
        <v>2050</v>
      </c>
      <c r="EW13" s="8" t="s">
        <v>658</v>
      </c>
      <c r="EX13" s="8" t="s">
        <v>390</v>
      </c>
      <c r="EY13" s="8" t="s">
        <v>383</v>
      </c>
      <c r="EZ13" s="8" t="s">
        <v>373</v>
      </c>
      <c r="FA13" s="8" t="s">
        <v>373</v>
      </c>
      <c r="FB13" s="8" t="s">
        <v>383</v>
      </c>
      <c r="FC13" s="8" t="s">
        <v>373</v>
      </c>
      <c r="FD13" s="8" t="s">
        <v>390</v>
      </c>
      <c r="FE13" s="12">
        <v>0.03</v>
      </c>
      <c r="FF13" s="8" t="s">
        <v>373</v>
      </c>
      <c r="FG13" s="8" t="s">
        <v>383</v>
      </c>
      <c r="FH13" s="8" t="s">
        <v>373</v>
      </c>
      <c r="FI13" s="8" t="s">
        <v>373</v>
      </c>
      <c r="FJ13" s="8" t="s">
        <v>373</v>
      </c>
      <c r="FK13" s="8" t="s">
        <v>373</v>
      </c>
      <c r="FL13" s="8" t="s">
        <v>373</v>
      </c>
      <c r="FM13" s="8" t="s">
        <v>373</v>
      </c>
      <c r="FN13" s="8" t="s">
        <v>373</v>
      </c>
      <c r="FO13" s="8" t="s">
        <v>373</v>
      </c>
      <c r="FP13" s="8" t="s">
        <v>373</v>
      </c>
      <c r="FQ13" s="8" t="s">
        <v>373</v>
      </c>
      <c r="FR13" s="8" t="s">
        <v>373</v>
      </c>
    </row>
    <row r="14" spans="1:174" s="11" customFormat="1" x14ac:dyDescent="0.2">
      <c r="A14" s="8" t="s">
        <v>1585</v>
      </c>
      <c r="B14" s="8">
        <v>1765</v>
      </c>
      <c r="C14" s="10">
        <v>3</v>
      </c>
      <c r="D14" s="8">
        <v>1</v>
      </c>
      <c r="E14" s="8" t="s">
        <v>381</v>
      </c>
      <c r="F14" s="8" t="s">
        <v>373</v>
      </c>
      <c r="G14" s="8" t="s">
        <v>739</v>
      </c>
      <c r="H14" s="8" t="s">
        <v>383</v>
      </c>
      <c r="I14" s="8" t="s">
        <v>384</v>
      </c>
      <c r="J14" s="8" t="s">
        <v>373</v>
      </c>
      <c r="K14" s="9">
        <v>5</v>
      </c>
      <c r="L14" s="8" t="s">
        <v>373</v>
      </c>
      <c r="M14" s="8" t="s">
        <v>1590</v>
      </c>
      <c r="N14" s="8" t="s">
        <v>373</v>
      </c>
      <c r="O14" s="8" t="s">
        <v>373</v>
      </c>
      <c r="P14" s="8" t="s">
        <v>1591</v>
      </c>
      <c r="Q14" s="8" t="s">
        <v>373</v>
      </c>
      <c r="R14" s="10">
        <v>75</v>
      </c>
      <c r="S14" s="8" t="s">
        <v>390</v>
      </c>
      <c r="T14" s="8" t="s">
        <v>1592</v>
      </c>
      <c r="U14" s="8" t="s">
        <v>405</v>
      </c>
      <c r="V14" s="8" t="s">
        <v>636</v>
      </c>
      <c r="W14" s="10">
        <v>60</v>
      </c>
      <c r="X14" s="8" t="s">
        <v>373</v>
      </c>
      <c r="Y14" s="8" t="s">
        <v>1593</v>
      </c>
      <c r="Z14" s="8" t="s">
        <v>373</v>
      </c>
      <c r="AA14" s="8" t="s">
        <v>373</v>
      </c>
      <c r="AB14" s="8" t="s">
        <v>373</v>
      </c>
      <c r="AC14" s="8" t="s">
        <v>429</v>
      </c>
      <c r="AD14" s="8" t="s">
        <v>429</v>
      </c>
      <c r="AE14" s="8" t="s">
        <v>429</v>
      </c>
      <c r="AF14" s="8" t="s">
        <v>383</v>
      </c>
      <c r="AG14" s="8" t="s">
        <v>383</v>
      </c>
      <c r="AH14" s="8" t="s">
        <v>383</v>
      </c>
      <c r="AI14" s="10">
        <v>2017</v>
      </c>
      <c r="AJ14" s="10">
        <v>2017</v>
      </c>
      <c r="AK14" s="10">
        <v>2017</v>
      </c>
      <c r="AL14" s="10">
        <v>2018</v>
      </c>
      <c r="AM14" s="10">
        <v>2018</v>
      </c>
      <c r="AN14" s="10">
        <v>2018</v>
      </c>
      <c r="AO14" s="8" t="s">
        <v>383</v>
      </c>
      <c r="AP14" s="8" t="s">
        <v>494</v>
      </c>
      <c r="AQ14" s="8" t="s">
        <v>373</v>
      </c>
      <c r="AR14" s="8" t="s">
        <v>1594</v>
      </c>
      <c r="AS14" s="8" t="s">
        <v>494</v>
      </c>
      <c r="AT14" s="8" t="s">
        <v>1595</v>
      </c>
      <c r="AU14" s="8" t="s">
        <v>390</v>
      </c>
      <c r="AV14" s="8" t="s">
        <v>494</v>
      </c>
      <c r="AW14" s="8" t="s">
        <v>383</v>
      </c>
      <c r="AX14" s="8" t="s">
        <v>383</v>
      </c>
      <c r="AY14" s="8" t="s">
        <v>383</v>
      </c>
      <c r="AZ14" s="8" t="s">
        <v>390</v>
      </c>
      <c r="BA14" s="10">
        <v>2018</v>
      </c>
      <c r="BB14" s="8" t="s">
        <v>411</v>
      </c>
      <c r="BC14" s="10">
        <v>1.05</v>
      </c>
      <c r="BD14" s="8" t="s">
        <v>373</v>
      </c>
      <c r="BE14" s="8" t="s">
        <v>600</v>
      </c>
      <c r="BF14" s="8" t="s">
        <v>373</v>
      </c>
      <c r="BG14" s="8" t="s">
        <v>494</v>
      </c>
      <c r="BH14" s="8" t="s">
        <v>1597</v>
      </c>
      <c r="BI14" s="8" t="s">
        <v>1598</v>
      </c>
      <c r="BJ14" s="8" t="s">
        <v>390</v>
      </c>
      <c r="BK14" s="10">
        <v>2018</v>
      </c>
      <c r="BL14" s="8" t="s">
        <v>411</v>
      </c>
      <c r="BM14" s="10">
        <v>1.05</v>
      </c>
      <c r="BN14" s="8" t="s">
        <v>373</v>
      </c>
      <c r="BO14" s="8" t="s">
        <v>1599</v>
      </c>
      <c r="BP14" s="8" t="s">
        <v>373</v>
      </c>
      <c r="BQ14" s="8" t="s">
        <v>494</v>
      </c>
      <c r="BR14" s="8" t="s">
        <v>1597</v>
      </c>
      <c r="BS14" s="8" t="s">
        <v>1600</v>
      </c>
      <c r="BT14" s="8" t="s">
        <v>390</v>
      </c>
      <c r="BU14" s="10">
        <v>2008</v>
      </c>
      <c r="BV14" s="8" t="s">
        <v>411</v>
      </c>
      <c r="BW14" s="10">
        <v>2.2000000000000002</v>
      </c>
      <c r="BX14" s="8" t="s">
        <v>373</v>
      </c>
      <c r="BY14" s="8" t="s">
        <v>569</v>
      </c>
      <c r="BZ14" s="8" t="s">
        <v>600</v>
      </c>
      <c r="CA14" s="8" t="s">
        <v>373</v>
      </c>
      <c r="CB14" s="8" t="s">
        <v>752</v>
      </c>
      <c r="CC14" s="8" t="s">
        <v>373</v>
      </c>
      <c r="CD14" s="8" t="s">
        <v>383</v>
      </c>
      <c r="CE14" s="8" t="s">
        <v>373</v>
      </c>
      <c r="CF14" s="10">
        <v>5.5</v>
      </c>
      <c r="CG14" s="8" t="s">
        <v>390</v>
      </c>
      <c r="CH14" s="10">
        <v>1735</v>
      </c>
      <c r="CI14" s="10">
        <v>328</v>
      </c>
      <c r="CJ14" s="8" t="s">
        <v>429</v>
      </c>
      <c r="CK14" s="8" t="s">
        <v>429</v>
      </c>
      <c r="CL14" s="10">
        <v>605</v>
      </c>
      <c r="CM14" s="10">
        <v>164</v>
      </c>
      <c r="CN14" s="10">
        <v>109</v>
      </c>
      <c r="CO14" s="8" t="s">
        <v>429</v>
      </c>
      <c r="CP14" s="8" t="s">
        <v>429</v>
      </c>
      <c r="CQ14" s="8" t="s">
        <v>429</v>
      </c>
      <c r="CR14" s="13">
        <v>54037</v>
      </c>
      <c r="CS14" s="10">
        <v>20</v>
      </c>
      <c r="CT14" s="10">
        <v>2</v>
      </c>
      <c r="CU14" s="10">
        <v>14</v>
      </c>
      <c r="CV14" s="10">
        <v>3</v>
      </c>
      <c r="CW14" s="10">
        <v>1938</v>
      </c>
      <c r="CX14" s="10">
        <v>1986</v>
      </c>
      <c r="CY14" s="8" t="s">
        <v>1610</v>
      </c>
      <c r="CZ14" s="8" t="s">
        <v>1611</v>
      </c>
      <c r="DA14" s="10">
        <v>0.214</v>
      </c>
      <c r="DB14" s="8" t="s">
        <v>1613</v>
      </c>
      <c r="DC14" s="8" t="s">
        <v>1614</v>
      </c>
      <c r="DD14" s="8" t="s">
        <v>373</v>
      </c>
      <c r="DE14" s="8" t="s">
        <v>373</v>
      </c>
      <c r="DF14" s="8" t="s">
        <v>373</v>
      </c>
      <c r="DG14" s="8" t="s">
        <v>1615</v>
      </c>
      <c r="DH14" s="8" t="s">
        <v>1616</v>
      </c>
      <c r="DI14" s="8" t="s">
        <v>373</v>
      </c>
      <c r="DJ14" s="8" t="s">
        <v>373</v>
      </c>
      <c r="DK14" s="8" t="s">
        <v>373</v>
      </c>
      <c r="DL14" s="8" t="s">
        <v>373</v>
      </c>
      <c r="DM14" s="8" t="s">
        <v>429</v>
      </c>
      <c r="DN14" s="8" t="s">
        <v>383</v>
      </c>
      <c r="DO14" s="8" t="s">
        <v>390</v>
      </c>
      <c r="DP14" s="8" t="s">
        <v>449</v>
      </c>
      <c r="DQ14" s="8" t="s">
        <v>373</v>
      </c>
      <c r="DR14" s="8" t="s">
        <v>373</v>
      </c>
      <c r="DS14" s="8" t="s">
        <v>373</v>
      </c>
      <c r="DT14" s="10">
        <v>100</v>
      </c>
      <c r="DU14" s="8" t="s">
        <v>373</v>
      </c>
      <c r="DV14" s="8" t="s">
        <v>390</v>
      </c>
      <c r="DW14" s="10">
        <v>1735</v>
      </c>
      <c r="DX14" s="8" t="s">
        <v>429</v>
      </c>
      <c r="DY14" s="8" t="s">
        <v>429</v>
      </c>
      <c r="DZ14" s="8" t="s">
        <v>429</v>
      </c>
      <c r="EA14" s="10">
        <v>558</v>
      </c>
      <c r="EB14" s="10">
        <v>0</v>
      </c>
      <c r="EC14" s="10">
        <v>114</v>
      </c>
      <c r="ED14" s="10">
        <v>0</v>
      </c>
      <c r="EE14" s="10">
        <v>0</v>
      </c>
      <c r="EF14" s="10">
        <v>0</v>
      </c>
      <c r="EG14" s="13">
        <v>54037</v>
      </c>
      <c r="EH14" s="10">
        <v>12</v>
      </c>
      <c r="EI14" s="10">
        <v>6</v>
      </c>
      <c r="EJ14" s="10">
        <v>1</v>
      </c>
      <c r="EK14" s="8" t="s">
        <v>1619</v>
      </c>
      <c r="EL14" s="8" t="s">
        <v>651</v>
      </c>
      <c r="EM14" s="8" t="s">
        <v>373</v>
      </c>
      <c r="EN14" s="10">
        <v>1978</v>
      </c>
      <c r="EO14" s="10">
        <v>2013</v>
      </c>
      <c r="EP14" s="8" t="s">
        <v>446</v>
      </c>
      <c r="EQ14" s="8" t="s">
        <v>1621</v>
      </c>
      <c r="ER14" s="8" t="s">
        <v>1622</v>
      </c>
      <c r="ES14" s="8" t="s">
        <v>1623</v>
      </c>
      <c r="ET14" s="8" t="s">
        <v>1624</v>
      </c>
      <c r="EU14" s="10">
        <v>40</v>
      </c>
      <c r="EV14" s="8" t="s">
        <v>429</v>
      </c>
      <c r="EW14" s="8" t="s">
        <v>429</v>
      </c>
      <c r="EX14" s="8" t="s">
        <v>383</v>
      </c>
      <c r="EY14" s="8" t="s">
        <v>383</v>
      </c>
      <c r="EZ14" s="8" t="s">
        <v>429</v>
      </c>
      <c r="FA14" s="8" t="s">
        <v>373</v>
      </c>
      <c r="FB14" s="8" t="s">
        <v>390</v>
      </c>
      <c r="FC14" s="8" t="s">
        <v>1625</v>
      </c>
      <c r="FD14" s="8" t="s">
        <v>383</v>
      </c>
      <c r="FE14" s="8" t="s">
        <v>373</v>
      </c>
      <c r="FF14" s="8" t="s">
        <v>373</v>
      </c>
      <c r="FG14" s="8" t="s">
        <v>390</v>
      </c>
      <c r="FH14" s="8" t="s">
        <v>373</v>
      </c>
      <c r="FI14" s="8" t="s">
        <v>373</v>
      </c>
      <c r="FJ14" s="8" t="s">
        <v>373</v>
      </c>
      <c r="FK14" s="8" t="s">
        <v>373</v>
      </c>
      <c r="FL14" s="8" t="s">
        <v>373</v>
      </c>
      <c r="FM14" s="8" t="s">
        <v>373</v>
      </c>
      <c r="FN14" s="8" t="s">
        <v>373</v>
      </c>
      <c r="FO14" s="8" t="s">
        <v>373</v>
      </c>
      <c r="FP14" s="8" t="s">
        <v>373</v>
      </c>
      <c r="FQ14" s="8" t="s">
        <v>373</v>
      </c>
      <c r="FR14" s="8" t="s">
        <v>373</v>
      </c>
    </row>
    <row r="15" spans="1:174" s="11" customFormat="1" x14ac:dyDescent="0.2">
      <c r="A15" s="8" t="s">
        <v>1071</v>
      </c>
      <c r="B15" s="8">
        <v>690</v>
      </c>
      <c r="C15" s="10">
        <v>2</v>
      </c>
      <c r="D15" s="8">
        <v>8</v>
      </c>
      <c r="E15" s="8" t="s">
        <v>381</v>
      </c>
      <c r="F15" s="8" t="s">
        <v>373</v>
      </c>
      <c r="G15" s="8" t="s">
        <v>596</v>
      </c>
      <c r="H15" s="8" t="s">
        <v>383</v>
      </c>
      <c r="I15" s="8" t="s">
        <v>1075</v>
      </c>
      <c r="J15" s="8" t="s">
        <v>373</v>
      </c>
      <c r="K15" s="8" t="s">
        <v>1076</v>
      </c>
      <c r="L15" s="8" t="s">
        <v>373</v>
      </c>
      <c r="M15" s="8" t="s">
        <v>373</v>
      </c>
      <c r="N15" s="8" t="s">
        <v>373</v>
      </c>
      <c r="O15" s="10">
        <v>1</v>
      </c>
      <c r="P15" s="8" t="s">
        <v>668</v>
      </c>
      <c r="Q15" s="8" t="s">
        <v>373</v>
      </c>
      <c r="R15" s="8" t="s">
        <v>373</v>
      </c>
      <c r="S15" s="8" t="s">
        <v>383</v>
      </c>
      <c r="T15" s="8" t="s">
        <v>373</v>
      </c>
      <c r="U15" s="8" t="s">
        <v>392</v>
      </c>
      <c r="V15" s="8" t="s">
        <v>373</v>
      </c>
      <c r="W15" s="8" t="s">
        <v>373</v>
      </c>
      <c r="X15" s="8" t="s">
        <v>373</v>
      </c>
      <c r="Y15" s="8" t="s">
        <v>373</v>
      </c>
      <c r="Z15" s="8" t="s">
        <v>373</v>
      </c>
      <c r="AA15" s="8" t="s">
        <v>373</v>
      </c>
      <c r="AB15" s="8" t="s">
        <v>373</v>
      </c>
      <c r="AC15" s="8" t="s">
        <v>429</v>
      </c>
      <c r="AD15" s="8" t="s">
        <v>373</v>
      </c>
      <c r="AE15" s="8" t="s">
        <v>429</v>
      </c>
      <c r="AF15" s="8" t="s">
        <v>383</v>
      </c>
      <c r="AG15" s="8" t="s">
        <v>383</v>
      </c>
      <c r="AH15" s="8" t="s">
        <v>383</v>
      </c>
      <c r="AI15" s="10">
        <v>2017</v>
      </c>
      <c r="AJ15" s="10">
        <v>2017</v>
      </c>
      <c r="AK15" s="8" t="s">
        <v>1077</v>
      </c>
      <c r="AL15" s="8" t="s">
        <v>373</v>
      </c>
      <c r="AM15" s="8" t="s">
        <v>373</v>
      </c>
      <c r="AN15" s="8" t="s">
        <v>373</v>
      </c>
      <c r="AO15" s="8" t="s">
        <v>383</v>
      </c>
      <c r="AP15" s="8" t="s">
        <v>408</v>
      </c>
      <c r="AQ15" s="8" t="s">
        <v>373</v>
      </c>
      <c r="AR15" s="8" t="s">
        <v>373</v>
      </c>
      <c r="AS15" s="8" t="s">
        <v>1078</v>
      </c>
      <c r="AT15" s="8" t="s">
        <v>1079</v>
      </c>
      <c r="AU15" s="8" t="s">
        <v>383</v>
      </c>
      <c r="AV15" s="8" t="s">
        <v>373</v>
      </c>
      <c r="AW15" s="8" t="s">
        <v>383</v>
      </c>
      <c r="AX15" s="8" t="s">
        <v>383</v>
      </c>
      <c r="AY15" s="8" t="s">
        <v>373</v>
      </c>
      <c r="AZ15" s="8" t="s">
        <v>383</v>
      </c>
      <c r="BA15" s="8" t="s">
        <v>373</v>
      </c>
      <c r="BB15" s="8" t="s">
        <v>373</v>
      </c>
      <c r="BC15" s="8" t="s">
        <v>373</v>
      </c>
      <c r="BD15" s="8" t="s">
        <v>373</v>
      </c>
      <c r="BE15" s="8" t="s">
        <v>373</v>
      </c>
      <c r="BF15" s="8" t="s">
        <v>373</v>
      </c>
      <c r="BG15" s="8" t="s">
        <v>373</v>
      </c>
      <c r="BH15" s="8" t="s">
        <v>373</v>
      </c>
      <c r="BI15" s="8" t="s">
        <v>373</v>
      </c>
      <c r="BJ15" s="8" t="s">
        <v>390</v>
      </c>
      <c r="BK15" s="8" t="s">
        <v>373</v>
      </c>
      <c r="BL15" s="8" t="s">
        <v>373</v>
      </c>
      <c r="BM15" s="8" t="s">
        <v>373</v>
      </c>
      <c r="BN15" s="8" t="s">
        <v>373</v>
      </c>
      <c r="BO15" s="8" t="s">
        <v>373</v>
      </c>
      <c r="BP15" s="8" t="s">
        <v>373</v>
      </c>
      <c r="BQ15" s="8" t="s">
        <v>373</v>
      </c>
      <c r="BR15" s="8" t="s">
        <v>373</v>
      </c>
      <c r="BS15" s="8" t="s">
        <v>373</v>
      </c>
      <c r="BT15" s="8" t="s">
        <v>373</v>
      </c>
      <c r="BU15" s="8" t="s">
        <v>373</v>
      </c>
      <c r="BV15" s="8" t="s">
        <v>373</v>
      </c>
      <c r="BW15" s="8" t="s">
        <v>373</v>
      </c>
      <c r="BX15" s="8" t="s">
        <v>373</v>
      </c>
      <c r="BY15" s="8" t="s">
        <v>373</v>
      </c>
      <c r="BZ15" s="8" t="s">
        <v>373</v>
      </c>
      <c r="CA15" s="8" t="s">
        <v>373</v>
      </c>
      <c r="CB15" s="8" t="s">
        <v>373</v>
      </c>
      <c r="CC15" s="8" t="s">
        <v>373</v>
      </c>
      <c r="CD15" s="8" t="s">
        <v>373</v>
      </c>
      <c r="CE15" s="8" t="s">
        <v>373</v>
      </c>
      <c r="CF15" s="8" t="s">
        <v>373</v>
      </c>
      <c r="CG15" s="8" t="s">
        <v>373</v>
      </c>
      <c r="CH15" s="8" t="s">
        <v>373</v>
      </c>
      <c r="CI15" s="8" t="s">
        <v>373</v>
      </c>
      <c r="CJ15" s="8" t="s">
        <v>373</v>
      </c>
      <c r="CK15" s="8" t="s">
        <v>373</v>
      </c>
      <c r="CL15" s="8" t="s">
        <v>373</v>
      </c>
      <c r="CM15" s="8" t="s">
        <v>373</v>
      </c>
      <c r="CN15" s="8" t="s">
        <v>373</v>
      </c>
      <c r="CO15" s="8" t="s">
        <v>373</v>
      </c>
      <c r="CP15" s="8" t="s">
        <v>373</v>
      </c>
      <c r="CQ15" s="8" t="s">
        <v>373</v>
      </c>
      <c r="CR15" s="8" t="s">
        <v>373</v>
      </c>
      <c r="CS15" s="8" t="s">
        <v>373</v>
      </c>
      <c r="CT15" s="8" t="s">
        <v>373</v>
      </c>
      <c r="CU15" s="8" t="s">
        <v>373</v>
      </c>
      <c r="CV15" s="8" t="s">
        <v>373</v>
      </c>
      <c r="CW15" s="8" t="s">
        <v>373</v>
      </c>
      <c r="CX15" s="8" t="s">
        <v>373</v>
      </c>
      <c r="CY15" s="8" t="s">
        <v>373</v>
      </c>
      <c r="CZ15" s="8" t="s">
        <v>373</v>
      </c>
      <c r="DA15" s="8" t="s">
        <v>373</v>
      </c>
      <c r="DB15" s="8" t="s">
        <v>373</v>
      </c>
      <c r="DC15" s="8" t="s">
        <v>373</v>
      </c>
      <c r="DD15" s="8" t="s">
        <v>373</v>
      </c>
      <c r="DE15" s="8" t="s">
        <v>373</v>
      </c>
      <c r="DF15" s="8" t="s">
        <v>373</v>
      </c>
      <c r="DG15" s="8" t="s">
        <v>373</v>
      </c>
      <c r="DH15" s="8" t="s">
        <v>373</v>
      </c>
      <c r="DI15" s="8" t="s">
        <v>373</v>
      </c>
      <c r="DJ15" s="8" t="s">
        <v>373</v>
      </c>
      <c r="DK15" s="8" t="s">
        <v>373</v>
      </c>
      <c r="DL15" s="8" t="s">
        <v>373</v>
      </c>
      <c r="DM15" s="8" t="s">
        <v>373</v>
      </c>
      <c r="DN15" s="8" t="s">
        <v>373</v>
      </c>
      <c r="DO15" s="8" t="s">
        <v>373</v>
      </c>
      <c r="DP15" s="8" t="s">
        <v>373</v>
      </c>
      <c r="DQ15" s="8" t="s">
        <v>373</v>
      </c>
      <c r="DR15" s="8" t="s">
        <v>373</v>
      </c>
      <c r="DS15" s="8" t="s">
        <v>373</v>
      </c>
      <c r="DT15" s="8" t="s">
        <v>373</v>
      </c>
      <c r="DU15" s="8" t="s">
        <v>373</v>
      </c>
      <c r="DV15" s="8" t="s">
        <v>373</v>
      </c>
      <c r="DW15" s="8" t="s">
        <v>373</v>
      </c>
      <c r="DX15" s="8" t="s">
        <v>373</v>
      </c>
      <c r="DY15" s="8" t="s">
        <v>373</v>
      </c>
      <c r="DZ15" s="8" t="s">
        <v>373</v>
      </c>
      <c r="EA15" s="8" t="s">
        <v>373</v>
      </c>
      <c r="EB15" s="8" t="s">
        <v>373</v>
      </c>
      <c r="EC15" s="8" t="s">
        <v>373</v>
      </c>
      <c r="ED15" s="8" t="s">
        <v>373</v>
      </c>
      <c r="EE15" s="8" t="s">
        <v>373</v>
      </c>
      <c r="EF15" s="8" t="s">
        <v>373</v>
      </c>
      <c r="EG15" s="8" t="s">
        <v>373</v>
      </c>
      <c r="EH15" s="8" t="s">
        <v>373</v>
      </c>
      <c r="EI15" s="8" t="s">
        <v>373</v>
      </c>
      <c r="EJ15" s="8" t="s">
        <v>373</v>
      </c>
      <c r="EK15" s="8" t="s">
        <v>373</v>
      </c>
      <c r="EL15" s="8" t="s">
        <v>373</v>
      </c>
      <c r="EM15" s="8" t="s">
        <v>373</v>
      </c>
      <c r="EN15" s="8" t="s">
        <v>373</v>
      </c>
      <c r="EO15" s="8" t="s">
        <v>373</v>
      </c>
      <c r="EP15" s="8" t="s">
        <v>373</v>
      </c>
      <c r="EQ15" s="8" t="s">
        <v>373</v>
      </c>
      <c r="ER15" s="8" t="s">
        <v>373</v>
      </c>
      <c r="ES15" s="8" t="s">
        <v>373</v>
      </c>
      <c r="ET15" s="8" t="s">
        <v>373</v>
      </c>
      <c r="EU15" s="8" t="s">
        <v>373</v>
      </c>
      <c r="EV15" s="8" t="s">
        <v>373</v>
      </c>
      <c r="EW15" s="8" t="s">
        <v>373</v>
      </c>
      <c r="EX15" s="8" t="s">
        <v>373</v>
      </c>
      <c r="EY15" s="8" t="s">
        <v>373</v>
      </c>
      <c r="EZ15" s="8" t="s">
        <v>373</v>
      </c>
      <c r="FA15" s="8" t="s">
        <v>373</v>
      </c>
      <c r="FB15" s="8" t="s">
        <v>373</v>
      </c>
      <c r="FC15" s="8" t="s">
        <v>373</v>
      </c>
      <c r="FD15" s="8" t="s">
        <v>373</v>
      </c>
      <c r="FE15" s="8" t="s">
        <v>373</v>
      </c>
      <c r="FF15" s="8" t="s">
        <v>373</v>
      </c>
      <c r="FG15" s="8" t="s">
        <v>373</v>
      </c>
      <c r="FH15" s="8" t="s">
        <v>373</v>
      </c>
      <c r="FI15" s="8" t="s">
        <v>373</v>
      </c>
      <c r="FJ15" s="8" t="s">
        <v>373</v>
      </c>
      <c r="FK15" s="8" t="s">
        <v>373</v>
      </c>
      <c r="FL15" s="8" t="s">
        <v>373</v>
      </c>
      <c r="FM15" s="8" t="s">
        <v>373</v>
      </c>
      <c r="FN15" s="8" t="s">
        <v>373</v>
      </c>
      <c r="FO15" s="8" t="s">
        <v>373</v>
      </c>
      <c r="FP15" s="8" t="s">
        <v>373</v>
      </c>
      <c r="FQ15" s="8" t="s">
        <v>373</v>
      </c>
      <c r="FR15" s="8" t="s">
        <v>373</v>
      </c>
    </row>
    <row r="16" spans="1:174" s="11" customFormat="1" x14ac:dyDescent="0.2">
      <c r="A16" s="8" t="s">
        <v>1693</v>
      </c>
      <c r="B16" s="8">
        <v>3915</v>
      </c>
      <c r="C16" s="10">
        <v>4</v>
      </c>
      <c r="D16" s="8">
        <v>6</v>
      </c>
      <c r="E16" s="8" t="s">
        <v>381</v>
      </c>
      <c r="F16" s="8" t="s">
        <v>373</v>
      </c>
      <c r="G16" s="8" t="s">
        <v>423</v>
      </c>
      <c r="H16" s="8" t="s">
        <v>390</v>
      </c>
      <c r="I16" s="8" t="s">
        <v>424</v>
      </c>
      <c r="J16" s="8" t="s">
        <v>373</v>
      </c>
      <c r="K16" s="9">
        <v>10</v>
      </c>
      <c r="L16" s="8" t="s">
        <v>373</v>
      </c>
      <c r="M16" s="8" t="s">
        <v>1698</v>
      </c>
      <c r="N16" s="8" t="s">
        <v>373</v>
      </c>
      <c r="O16" s="8" t="s">
        <v>373</v>
      </c>
      <c r="P16" s="8" t="s">
        <v>1699</v>
      </c>
      <c r="Q16" s="9">
        <v>21</v>
      </c>
      <c r="R16" s="10">
        <v>75</v>
      </c>
      <c r="S16" s="8" t="s">
        <v>383</v>
      </c>
      <c r="T16" s="8" t="s">
        <v>373</v>
      </c>
      <c r="U16" s="8" t="s">
        <v>405</v>
      </c>
      <c r="V16" s="8" t="s">
        <v>636</v>
      </c>
      <c r="W16" s="10">
        <v>60</v>
      </c>
      <c r="X16" s="8" t="s">
        <v>1701</v>
      </c>
      <c r="Y16" s="8" t="s">
        <v>1702</v>
      </c>
      <c r="Z16" s="10">
        <v>15.56</v>
      </c>
      <c r="AA16" s="10">
        <v>44.89</v>
      </c>
      <c r="AB16" s="8" t="s">
        <v>373</v>
      </c>
      <c r="AC16" s="8" t="s">
        <v>373</v>
      </c>
      <c r="AD16" s="8" t="s">
        <v>373</v>
      </c>
      <c r="AE16" s="8" t="s">
        <v>429</v>
      </c>
      <c r="AF16" s="8" t="s">
        <v>390</v>
      </c>
      <c r="AG16" s="8" t="s">
        <v>390</v>
      </c>
      <c r="AH16" s="8" t="s">
        <v>373</v>
      </c>
      <c r="AI16" s="10">
        <v>2003</v>
      </c>
      <c r="AJ16" s="10">
        <v>2003</v>
      </c>
      <c r="AK16" s="8" t="s">
        <v>373</v>
      </c>
      <c r="AL16" s="10">
        <v>2003</v>
      </c>
      <c r="AM16" s="10">
        <v>2003</v>
      </c>
      <c r="AN16" s="8" t="s">
        <v>373</v>
      </c>
      <c r="AO16" s="8" t="s">
        <v>383</v>
      </c>
      <c r="AP16" s="8" t="s">
        <v>408</v>
      </c>
      <c r="AQ16" s="8" t="s">
        <v>373</v>
      </c>
      <c r="AR16" s="8" t="s">
        <v>373</v>
      </c>
      <c r="AS16" s="8" t="s">
        <v>494</v>
      </c>
      <c r="AT16" s="8" t="s">
        <v>1705</v>
      </c>
      <c r="AU16" s="8" t="s">
        <v>383</v>
      </c>
      <c r="AV16" s="8" t="s">
        <v>494</v>
      </c>
      <c r="AW16" s="8" t="s">
        <v>383</v>
      </c>
      <c r="AX16" s="8" t="s">
        <v>383</v>
      </c>
      <c r="AY16" s="8" t="s">
        <v>373</v>
      </c>
      <c r="AZ16" s="8" t="s">
        <v>383</v>
      </c>
      <c r="BA16" s="8" t="s">
        <v>373</v>
      </c>
      <c r="BB16" s="8" t="s">
        <v>373</v>
      </c>
      <c r="BC16" s="8" t="s">
        <v>373</v>
      </c>
      <c r="BD16" s="8" t="s">
        <v>373</v>
      </c>
      <c r="BE16" s="8" t="s">
        <v>373</v>
      </c>
      <c r="BF16" s="8" t="s">
        <v>373</v>
      </c>
      <c r="BG16" s="8" t="s">
        <v>373</v>
      </c>
      <c r="BH16" s="8" t="s">
        <v>373</v>
      </c>
      <c r="BI16" s="8" t="s">
        <v>373</v>
      </c>
      <c r="BJ16" s="8" t="s">
        <v>390</v>
      </c>
      <c r="BK16" s="10">
        <v>2019</v>
      </c>
      <c r="BL16" s="8" t="s">
        <v>411</v>
      </c>
      <c r="BM16" s="16">
        <v>2.1999999999999999E-2</v>
      </c>
      <c r="BN16" s="8" t="s">
        <v>373</v>
      </c>
      <c r="BO16" s="8" t="s">
        <v>494</v>
      </c>
      <c r="BP16" s="8" t="s">
        <v>1707</v>
      </c>
      <c r="BQ16" s="8" t="s">
        <v>494</v>
      </c>
      <c r="BR16" s="8" t="s">
        <v>1708</v>
      </c>
      <c r="BS16" s="9">
        <v>64</v>
      </c>
      <c r="BT16" s="8" t="s">
        <v>383</v>
      </c>
      <c r="BU16" s="8" t="s">
        <v>373</v>
      </c>
      <c r="BV16" s="8" t="s">
        <v>373</v>
      </c>
      <c r="BW16" s="8" t="s">
        <v>373</v>
      </c>
      <c r="BX16" s="8" t="s">
        <v>373</v>
      </c>
      <c r="BY16" s="8" t="s">
        <v>373</v>
      </c>
      <c r="BZ16" s="8" t="s">
        <v>373</v>
      </c>
      <c r="CA16" s="8" t="s">
        <v>373</v>
      </c>
      <c r="CB16" s="8" t="s">
        <v>373</v>
      </c>
      <c r="CC16" s="8" t="s">
        <v>373</v>
      </c>
      <c r="CD16" s="8" t="s">
        <v>373</v>
      </c>
      <c r="CE16" s="8" t="s">
        <v>373</v>
      </c>
      <c r="CF16" s="8" t="s">
        <v>373</v>
      </c>
      <c r="CG16" s="8" t="s">
        <v>390</v>
      </c>
      <c r="CH16" s="8" t="s">
        <v>373</v>
      </c>
      <c r="CI16" s="8" t="s">
        <v>373</v>
      </c>
      <c r="CJ16" s="8" t="s">
        <v>373</v>
      </c>
      <c r="CK16" s="8" t="s">
        <v>373</v>
      </c>
      <c r="CL16" s="8" t="s">
        <v>373</v>
      </c>
      <c r="CM16" s="8" t="s">
        <v>373</v>
      </c>
      <c r="CN16" s="8" t="s">
        <v>373</v>
      </c>
      <c r="CO16" s="8" t="s">
        <v>373</v>
      </c>
      <c r="CP16" s="8" t="s">
        <v>373</v>
      </c>
      <c r="CQ16" s="8" t="s">
        <v>373</v>
      </c>
      <c r="CR16" s="8" t="s">
        <v>373</v>
      </c>
      <c r="CS16" s="8" t="s">
        <v>373</v>
      </c>
      <c r="CT16" s="8" t="s">
        <v>373</v>
      </c>
      <c r="CU16" s="8" t="s">
        <v>373</v>
      </c>
      <c r="CV16" s="8" t="s">
        <v>373</v>
      </c>
      <c r="CW16" s="8" t="s">
        <v>373</v>
      </c>
      <c r="CX16" s="8" t="s">
        <v>373</v>
      </c>
      <c r="CY16" s="8" t="s">
        <v>373</v>
      </c>
      <c r="CZ16" s="8" t="s">
        <v>373</v>
      </c>
      <c r="DA16" s="8" t="s">
        <v>373</v>
      </c>
      <c r="DB16" s="8" t="s">
        <v>373</v>
      </c>
      <c r="DC16" s="8" t="s">
        <v>373</v>
      </c>
      <c r="DD16" s="8" t="s">
        <v>373</v>
      </c>
      <c r="DE16" s="8" t="s">
        <v>373</v>
      </c>
      <c r="DF16" s="8" t="s">
        <v>373</v>
      </c>
      <c r="DG16" s="8" t="s">
        <v>373</v>
      </c>
      <c r="DH16" s="8" t="s">
        <v>373</v>
      </c>
      <c r="DI16" s="8" t="s">
        <v>373</v>
      </c>
      <c r="DJ16" s="8" t="s">
        <v>373</v>
      </c>
      <c r="DK16" s="8" t="s">
        <v>373</v>
      </c>
      <c r="DL16" s="8" t="s">
        <v>373</v>
      </c>
      <c r="DM16" s="8" t="s">
        <v>373</v>
      </c>
      <c r="DN16" s="8" t="s">
        <v>373</v>
      </c>
      <c r="DO16" s="8" t="s">
        <v>373</v>
      </c>
      <c r="DP16" s="8" t="s">
        <v>373</v>
      </c>
      <c r="DQ16" s="8" t="s">
        <v>373</v>
      </c>
      <c r="DR16" s="8" t="s">
        <v>373</v>
      </c>
      <c r="DS16" s="8" t="s">
        <v>373</v>
      </c>
      <c r="DT16" s="8" t="s">
        <v>373</v>
      </c>
      <c r="DU16" s="8" t="s">
        <v>373</v>
      </c>
      <c r="DV16" s="8" t="s">
        <v>373</v>
      </c>
      <c r="DW16" s="8" t="s">
        <v>373</v>
      </c>
      <c r="DX16" s="8" t="s">
        <v>373</v>
      </c>
      <c r="DY16" s="8" t="s">
        <v>373</v>
      </c>
      <c r="DZ16" s="8" t="s">
        <v>373</v>
      </c>
      <c r="EA16" s="8" t="s">
        <v>373</v>
      </c>
      <c r="EB16" s="8" t="s">
        <v>373</v>
      </c>
      <c r="EC16" s="8" t="s">
        <v>373</v>
      </c>
      <c r="ED16" s="8" t="s">
        <v>373</v>
      </c>
      <c r="EE16" s="8" t="s">
        <v>373</v>
      </c>
      <c r="EF16" s="8" t="s">
        <v>373</v>
      </c>
      <c r="EG16" s="8" t="s">
        <v>373</v>
      </c>
      <c r="EH16" s="8" t="s">
        <v>373</v>
      </c>
      <c r="EI16" s="8" t="s">
        <v>373</v>
      </c>
      <c r="EJ16" s="8" t="s">
        <v>373</v>
      </c>
      <c r="EK16" s="8" t="s">
        <v>373</v>
      </c>
      <c r="EL16" s="8" t="s">
        <v>373</v>
      </c>
      <c r="EM16" s="8" t="s">
        <v>373</v>
      </c>
      <c r="EN16" s="8" t="s">
        <v>373</v>
      </c>
      <c r="EO16" s="8" t="s">
        <v>373</v>
      </c>
      <c r="EP16" s="8" t="s">
        <v>373</v>
      </c>
      <c r="EQ16" s="8" t="s">
        <v>373</v>
      </c>
      <c r="ER16" s="8" t="s">
        <v>373</v>
      </c>
      <c r="ES16" s="8" t="s">
        <v>373</v>
      </c>
      <c r="ET16" s="8" t="s">
        <v>373</v>
      </c>
      <c r="EU16" s="8" t="s">
        <v>373</v>
      </c>
      <c r="EV16" s="8" t="s">
        <v>373</v>
      </c>
      <c r="EW16" s="8" t="s">
        <v>373</v>
      </c>
      <c r="EX16" s="8" t="s">
        <v>373</v>
      </c>
      <c r="EY16" s="8" t="s">
        <v>373</v>
      </c>
      <c r="EZ16" s="8" t="s">
        <v>373</v>
      </c>
      <c r="FA16" s="8" t="s">
        <v>373</v>
      </c>
      <c r="FB16" s="8" t="s">
        <v>373</v>
      </c>
      <c r="FC16" s="8" t="s">
        <v>373</v>
      </c>
      <c r="FD16" s="8" t="s">
        <v>373</v>
      </c>
      <c r="FE16" s="8" t="s">
        <v>373</v>
      </c>
      <c r="FF16" s="8" t="s">
        <v>373</v>
      </c>
      <c r="FG16" s="8" t="s">
        <v>373</v>
      </c>
      <c r="FH16" s="8" t="s">
        <v>373</v>
      </c>
      <c r="FI16" s="8" t="s">
        <v>373</v>
      </c>
      <c r="FJ16" s="8" t="s">
        <v>373</v>
      </c>
      <c r="FK16" s="8" t="s">
        <v>373</v>
      </c>
      <c r="FL16" s="8" t="s">
        <v>373</v>
      </c>
      <c r="FM16" s="8" t="s">
        <v>373</v>
      </c>
      <c r="FN16" s="8" t="s">
        <v>373</v>
      </c>
      <c r="FO16" s="8" t="s">
        <v>373</v>
      </c>
      <c r="FP16" s="8" t="s">
        <v>373</v>
      </c>
      <c r="FQ16" s="8" t="s">
        <v>373</v>
      </c>
      <c r="FR16" s="8" t="s">
        <v>373</v>
      </c>
    </row>
    <row r="17" spans="1:174" s="11" customFormat="1" x14ac:dyDescent="0.2">
      <c r="A17" s="8" t="s">
        <v>3225</v>
      </c>
      <c r="B17" s="8">
        <v>59280</v>
      </c>
      <c r="C17" s="10">
        <v>5</v>
      </c>
      <c r="D17" s="8">
        <v>4</v>
      </c>
      <c r="E17" s="8" t="s">
        <v>381</v>
      </c>
      <c r="F17" s="8" t="s">
        <v>373</v>
      </c>
      <c r="G17" s="8" t="s">
        <v>423</v>
      </c>
      <c r="H17" s="8" t="s">
        <v>390</v>
      </c>
      <c r="I17" s="8" t="s">
        <v>401</v>
      </c>
      <c r="J17" s="8" t="s">
        <v>373</v>
      </c>
      <c r="K17" s="10">
        <v>25</v>
      </c>
      <c r="L17" s="8" t="s">
        <v>373</v>
      </c>
      <c r="M17" s="10">
        <v>26</v>
      </c>
      <c r="N17" s="8" t="s">
        <v>373</v>
      </c>
      <c r="O17" s="8" t="s">
        <v>373</v>
      </c>
      <c r="P17" s="10">
        <v>46</v>
      </c>
      <c r="Q17" s="8" t="s">
        <v>373</v>
      </c>
      <c r="R17" s="8" t="s">
        <v>373</v>
      </c>
      <c r="S17" s="8" t="s">
        <v>383</v>
      </c>
      <c r="T17" s="8" t="s">
        <v>373</v>
      </c>
      <c r="U17" s="8" t="s">
        <v>405</v>
      </c>
      <c r="V17" s="8" t="s">
        <v>406</v>
      </c>
      <c r="W17" s="10">
        <v>365</v>
      </c>
      <c r="X17" s="8" t="s">
        <v>373</v>
      </c>
      <c r="Y17" s="8" t="s">
        <v>373</v>
      </c>
      <c r="Z17" s="10">
        <v>0</v>
      </c>
      <c r="AA17" s="10">
        <v>15</v>
      </c>
      <c r="AB17" s="10">
        <v>0</v>
      </c>
      <c r="AC17" s="8" t="s">
        <v>373</v>
      </c>
      <c r="AD17" s="8" t="s">
        <v>373</v>
      </c>
      <c r="AE17" s="8" t="s">
        <v>373</v>
      </c>
      <c r="AF17" s="8" t="s">
        <v>390</v>
      </c>
      <c r="AG17" s="8" t="s">
        <v>390</v>
      </c>
      <c r="AH17" s="8" t="s">
        <v>390</v>
      </c>
      <c r="AI17" s="10">
        <v>2014</v>
      </c>
      <c r="AJ17" s="10">
        <v>2014</v>
      </c>
      <c r="AK17" s="10">
        <v>2014</v>
      </c>
      <c r="AL17" s="10">
        <v>2014</v>
      </c>
      <c r="AM17" s="10">
        <v>2014</v>
      </c>
      <c r="AN17" s="10">
        <v>2014</v>
      </c>
      <c r="AO17" s="8" t="s">
        <v>390</v>
      </c>
      <c r="AP17" s="8" t="s">
        <v>408</v>
      </c>
      <c r="AQ17" s="8" t="s">
        <v>373</v>
      </c>
      <c r="AR17" s="8" t="s">
        <v>373</v>
      </c>
      <c r="AS17" s="8" t="s">
        <v>409</v>
      </c>
      <c r="AT17" s="8" t="s">
        <v>373</v>
      </c>
      <c r="AU17" s="8" t="s">
        <v>390</v>
      </c>
      <c r="AV17" s="8" t="s">
        <v>1635</v>
      </c>
      <c r="AW17" s="8" t="s">
        <v>383</v>
      </c>
      <c r="AX17" s="8" t="s">
        <v>383</v>
      </c>
      <c r="AY17" s="8" t="s">
        <v>383</v>
      </c>
      <c r="AZ17" s="8" t="s">
        <v>383</v>
      </c>
      <c r="BA17" s="8" t="s">
        <v>373</v>
      </c>
      <c r="BB17" s="8" t="s">
        <v>373</v>
      </c>
      <c r="BC17" s="8" t="s">
        <v>373</v>
      </c>
      <c r="BD17" s="8" t="s">
        <v>373</v>
      </c>
      <c r="BE17" s="8" t="s">
        <v>373</v>
      </c>
      <c r="BF17" s="8" t="s">
        <v>373</v>
      </c>
      <c r="BG17" s="8" t="s">
        <v>373</v>
      </c>
      <c r="BH17" s="8" t="s">
        <v>373</v>
      </c>
      <c r="BI17" s="8" t="s">
        <v>373</v>
      </c>
      <c r="BJ17" s="8" t="s">
        <v>390</v>
      </c>
      <c r="BK17" s="17">
        <v>6972</v>
      </c>
      <c r="BL17" s="8" t="s">
        <v>411</v>
      </c>
      <c r="BM17" s="16">
        <v>2.5000000000000001E-2</v>
      </c>
      <c r="BN17" s="8" t="s">
        <v>373</v>
      </c>
      <c r="BO17" s="8" t="s">
        <v>559</v>
      </c>
      <c r="BP17" s="8" t="s">
        <v>373</v>
      </c>
      <c r="BQ17" s="8" t="s">
        <v>828</v>
      </c>
      <c r="BR17" s="8" t="s">
        <v>373</v>
      </c>
      <c r="BS17" s="9">
        <v>36.46</v>
      </c>
      <c r="BT17" s="8" t="s">
        <v>390</v>
      </c>
      <c r="BU17" s="17">
        <v>6972</v>
      </c>
      <c r="BV17" s="8" t="s">
        <v>411</v>
      </c>
      <c r="BW17" s="12">
        <v>0.08</v>
      </c>
      <c r="BX17" s="8" t="s">
        <v>373</v>
      </c>
      <c r="BY17" s="8" t="s">
        <v>390</v>
      </c>
      <c r="BZ17" s="8" t="s">
        <v>1640</v>
      </c>
      <c r="CA17" s="8" t="s">
        <v>373</v>
      </c>
      <c r="CB17" s="8" t="s">
        <v>752</v>
      </c>
      <c r="CC17" s="8" t="s">
        <v>373</v>
      </c>
      <c r="CD17" s="8" t="s">
        <v>383</v>
      </c>
      <c r="CE17" s="8" t="s">
        <v>373</v>
      </c>
      <c r="CF17" s="9">
        <v>9.02</v>
      </c>
      <c r="CG17" s="8" t="s">
        <v>390</v>
      </c>
      <c r="CH17" s="10">
        <v>57110</v>
      </c>
      <c r="CI17" s="8" t="s">
        <v>373</v>
      </c>
      <c r="CJ17" s="8" t="s">
        <v>373</v>
      </c>
      <c r="CK17" s="8" t="s">
        <v>373</v>
      </c>
      <c r="CL17" s="10">
        <v>15831</v>
      </c>
      <c r="CM17" s="8" t="s">
        <v>373</v>
      </c>
      <c r="CN17" s="8" t="s">
        <v>373</v>
      </c>
      <c r="CO17" s="8" t="s">
        <v>373</v>
      </c>
      <c r="CP17" s="8" t="s">
        <v>373</v>
      </c>
      <c r="CQ17" s="8" t="s">
        <v>373</v>
      </c>
      <c r="CR17" s="10">
        <v>4488</v>
      </c>
      <c r="CS17" s="10">
        <v>255</v>
      </c>
      <c r="CT17" s="8" t="s">
        <v>373</v>
      </c>
      <c r="CU17" s="10">
        <v>3</v>
      </c>
      <c r="CV17" s="8" t="s">
        <v>373</v>
      </c>
      <c r="CW17" s="8" t="s">
        <v>373</v>
      </c>
      <c r="CX17" s="8" t="s">
        <v>373</v>
      </c>
      <c r="CY17" s="8" t="s">
        <v>373</v>
      </c>
      <c r="CZ17" s="8" t="s">
        <v>373</v>
      </c>
      <c r="DA17" s="8" t="s">
        <v>373</v>
      </c>
      <c r="DB17" s="8" t="s">
        <v>373</v>
      </c>
      <c r="DC17" s="8" t="s">
        <v>373</v>
      </c>
      <c r="DD17" s="8" t="s">
        <v>373</v>
      </c>
      <c r="DE17" s="8" t="s">
        <v>373</v>
      </c>
      <c r="DF17" s="8" t="s">
        <v>373</v>
      </c>
      <c r="DG17" s="8" t="s">
        <v>373</v>
      </c>
      <c r="DH17" s="8" t="s">
        <v>373</v>
      </c>
      <c r="DI17" s="8" t="s">
        <v>373</v>
      </c>
      <c r="DJ17" s="8" t="s">
        <v>373</v>
      </c>
      <c r="DK17" s="8" t="s">
        <v>373</v>
      </c>
      <c r="DL17" s="8" t="s">
        <v>373</v>
      </c>
      <c r="DM17" s="8" t="s">
        <v>373</v>
      </c>
      <c r="DN17" s="8" t="s">
        <v>390</v>
      </c>
      <c r="DO17" s="8" t="s">
        <v>390</v>
      </c>
      <c r="DP17" s="8" t="s">
        <v>449</v>
      </c>
      <c r="DQ17" s="8" t="s">
        <v>373</v>
      </c>
      <c r="DR17" s="8" t="s">
        <v>373</v>
      </c>
      <c r="DS17" s="8" t="s">
        <v>373</v>
      </c>
      <c r="DT17" s="8" t="s">
        <v>373</v>
      </c>
      <c r="DU17" s="8" t="s">
        <v>373</v>
      </c>
      <c r="DV17" s="8" t="s">
        <v>390</v>
      </c>
      <c r="DW17" s="8" t="s">
        <v>373</v>
      </c>
      <c r="DX17" s="8" t="s">
        <v>373</v>
      </c>
      <c r="DY17" s="8" t="s">
        <v>373</v>
      </c>
      <c r="DZ17" s="8" t="s">
        <v>373</v>
      </c>
      <c r="EA17" s="8" t="s">
        <v>373</v>
      </c>
      <c r="EB17" s="8" t="s">
        <v>373</v>
      </c>
      <c r="EC17" s="8" t="s">
        <v>373</v>
      </c>
      <c r="ED17" s="8" t="s">
        <v>373</v>
      </c>
      <c r="EE17" s="8" t="s">
        <v>373</v>
      </c>
      <c r="EF17" s="8" t="s">
        <v>373</v>
      </c>
      <c r="EG17" s="8" t="s">
        <v>373</v>
      </c>
      <c r="EH17" s="8" t="s">
        <v>373</v>
      </c>
      <c r="EI17" s="8" t="s">
        <v>373</v>
      </c>
      <c r="EJ17" s="8" t="s">
        <v>373</v>
      </c>
      <c r="EK17" s="8" t="s">
        <v>373</v>
      </c>
      <c r="EL17" s="8" t="s">
        <v>373</v>
      </c>
      <c r="EM17" s="8" t="s">
        <v>373</v>
      </c>
      <c r="EN17" s="8" t="s">
        <v>373</v>
      </c>
      <c r="EO17" s="8" t="s">
        <v>373</v>
      </c>
      <c r="EP17" s="8" t="s">
        <v>373</v>
      </c>
      <c r="EQ17" s="8" t="s">
        <v>373</v>
      </c>
      <c r="ER17" s="8" t="s">
        <v>373</v>
      </c>
      <c r="ES17" s="8" t="s">
        <v>373</v>
      </c>
      <c r="ET17" s="8" t="s">
        <v>373</v>
      </c>
      <c r="EU17" s="8" t="s">
        <v>373</v>
      </c>
      <c r="EV17" s="8" t="s">
        <v>373</v>
      </c>
      <c r="EW17" s="8" t="s">
        <v>373</v>
      </c>
      <c r="EX17" s="8" t="s">
        <v>373</v>
      </c>
      <c r="EY17" s="8" t="s">
        <v>373</v>
      </c>
      <c r="EZ17" s="8" t="s">
        <v>373</v>
      </c>
      <c r="FA17" s="8" t="s">
        <v>373</v>
      </c>
      <c r="FB17" s="8" t="s">
        <v>373</v>
      </c>
      <c r="FC17" s="8" t="s">
        <v>373</v>
      </c>
      <c r="FD17" s="8" t="s">
        <v>373</v>
      </c>
      <c r="FE17" s="8" t="s">
        <v>373</v>
      </c>
      <c r="FF17" s="8" t="s">
        <v>373</v>
      </c>
      <c r="FG17" s="8" t="s">
        <v>373</v>
      </c>
      <c r="FH17" s="8" t="s">
        <v>373</v>
      </c>
      <c r="FI17" s="8" t="s">
        <v>373</v>
      </c>
      <c r="FJ17" s="8" t="s">
        <v>373</v>
      </c>
      <c r="FK17" s="8" t="s">
        <v>373</v>
      </c>
      <c r="FL17" s="8" t="s">
        <v>373</v>
      </c>
      <c r="FM17" s="8" t="s">
        <v>373</v>
      </c>
      <c r="FN17" s="8" t="s">
        <v>373</v>
      </c>
      <c r="FO17" s="8" t="s">
        <v>373</v>
      </c>
      <c r="FP17" s="8" t="s">
        <v>373</v>
      </c>
      <c r="FQ17" s="8" t="s">
        <v>373</v>
      </c>
      <c r="FR17" s="8" t="s">
        <v>373</v>
      </c>
    </row>
    <row r="18" spans="1:174" s="11" customFormat="1" x14ac:dyDescent="0.2">
      <c r="A18" s="8" t="s">
        <v>3226</v>
      </c>
      <c r="B18" s="8">
        <v>10005</v>
      </c>
      <c r="C18" s="10">
        <v>5</v>
      </c>
      <c r="D18" s="8">
        <v>4</v>
      </c>
      <c r="E18" s="8" t="s">
        <v>381</v>
      </c>
      <c r="F18" s="8" t="s">
        <v>373</v>
      </c>
      <c r="G18" s="8" t="s">
        <v>739</v>
      </c>
      <c r="H18" s="8" t="s">
        <v>390</v>
      </c>
      <c r="I18" s="8" t="s">
        <v>1767</v>
      </c>
      <c r="J18" s="8" t="s">
        <v>1768</v>
      </c>
      <c r="K18" s="8" t="s">
        <v>373</v>
      </c>
      <c r="L18" s="8" t="s">
        <v>373</v>
      </c>
      <c r="M18" s="8" t="s">
        <v>373</v>
      </c>
      <c r="N18" s="8" t="s">
        <v>373</v>
      </c>
      <c r="O18" s="8" t="s">
        <v>373</v>
      </c>
      <c r="P18" s="8" t="s">
        <v>1769</v>
      </c>
      <c r="Q18" s="14">
        <v>25</v>
      </c>
      <c r="R18" s="10">
        <v>90</v>
      </c>
      <c r="S18" s="8" t="s">
        <v>390</v>
      </c>
      <c r="T18" s="8" t="s">
        <v>1770</v>
      </c>
      <c r="U18" s="8" t="s">
        <v>405</v>
      </c>
      <c r="V18" s="8" t="s">
        <v>636</v>
      </c>
      <c r="W18" s="8" t="s">
        <v>1771</v>
      </c>
      <c r="X18" s="8" t="s">
        <v>1772</v>
      </c>
      <c r="Y18" s="8" t="s">
        <v>1773</v>
      </c>
      <c r="Z18" s="10">
        <v>30</v>
      </c>
      <c r="AA18" s="10">
        <v>25</v>
      </c>
      <c r="AB18" s="10">
        <v>9</v>
      </c>
      <c r="AC18" s="8" t="s">
        <v>373</v>
      </c>
      <c r="AD18" s="8" t="s">
        <v>373</v>
      </c>
      <c r="AE18" s="8" t="s">
        <v>373</v>
      </c>
      <c r="AF18" s="8" t="s">
        <v>390</v>
      </c>
      <c r="AG18" s="8" t="s">
        <v>390</v>
      </c>
      <c r="AH18" s="8" t="s">
        <v>390</v>
      </c>
      <c r="AI18" s="8" t="s">
        <v>1774</v>
      </c>
      <c r="AJ18" s="8" t="s">
        <v>1775</v>
      </c>
      <c r="AK18" s="8" t="s">
        <v>1775</v>
      </c>
      <c r="AL18" s="8" t="s">
        <v>1776</v>
      </c>
      <c r="AM18" s="8" t="s">
        <v>1776</v>
      </c>
      <c r="AN18" s="8" t="s">
        <v>1777</v>
      </c>
      <c r="AO18" s="8" t="s">
        <v>383</v>
      </c>
      <c r="AP18" s="8" t="s">
        <v>408</v>
      </c>
      <c r="AQ18" s="8" t="s">
        <v>373</v>
      </c>
      <c r="AR18" s="8" t="s">
        <v>373</v>
      </c>
      <c r="AS18" s="8" t="s">
        <v>1114</v>
      </c>
      <c r="AT18" s="8" t="s">
        <v>1778</v>
      </c>
      <c r="AU18" s="8" t="s">
        <v>390</v>
      </c>
      <c r="AV18" s="8" t="s">
        <v>373</v>
      </c>
      <c r="AW18" s="8" t="s">
        <v>383</v>
      </c>
      <c r="AX18" s="8" t="s">
        <v>383</v>
      </c>
      <c r="AY18" s="8" t="s">
        <v>383</v>
      </c>
      <c r="AZ18" s="8" t="s">
        <v>390</v>
      </c>
      <c r="BA18" s="10">
        <v>2019</v>
      </c>
      <c r="BB18" s="8" t="s">
        <v>411</v>
      </c>
      <c r="BC18" s="16">
        <v>1.7999999999999999E-2</v>
      </c>
      <c r="BD18" s="8" t="s">
        <v>373</v>
      </c>
      <c r="BE18" s="8" t="s">
        <v>1056</v>
      </c>
      <c r="BF18" s="8" t="s">
        <v>373</v>
      </c>
      <c r="BG18" s="8" t="s">
        <v>560</v>
      </c>
      <c r="BH18" s="8" t="s">
        <v>373</v>
      </c>
      <c r="BI18" s="9">
        <v>25.08</v>
      </c>
      <c r="BJ18" s="8" t="s">
        <v>390</v>
      </c>
      <c r="BK18" s="10">
        <v>2019</v>
      </c>
      <c r="BL18" s="8" t="s">
        <v>411</v>
      </c>
      <c r="BM18" s="16">
        <v>0.03</v>
      </c>
      <c r="BN18" s="8" t="s">
        <v>373</v>
      </c>
      <c r="BO18" s="8" t="s">
        <v>1056</v>
      </c>
      <c r="BP18" s="8" t="s">
        <v>373</v>
      </c>
      <c r="BQ18" s="8" t="s">
        <v>828</v>
      </c>
      <c r="BR18" s="8" t="s">
        <v>373</v>
      </c>
      <c r="BS18" s="9">
        <v>32.369999999999997</v>
      </c>
      <c r="BT18" s="8" t="s">
        <v>390</v>
      </c>
      <c r="BU18" s="10">
        <v>2019</v>
      </c>
      <c r="BV18" s="8" t="s">
        <v>411</v>
      </c>
      <c r="BW18" s="10">
        <v>7.9</v>
      </c>
      <c r="BX18" s="8" t="s">
        <v>373</v>
      </c>
      <c r="BY18" s="8" t="s">
        <v>383</v>
      </c>
      <c r="BZ18" s="8" t="s">
        <v>1056</v>
      </c>
      <c r="CA18" s="8" t="s">
        <v>373</v>
      </c>
      <c r="CB18" s="8" t="s">
        <v>752</v>
      </c>
      <c r="CC18" s="8" t="s">
        <v>373</v>
      </c>
      <c r="CD18" s="8" t="s">
        <v>383</v>
      </c>
      <c r="CE18" s="8" t="s">
        <v>373</v>
      </c>
      <c r="CF18" s="9">
        <v>4.9400000000000004</v>
      </c>
      <c r="CG18" s="8" t="s">
        <v>390</v>
      </c>
      <c r="CH18" s="10">
        <v>9992</v>
      </c>
      <c r="CI18" s="10">
        <v>152</v>
      </c>
      <c r="CJ18" s="10">
        <v>9992</v>
      </c>
      <c r="CK18" s="10">
        <v>152</v>
      </c>
      <c r="CL18" s="10">
        <v>3260</v>
      </c>
      <c r="CM18" s="10">
        <v>148</v>
      </c>
      <c r="CN18" s="10">
        <v>354</v>
      </c>
      <c r="CO18" s="10">
        <v>9</v>
      </c>
      <c r="CP18" s="10">
        <v>152</v>
      </c>
      <c r="CQ18" s="10">
        <v>4</v>
      </c>
      <c r="CR18" s="8" t="s">
        <v>1790</v>
      </c>
      <c r="CS18" s="10">
        <v>50</v>
      </c>
      <c r="CT18" s="10">
        <v>2</v>
      </c>
      <c r="CU18" s="10">
        <v>1</v>
      </c>
      <c r="CV18" s="10">
        <v>0</v>
      </c>
      <c r="CW18" s="8" t="s">
        <v>1791</v>
      </c>
      <c r="CX18" s="10">
        <v>2010</v>
      </c>
      <c r="CY18" s="8" t="s">
        <v>1792</v>
      </c>
      <c r="CZ18" s="8" t="s">
        <v>1793</v>
      </c>
      <c r="DA18" s="8" t="s">
        <v>1794</v>
      </c>
      <c r="DB18" s="8" t="s">
        <v>373</v>
      </c>
      <c r="DC18" s="8" t="s">
        <v>1795</v>
      </c>
      <c r="DD18" s="13">
        <v>100000</v>
      </c>
      <c r="DE18" s="8" t="s">
        <v>1797</v>
      </c>
      <c r="DF18" s="8" t="s">
        <v>373</v>
      </c>
      <c r="DG18" s="8" t="s">
        <v>373</v>
      </c>
      <c r="DH18" s="8" t="s">
        <v>373</v>
      </c>
      <c r="DI18" s="8" t="s">
        <v>373</v>
      </c>
      <c r="DJ18" s="8" t="s">
        <v>373</v>
      </c>
      <c r="DK18" s="8" t="s">
        <v>373</v>
      </c>
      <c r="DL18" s="8" t="s">
        <v>373</v>
      </c>
      <c r="DM18" s="8" t="s">
        <v>1798</v>
      </c>
      <c r="DN18" s="8" t="s">
        <v>383</v>
      </c>
      <c r="DO18" s="8" t="s">
        <v>390</v>
      </c>
      <c r="DP18" s="8" t="s">
        <v>449</v>
      </c>
      <c r="DQ18" s="8" t="s">
        <v>373</v>
      </c>
      <c r="DR18" s="8" t="s">
        <v>373</v>
      </c>
      <c r="DS18" s="8" t="s">
        <v>373</v>
      </c>
      <c r="DT18" s="10">
        <v>100</v>
      </c>
      <c r="DU18" s="8" t="s">
        <v>373</v>
      </c>
      <c r="DV18" s="8" t="s">
        <v>390</v>
      </c>
      <c r="DW18" s="10">
        <v>9992</v>
      </c>
      <c r="DX18" s="10">
        <v>22</v>
      </c>
      <c r="DY18" s="10">
        <v>9992</v>
      </c>
      <c r="DZ18" s="10">
        <v>22</v>
      </c>
      <c r="EA18" s="10">
        <v>3254</v>
      </c>
      <c r="EB18" s="10">
        <v>22</v>
      </c>
      <c r="EC18" s="10">
        <v>358</v>
      </c>
      <c r="ED18" s="10">
        <v>1</v>
      </c>
      <c r="EE18" s="10">
        <v>52</v>
      </c>
      <c r="EF18" s="10">
        <v>1</v>
      </c>
      <c r="EG18" s="8" t="s">
        <v>1803</v>
      </c>
      <c r="EH18" s="10">
        <v>42</v>
      </c>
      <c r="EI18" s="10">
        <v>4</v>
      </c>
      <c r="EJ18" s="10">
        <v>1</v>
      </c>
      <c r="EK18" s="8" t="s">
        <v>373</v>
      </c>
      <c r="EL18" s="8" t="s">
        <v>1804</v>
      </c>
      <c r="EM18" s="8" t="s">
        <v>373</v>
      </c>
      <c r="EN18" s="8" t="s">
        <v>1805</v>
      </c>
      <c r="EO18" s="10">
        <v>2009</v>
      </c>
      <c r="EP18" s="8" t="s">
        <v>1806</v>
      </c>
      <c r="EQ18" s="8" t="s">
        <v>1807</v>
      </c>
      <c r="ER18" s="8" t="s">
        <v>1808</v>
      </c>
      <c r="ES18" s="8" t="s">
        <v>1809</v>
      </c>
      <c r="ET18" s="8" t="s">
        <v>1810</v>
      </c>
      <c r="EU18" s="8" t="s">
        <v>1811</v>
      </c>
      <c r="EV18" s="8" t="s">
        <v>1812</v>
      </c>
      <c r="EW18" s="10">
        <v>2040</v>
      </c>
      <c r="EX18" s="8" t="s">
        <v>390</v>
      </c>
      <c r="EY18" s="8" t="s">
        <v>390</v>
      </c>
      <c r="EZ18" s="8" t="s">
        <v>1813</v>
      </c>
      <c r="FA18" s="8" t="s">
        <v>1814</v>
      </c>
      <c r="FB18" s="8" t="s">
        <v>383</v>
      </c>
      <c r="FC18" s="8" t="s">
        <v>373</v>
      </c>
      <c r="FD18" s="8" t="s">
        <v>383</v>
      </c>
      <c r="FE18" s="8" t="s">
        <v>373</v>
      </c>
      <c r="FF18" s="8" t="s">
        <v>1815</v>
      </c>
      <c r="FG18" s="8" t="s">
        <v>390</v>
      </c>
      <c r="FH18" s="10">
        <v>3296</v>
      </c>
      <c r="FI18" s="8" t="s">
        <v>373</v>
      </c>
      <c r="FJ18" s="10">
        <v>393</v>
      </c>
      <c r="FK18" s="8" t="s">
        <v>373</v>
      </c>
      <c r="FL18" s="8" t="s">
        <v>373</v>
      </c>
      <c r="FM18" s="8" t="s">
        <v>373</v>
      </c>
      <c r="FN18" s="10">
        <v>25</v>
      </c>
      <c r="FO18" s="10">
        <v>5.5</v>
      </c>
      <c r="FP18" s="8" t="s">
        <v>1819</v>
      </c>
      <c r="FQ18" s="8" t="s">
        <v>373</v>
      </c>
      <c r="FR18" s="8" t="s">
        <v>373</v>
      </c>
    </row>
    <row r="19" spans="1:174" s="11" customFormat="1" x14ac:dyDescent="0.2">
      <c r="A19" s="8" t="s">
        <v>1931</v>
      </c>
      <c r="B19" s="8">
        <v>5455</v>
      </c>
      <c r="C19" s="10">
        <v>4</v>
      </c>
      <c r="D19" s="8">
        <v>4</v>
      </c>
      <c r="E19" s="8" t="s">
        <v>381</v>
      </c>
      <c r="F19" s="8" t="s">
        <v>373</v>
      </c>
      <c r="G19" s="8" t="s">
        <v>423</v>
      </c>
      <c r="H19" s="8" t="s">
        <v>390</v>
      </c>
      <c r="I19" s="8" t="s">
        <v>424</v>
      </c>
      <c r="J19" s="8" t="s">
        <v>373</v>
      </c>
      <c r="K19" s="9">
        <v>10</v>
      </c>
      <c r="L19" s="8" t="s">
        <v>373</v>
      </c>
      <c r="M19" s="8" t="s">
        <v>1654</v>
      </c>
      <c r="N19" s="8" t="s">
        <v>373</v>
      </c>
      <c r="O19" s="8" t="s">
        <v>373</v>
      </c>
      <c r="P19" s="8" t="s">
        <v>668</v>
      </c>
      <c r="Q19" s="9">
        <v>20</v>
      </c>
      <c r="R19" s="8" t="s">
        <v>849</v>
      </c>
      <c r="S19" s="8" t="s">
        <v>383</v>
      </c>
      <c r="T19" s="8" t="s">
        <v>373</v>
      </c>
      <c r="U19" s="8" t="s">
        <v>405</v>
      </c>
      <c r="V19" s="8" t="s">
        <v>636</v>
      </c>
      <c r="W19" s="10">
        <v>30</v>
      </c>
      <c r="X19" s="8" t="s">
        <v>373</v>
      </c>
      <c r="Y19" s="8" t="s">
        <v>1935</v>
      </c>
      <c r="Z19" s="10">
        <v>33</v>
      </c>
      <c r="AA19" s="10">
        <v>33</v>
      </c>
      <c r="AB19" s="8" t="s">
        <v>373</v>
      </c>
      <c r="AC19" s="8" t="s">
        <v>373</v>
      </c>
      <c r="AD19" s="8" t="s">
        <v>373</v>
      </c>
      <c r="AE19" s="8" t="s">
        <v>429</v>
      </c>
      <c r="AF19" s="8" t="s">
        <v>390</v>
      </c>
      <c r="AG19" s="8" t="s">
        <v>390</v>
      </c>
      <c r="AH19" s="8" t="s">
        <v>373</v>
      </c>
      <c r="AI19" s="10">
        <v>2019</v>
      </c>
      <c r="AJ19" s="10">
        <v>2019</v>
      </c>
      <c r="AK19" s="8" t="s">
        <v>429</v>
      </c>
      <c r="AL19" s="10">
        <v>2019</v>
      </c>
      <c r="AM19" s="10">
        <v>2019</v>
      </c>
      <c r="AN19" s="8" t="s">
        <v>429</v>
      </c>
      <c r="AO19" s="8" t="s">
        <v>383</v>
      </c>
      <c r="AP19" s="8" t="s">
        <v>494</v>
      </c>
      <c r="AQ19" s="8" t="s">
        <v>373</v>
      </c>
      <c r="AR19" s="8" t="s">
        <v>1936</v>
      </c>
      <c r="AS19" s="8" t="s">
        <v>691</v>
      </c>
      <c r="AT19" s="8" t="s">
        <v>373</v>
      </c>
      <c r="AU19" s="8" t="s">
        <v>383</v>
      </c>
      <c r="AV19" s="8" t="s">
        <v>1092</v>
      </c>
      <c r="AW19" s="8" t="s">
        <v>383</v>
      </c>
      <c r="AX19" s="8" t="s">
        <v>383</v>
      </c>
      <c r="AY19" s="8" t="s">
        <v>373</v>
      </c>
      <c r="AZ19" s="8" t="s">
        <v>390</v>
      </c>
      <c r="BA19" s="17">
        <v>7122</v>
      </c>
      <c r="BB19" s="8" t="s">
        <v>411</v>
      </c>
      <c r="BC19" s="12">
        <v>0.03</v>
      </c>
      <c r="BD19" s="8" t="s">
        <v>373</v>
      </c>
      <c r="BE19" s="8" t="s">
        <v>618</v>
      </c>
      <c r="BF19" s="8" t="s">
        <v>373</v>
      </c>
      <c r="BG19" s="8" t="s">
        <v>500</v>
      </c>
      <c r="BH19" s="8" t="s">
        <v>373</v>
      </c>
      <c r="BI19" s="9">
        <v>50.17</v>
      </c>
      <c r="BJ19" s="8" t="s">
        <v>390</v>
      </c>
      <c r="BK19" s="17">
        <v>7122</v>
      </c>
      <c r="BL19" s="8" t="s">
        <v>411</v>
      </c>
      <c r="BM19" s="12">
        <v>0.03</v>
      </c>
      <c r="BN19" s="8" t="s">
        <v>373</v>
      </c>
      <c r="BO19" s="8" t="s">
        <v>618</v>
      </c>
      <c r="BP19" s="8" t="s">
        <v>373</v>
      </c>
      <c r="BQ19" s="8" t="s">
        <v>828</v>
      </c>
      <c r="BR19" s="8" t="s">
        <v>373</v>
      </c>
      <c r="BS19" s="9">
        <v>54.12</v>
      </c>
      <c r="BT19" s="8" t="s">
        <v>383</v>
      </c>
      <c r="BU19" s="8" t="s">
        <v>373</v>
      </c>
      <c r="BV19" s="8" t="s">
        <v>373</v>
      </c>
      <c r="BW19" s="8" t="s">
        <v>373</v>
      </c>
      <c r="BX19" s="8" t="s">
        <v>373</v>
      </c>
      <c r="BY19" s="8" t="s">
        <v>373</v>
      </c>
      <c r="BZ19" s="8" t="s">
        <v>373</v>
      </c>
      <c r="CA19" s="8" t="s">
        <v>373</v>
      </c>
      <c r="CB19" s="8" t="s">
        <v>373</v>
      </c>
      <c r="CC19" s="8" t="s">
        <v>373</v>
      </c>
      <c r="CD19" s="8" t="s">
        <v>373</v>
      </c>
      <c r="CE19" s="8" t="s">
        <v>373</v>
      </c>
      <c r="CF19" s="8" t="s">
        <v>373</v>
      </c>
      <c r="CG19" s="8" t="s">
        <v>390</v>
      </c>
      <c r="CH19" s="10">
        <v>1859</v>
      </c>
      <c r="CI19" s="10">
        <v>176</v>
      </c>
      <c r="CJ19" s="8" t="s">
        <v>429</v>
      </c>
      <c r="CK19" s="8" t="s">
        <v>429</v>
      </c>
      <c r="CL19" s="10">
        <v>1734</v>
      </c>
      <c r="CM19" s="10">
        <v>164</v>
      </c>
      <c r="CN19" s="10">
        <v>125</v>
      </c>
      <c r="CO19" s="10">
        <v>12</v>
      </c>
      <c r="CP19" s="8" t="s">
        <v>373</v>
      </c>
      <c r="CQ19" s="8" t="s">
        <v>373</v>
      </c>
      <c r="CR19" s="13">
        <v>5500</v>
      </c>
      <c r="CS19" s="10">
        <v>30</v>
      </c>
      <c r="CT19" s="10">
        <v>6</v>
      </c>
      <c r="CU19" s="10">
        <v>1</v>
      </c>
      <c r="CV19" s="10">
        <v>1</v>
      </c>
      <c r="CW19" s="10">
        <v>1990</v>
      </c>
      <c r="CX19" s="10">
        <v>2009</v>
      </c>
      <c r="CY19" s="8" t="s">
        <v>1946</v>
      </c>
      <c r="CZ19" s="8" t="s">
        <v>1947</v>
      </c>
      <c r="DA19" s="8" t="s">
        <v>1948</v>
      </c>
      <c r="DB19" s="8" t="s">
        <v>1949</v>
      </c>
      <c r="DC19" s="8" t="s">
        <v>1950</v>
      </c>
      <c r="DD19" s="10">
        <v>0</v>
      </c>
      <c r="DE19" s="10">
        <v>4.2</v>
      </c>
      <c r="DF19" s="10">
        <v>0</v>
      </c>
      <c r="DG19" s="10">
        <v>0</v>
      </c>
      <c r="DH19" s="10">
        <v>0</v>
      </c>
      <c r="DI19" s="10">
        <v>0</v>
      </c>
      <c r="DJ19" s="8" t="s">
        <v>373</v>
      </c>
      <c r="DK19" s="8" t="s">
        <v>373</v>
      </c>
      <c r="DL19" s="8" t="s">
        <v>373</v>
      </c>
      <c r="DM19" s="10">
        <v>2037</v>
      </c>
      <c r="DN19" s="8" t="s">
        <v>390</v>
      </c>
      <c r="DO19" s="8" t="s">
        <v>390</v>
      </c>
      <c r="DP19" s="8" t="s">
        <v>449</v>
      </c>
      <c r="DQ19" s="8" t="s">
        <v>373</v>
      </c>
      <c r="DR19" s="12">
        <v>0.75</v>
      </c>
      <c r="DS19" s="12">
        <v>0</v>
      </c>
      <c r="DT19" s="12">
        <v>0.25</v>
      </c>
      <c r="DU19" s="8" t="s">
        <v>373</v>
      </c>
      <c r="DV19" s="8" t="s">
        <v>390</v>
      </c>
      <c r="DW19" s="10">
        <v>1892</v>
      </c>
      <c r="DX19" s="10">
        <v>0</v>
      </c>
      <c r="DY19" s="8" t="s">
        <v>429</v>
      </c>
      <c r="DZ19" s="8" t="s">
        <v>429</v>
      </c>
      <c r="EA19" s="10">
        <v>1781</v>
      </c>
      <c r="EB19" s="10">
        <v>0</v>
      </c>
      <c r="EC19" s="10">
        <v>111</v>
      </c>
      <c r="ED19" s="10">
        <v>0</v>
      </c>
      <c r="EE19" s="10">
        <v>0</v>
      </c>
      <c r="EF19" s="10">
        <v>0</v>
      </c>
      <c r="EG19" s="8" t="s">
        <v>1956</v>
      </c>
      <c r="EH19" s="8" t="s">
        <v>1957</v>
      </c>
      <c r="EI19" s="10">
        <v>8</v>
      </c>
      <c r="EJ19" s="10">
        <v>1</v>
      </c>
      <c r="EK19" s="12">
        <v>0</v>
      </c>
      <c r="EL19" s="8" t="s">
        <v>1958</v>
      </c>
      <c r="EM19" s="8" t="s">
        <v>373</v>
      </c>
      <c r="EN19" s="10">
        <v>1962</v>
      </c>
      <c r="EO19" s="10">
        <v>2006</v>
      </c>
      <c r="EP19" s="8" t="s">
        <v>1960</v>
      </c>
      <c r="EQ19" s="8" t="s">
        <v>1961</v>
      </c>
      <c r="ER19" s="8" t="s">
        <v>1962</v>
      </c>
      <c r="ES19" s="8" t="s">
        <v>1963</v>
      </c>
      <c r="ET19" s="8" t="s">
        <v>1948</v>
      </c>
      <c r="EU19" s="12">
        <v>1</v>
      </c>
      <c r="EV19" s="10">
        <v>2036</v>
      </c>
      <c r="EW19" s="10">
        <v>2036</v>
      </c>
      <c r="EX19" s="8" t="s">
        <v>383</v>
      </c>
      <c r="EY19" s="8" t="s">
        <v>390</v>
      </c>
      <c r="EZ19" s="16">
        <v>0.124</v>
      </c>
      <c r="FA19" s="8" t="s">
        <v>1966</v>
      </c>
      <c r="FB19" s="8" t="s">
        <v>383</v>
      </c>
      <c r="FC19" s="8" t="s">
        <v>373</v>
      </c>
      <c r="FD19" s="8" t="s">
        <v>383</v>
      </c>
      <c r="FE19" s="8" t="s">
        <v>373</v>
      </c>
      <c r="FF19" s="8" t="s">
        <v>1967</v>
      </c>
      <c r="FG19" s="8" t="s">
        <v>383</v>
      </c>
      <c r="FH19" s="8" t="s">
        <v>373</v>
      </c>
      <c r="FI19" s="8" t="s">
        <v>373</v>
      </c>
      <c r="FJ19" s="8" t="s">
        <v>373</v>
      </c>
      <c r="FK19" s="8" t="s">
        <v>373</v>
      </c>
      <c r="FL19" s="8" t="s">
        <v>373</v>
      </c>
      <c r="FM19" s="8" t="s">
        <v>373</v>
      </c>
      <c r="FN19" s="8" t="s">
        <v>373</v>
      </c>
      <c r="FO19" s="8" t="s">
        <v>373</v>
      </c>
      <c r="FP19" s="8" t="s">
        <v>373</v>
      </c>
      <c r="FQ19" s="8" t="s">
        <v>373</v>
      </c>
      <c r="FR19" s="8" t="s">
        <v>373</v>
      </c>
    </row>
    <row r="20" spans="1:174" s="11" customFormat="1" x14ac:dyDescent="0.2">
      <c r="A20" s="8" t="s">
        <v>2269</v>
      </c>
      <c r="B20" s="8">
        <v>1420</v>
      </c>
      <c r="C20" s="10">
        <v>3</v>
      </c>
      <c r="D20" s="8">
        <v>9</v>
      </c>
      <c r="E20" s="8" t="s">
        <v>381</v>
      </c>
      <c r="F20" s="8" t="s">
        <v>373</v>
      </c>
      <c r="G20" s="8" t="s">
        <v>382</v>
      </c>
      <c r="H20" s="8" t="s">
        <v>383</v>
      </c>
      <c r="I20" s="8" t="s">
        <v>2274</v>
      </c>
      <c r="J20" s="8" t="s">
        <v>373</v>
      </c>
      <c r="K20" s="8" t="s">
        <v>2275</v>
      </c>
      <c r="L20" s="8" t="s">
        <v>373</v>
      </c>
      <c r="M20" s="8" t="s">
        <v>849</v>
      </c>
      <c r="N20" s="8" t="s">
        <v>373</v>
      </c>
      <c r="O20" s="8" t="s">
        <v>373</v>
      </c>
      <c r="P20" s="8" t="s">
        <v>373</v>
      </c>
      <c r="Q20" s="8" t="s">
        <v>373</v>
      </c>
      <c r="R20" s="8" t="s">
        <v>373</v>
      </c>
      <c r="S20" s="8" t="s">
        <v>390</v>
      </c>
      <c r="T20" s="8" t="s">
        <v>2276</v>
      </c>
      <c r="U20" s="8" t="s">
        <v>392</v>
      </c>
      <c r="V20" s="8" t="s">
        <v>373</v>
      </c>
      <c r="W20" s="10">
        <v>0</v>
      </c>
      <c r="X20" s="8" t="s">
        <v>2277</v>
      </c>
      <c r="Y20" s="8" t="s">
        <v>373</v>
      </c>
      <c r="Z20" s="8" t="s">
        <v>373</v>
      </c>
      <c r="AA20" s="8" t="s">
        <v>373</v>
      </c>
      <c r="AB20" s="8" t="s">
        <v>373</v>
      </c>
      <c r="AC20" s="8" t="s">
        <v>429</v>
      </c>
      <c r="AD20" s="8" t="s">
        <v>429</v>
      </c>
      <c r="AE20" s="8" t="s">
        <v>429</v>
      </c>
      <c r="AF20" s="8" t="s">
        <v>373</v>
      </c>
      <c r="AG20" s="8" t="s">
        <v>383</v>
      </c>
      <c r="AH20" s="8" t="s">
        <v>383</v>
      </c>
      <c r="AI20" s="8" t="s">
        <v>2278</v>
      </c>
      <c r="AJ20" s="8" t="s">
        <v>545</v>
      </c>
      <c r="AK20" s="8" t="s">
        <v>545</v>
      </c>
      <c r="AL20" s="8" t="s">
        <v>373</v>
      </c>
      <c r="AM20" s="10">
        <v>2008</v>
      </c>
      <c r="AN20" s="10">
        <v>2008</v>
      </c>
      <c r="AO20" s="8" t="s">
        <v>383</v>
      </c>
      <c r="AP20" s="8" t="s">
        <v>703</v>
      </c>
      <c r="AQ20" s="8" t="s">
        <v>2279</v>
      </c>
      <c r="AR20" s="8" t="s">
        <v>373</v>
      </c>
      <c r="AS20" s="8" t="s">
        <v>547</v>
      </c>
      <c r="AT20" s="8" t="s">
        <v>373</v>
      </c>
      <c r="AU20" s="8" t="s">
        <v>383</v>
      </c>
      <c r="AV20" s="8" t="s">
        <v>373</v>
      </c>
      <c r="AW20" s="8" t="s">
        <v>373</v>
      </c>
      <c r="AX20" s="8" t="s">
        <v>383</v>
      </c>
      <c r="AY20" s="8" t="s">
        <v>383</v>
      </c>
      <c r="AZ20" s="8" t="s">
        <v>383</v>
      </c>
      <c r="BA20" s="8" t="s">
        <v>373</v>
      </c>
      <c r="BB20" s="8" t="s">
        <v>373</v>
      </c>
      <c r="BC20" s="8" t="s">
        <v>373</v>
      </c>
      <c r="BD20" s="8" t="s">
        <v>373</v>
      </c>
      <c r="BE20" s="8" t="s">
        <v>373</v>
      </c>
      <c r="BF20" s="8" t="s">
        <v>373</v>
      </c>
      <c r="BG20" s="8" t="s">
        <v>373</v>
      </c>
      <c r="BH20" s="8" t="s">
        <v>373</v>
      </c>
      <c r="BI20" s="8" t="s">
        <v>373</v>
      </c>
      <c r="BJ20" s="8" t="s">
        <v>390</v>
      </c>
      <c r="BK20" s="10">
        <v>2018</v>
      </c>
      <c r="BL20" s="8" t="s">
        <v>411</v>
      </c>
      <c r="BM20" s="10">
        <v>0.03</v>
      </c>
      <c r="BN20" s="8" t="s">
        <v>373</v>
      </c>
      <c r="BO20" s="8" t="s">
        <v>618</v>
      </c>
      <c r="BP20" s="8" t="s">
        <v>373</v>
      </c>
      <c r="BQ20" s="8" t="s">
        <v>435</v>
      </c>
      <c r="BR20" s="8" t="s">
        <v>373</v>
      </c>
      <c r="BS20" s="8" t="s">
        <v>2281</v>
      </c>
      <c r="BT20" s="8" t="s">
        <v>383</v>
      </c>
      <c r="BU20" s="8" t="s">
        <v>373</v>
      </c>
      <c r="BV20" s="8" t="s">
        <v>373</v>
      </c>
      <c r="BW20" s="8" t="s">
        <v>373</v>
      </c>
      <c r="BX20" s="8" t="s">
        <v>373</v>
      </c>
      <c r="BY20" s="8" t="s">
        <v>373</v>
      </c>
      <c r="BZ20" s="8" t="s">
        <v>373</v>
      </c>
      <c r="CA20" s="8" t="s">
        <v>373</v>
      </c>
      <c r="CB20" s="8" t="s">
        <v>373</v>
      </c>
      <c r="CC20" s="8" t="s">
        <v>373</v>
      </c>
      <c r="CD20" s="8" t="s">
        <v>373</v>
      </c>
      <c r="CE20" s="8" t="s">
        <v>373</v>
      </c>
      <c r="CF20" s="8" t="s">
        <v>373</v>
      </c>
      <c r="CG20" s="8" t="s">
        <v>383</v>
      </c>
      <c r="CH20" s="8" t="s">
        <v>373</v>
      </c>
      <c r="CI20" s="8" t="s">
        <v>373</v>
      </c>
      <c r="CJ20" s="8" t="s">
        <v>373</v>
      </c>
      <c r="CK20" s="8" t="s">
        <v>373</v>
      </c>
      <c r="CL20" s="8" t="s">
        <v>373</v>
      </c>
      <c r="CM20" s="8" t="s">
        <v>373</v>
      </c>
      <c r="CN20" s="8" t="s">
        <v>373</v>
      </c>
      <c r="CO20" s="8" t="s">
        <v>373</v>
      </c>
      <c r="CP20" s="8" t="s">
        <v>373</v>
      </c>
      <c r="CQ20" s="8" t="s">
        <v>373</v>
      </c>
      <c r="CR20" s="8" t="s">
        <v>373</v>
      </c>
      <c r="CS20" s="8" t="s">
        <v>373</v>
      </c>
      <c r="CT20" s="8" t="s">
        <v>373</v>
      </c>
      <c r="CU20" s="8" t="s">
        <v>373</v>
      </c>
      <c r="CV20" s="8" t="s">
        <v>373</v>
      </c>
      <c r="CW20" s="8" t="s">
        <v>373</v>
      </c>
      <c r="CX20" s="8" t="s">
        <v>373</v>
      </c>
      <c r="CY20" s="8" t="s">
        <v>373</v>
      </c>
      <c r="CZ20" s="8" t="s">
        <v>373</v>
      </c>
      <c r="DA20" s="8" t="s">
        <v>373</v>
      </c>
      <c r="DB20" s="8" t="s">
        <v>373</v>
      </c>
      <c r="DC20" s="8" t="s">
        <v>373</v>
      </c>
      <c r="DD20" s="8" t="s">
        <v>373</v>
      </c>
      <c r="DE20" s="8" t="s">
        <v>373</v>
      </c>
      <c r="DF20" s="8" t="s">
        <v>373</v>
      </c>
      <c r="DG20" s="8" t="s">
        <v>373</v>
      </c>
      <c r="DH20" s="8" t="s">
        <v>373</v>
      </c>
      <c r="DI20" s="8" t="s">
        <v>373</v>
      </c>
      <c r="DJ20" s="8" t="s">
        <v>373</v>
      </c>
      <c r="DK20" s="8" t="s">
        <v>373</v>
      </c>
      <c r="DL20" s="8" t="s">
        <v>373</v>
      </c>
      <c r="DM20" s="8" t="s">
        <v>373</v>
      </c>
      <c r="DN20" s="8" t="s">
        <v>373</v>
      </c>
      <c r="DO20" s="8" t="s">
        <v>373</v>
      </c>
      <c r="DP20" s="8" t="s">
        <v>373</v>
      </c>
      <c r="DQ20" s="8" t="s">
        <v>373</v>
      </c>
      <c r="DR20" s="8" t="s">
        <v>373</v>
      </c>
      <c r="DS20" s="8" t="s">
        <v>373</v>
      </c>
      <c r="DT20" s="8" t="s">
        <v>373</v>
      </c>
      <c r="DU20" s="8" t="s">
        <v>373</v>
      </c>
      <c r="DV20" s="8" t="s">
        <v>390</v>
      </c>
      <c r="DW20" s="10">
        <v>1480</v>
      </c>
      <c r="DX20" s="10">
        <v>4</v>
      </c>
      <c r="DY20" s="8" t="s">
        <v>373</v>
      </c>
      <c r="DZ20" s="8" t="s">
        <v>373</v>
      </c>
      <c r="EA20" s="10">
        <v>465</v>
      </c>
      <c r="EB20" s="10">
        <v>2</v>
      </c>
      <c r="EC20" s="10">
        <v>15</v>
      </c>
      <c r="ED20" s="8" t="s">
        <v>373</v>
      </c>
      <c r="EE20" s="8" t="s">
        <v>373</v>
      </c>
      <c r="EF20" s="8" t="s">
        <v>373</v>
      </c>
      <c r="EG20" s="9">
        <v>444</v>
      </c>
      <c r="EH20" s="10">
        <v>20</v>
      </c>
      <c r="EI20" s="10">
        <v>2</v>
      </c>
      <c r="EJ20" s="10">
        <v>1</v>
      </c>
      <c r="EK20" s="10">
        <v>0</v>
      </c>
      <c r="EL20" s="8" t="s">
        <v>1958</v>
      </c>
      <c r="EM20" s="8" t="s">
        <v>373</v>
      </c>
      <c r="EN20" s="10">
        <v>1973</v>
      </c>
      <c r="EO20" s="10">
        <v>2010</v>
      </c>
      <c r="EP20" s="8" t="s">
        <v>679</v>
      </c>
      <c r="EQ20" s="8" t="s">
        <v>679</v>
      </c>
      <c r="ER20" s="10">
        <v>6</v>
      </c>
      <c r="ES20" s="8" t="s">
        <v>2286</v>
      </c>
      <c r="ET20" s="8" t="s">
        <v>2286</v>
      </c>
      <c r="EU20" s="12">
        <v>0.5</v>
      </c>
      <c r="EV20" s="10">
        <v>2050</v>
      </c>
      <c r="EW20" s="8" t="s">
        <v>679</v>
      </c>
      <c r="EX20" s="8" t="s">
        <v>383</v>
      </c>
      <c r="EY20" s="8" t="s">
        <v>390</v>
      </c>
      <c r="EZ20" s="10">
        <v>50</v>
      </c>
      <c r="FA20" s="8" t="s">
        <v>2287</v>
      </c>
      <c r="FB20" s="8" t="s">
        <v>383</v>
      </c>
      <c r="FC20" s="8" t="s">
        <v>373</v>
      </c>
      <c r="FD20" s="8" t="s">
        <v>383</v>
      </c>
      <c r="FE20" s="8" t="s">
        <v>373</v>
      </c>
      <c r="FF20" s="8" t="s">
        <v>373</v>
      </c>
      <c r="FG20" s="8" t="s">
        <v>390</v>
      </c>
      <c r="FH20" s="10">
        <v>0</v>
      </c>
      <c r="FI20" s="8" t="s">
        <v>373</v>
      </c>
      <c r="FJ20" s="10">
        <v>0</v>
      </c>
      <c r="FK20" s="8" t="s">
        <v>373</v>
      </c>
      <c r="FL20" s="10">
        <v>0</v>
      </c>
      <c r="FM20" s="8" t="s">
        <v>373</v>
      </c>
      <c r="FN20" s="10">
        <v>15</v>
      </c>
      <c r="FO20" s="10">
        <v>5</v>
      </c>
      <c r="FP20" s="10">
        <v>2500</v>
      </c>
      <c r="FQ20" s="8" t="s">
        <v>373</v>
      </c>
      <c r="FR20" s="8" t="s">
        <v>373</v>
      </c>
    </row>
    <row r="21" spans="1:174" s="11" customFormat="1" x14ac:dyDescent="0.2">
      <c r="A21" s="8" t="s">
        <v>608</v>
      </c>
      <c r="B21" s="8">
        <v>155</v>
      </c>
      <c r="C21" s="10">
        <v>1</v>
      </c>
      <c r="D21" s="8">
        <v>12</v>
      </c>
      <c r="E21" s="8" t="s">
        <v>381</v>
      </c>
      <c r="F21" s="8" t="s">
        <v>373</v>
      </c>
      <c r="G21" s="8" t="s">
        <v>382</v>
      </c>
      <c r="H21" s="8" t="s">
        <v>383</v>
      </c>
      <c r="I21" s="8" t="s">
        <v>597</v>
      </c>
      <c r="J21" s="8" t="s">
        <v>373</v>
      </c>
      <c r="K21" s="8" t="s">
        <v>612</v>
      </c>
      <c r="L21" s="8" t="s">
        <v>373</v>
      </c>
      <c r="M21" s="10">
        <v>0</v>
      </c>
      <c r="N21" s="8" t="s">
        <v>373</v>
      </c>
      <c r="O21" s="8" t="s">
        <v>373</v>
      </c>
      <c r="P21" s="8" t="s">
        <v>613</v>
      </c>
      <c r="Q21" s="8" t="s">
        <v>373</v>
      </c>
      <c r="R21" s="8" t="s">
        <v>373</v>
      </c>
      <c r="S21" s="8" t="s">
        <v>383</v>
      </c>
      <c r="T21" s="8" t="s">
        <v>373</v>
      </c>
      <c r="U21" s="8" t="s">
        <v>405</v>
      </c>
      <c r="V21" s="8" t="s">
        <v>406</v>
      </c>
      <c r="W21" s="10">
        <v>30</v>
      </c>
      <c r="X21" s="8" t="s">
        <v>373</v>
      </c>
      <c r="Y21" s="8" t="s">
        <v>373</v>
      </c>
      <c r="Z21" s="10">
        <v>40</v>
      </c>
      <c r="AA21" s="10">
        <v>25</v>
      </c>
      <c r="AB21" s="8" t="s">
        <v>373</v>
      </c>
      <c r="AC21" s="8" t="s">
        <v>373</v>
      </c>
      <c r="AD21" s="8" t="s">
        <v>373</v>
      </c>
      <c r="AE21" s="8" t="s">
        <v>429</v>
      </c>
      <c r="AF21" s="8" t="s">
        <v>373</v>
      </c>
      <c r="AG21" s="8" t="s">
        <v>373</v>
      </c>
      <c r="AH21" s="8" t="s">
        <v>373</v>
      </c>
      <c r="AI21" s="8" t="s">
        <v>373</v>
      </c>
      <c r="AJ21" s="8" t="s">
        <v>373</v>
      </c>
      <c r="AK21" s="8" t="s">
        <v>429</v>
      </c>
      <c r="AL21" s="8" t="s">
        <v>373</v>
      </c>
      <c r="AM21" s="10">
        <v>2001</v>
      </c>
      <c r="AN21" s="8" t="s">
        <v>429</v>
      </c>
      <c r="AO21" s="8" t="s">
        <v>383</v>
      </c>
      <c r="AP21" s="8" t="s">
        <v>494</v>
      </c>
      <c r="AQ21" s="8" t="s">
        <v>373</v>
      </c>
      <c r="AR21" s="8" t="s">
        <v>616</v>
      </c>
      <c r="AS21" s="8" t="s">
        <v>547</v>
      </c>
      <c r="AT21" s="8" t="s">
        <v>373</v>
      </c>
      <c r="AU21" s="8" t="s">
        <v>383</v>
      </c>
      <c r="AV21" s="8" t="s">
        <v>373</v>
      </c>
      <c r="AW21" s="8" t="s">
        <v>383</v>
      </c>
      <c r="AX21" s="8" t="s">
        <v>383</v>
      </c>
      <c r="AY21" s="8" t="s">
        <v>373</v>
      </c>
      <c r="AZ21" s="8" t="s">
        <v>390</v>
      </c>
      <c r="BA21" s="10">
        <v>2016</v>
      </c>
      <c r="BB21" s="8" t="s">
        <v>411</v>
      </c>
      <c r="BC21" s="8" t="s">
        <v>373</v>
      </c>
      <c r="BD21" s="8" t="s">
        <v>373</v>
      </c>
      <c r="BE21" s="8" t="s">
        <v>618</v>
      </c>
      <c r="BF21" s="8" t="s">
        <v>373</v>
      </c>
      <c r="BG21" s="8" t="s">
        <v>494</v>
      </c>
      <c r="BH21" s="8" t="s">
        <v>619</v>
      </c>
      <c r="BI21" s="9">
        <v>43.5</v>
      </c>
      <c r="BJ21" s="8" t="s">
        <v>390</v>
      </c>
      <c r="BK21" s="10">
        <v>2018</v>
      </c>
      <c r="BL21" s="8" t="s">
        <v>411</v>
      </c>
      <c r="BM21" s="8" t="s">
        <v>373</v>
      </c>
      <c r="BN21" s="8" t="s">
        <v>373</v>
      </c>
      <c r="BO21" s="8" t="s">
        <v>618</v>
      </c>
      <c r="BP21" s="8" t="s">
        <v>373</v>
      </c>
      <c r="BQ21" s="8" t="s">
        <v>435</v>
      </c>
      <c r="BR21" s="8" t="s">
        <v>373</v>
      </c>
      <c r="BS21" s="14">
        <v>40</v>
      </c>
      <c r="BT21" s="8" t="s">
        <v>383</v>
      </c>
      <c r="BU21" s="8" t="s">
        <v>373</v>
      </c>
      <c r="BV21" s="8" t="s">
        <v>373</v>
      </c>
      <c r="BW21" s="8" t="s">
        <v>373</v>
      </c>
      <c r="BX21" s="8" t="s">
        <v>373</v>
      </c>
      <c r="BY21" s="8" t="s">
        <v>373</v>
      </c>
      <c r="BZ21" s="8" t="s">
        <v>373</v>
      </c>
      <c r="CA21" s="8" t="s">
        <v>373</v>
      </c>
      <c r="CB21" s="8" t="s">
        <v>373</v>
      </c>
      <c r="CC21" s="8" t="s">
        <v>373</v>
      </c>
      <c r="CD21" s="8" t="s">
        <v>373</v>
      </c>
      <c r="CE21" s="8" t="s">
        <v>373</v>
      </c>
      <c r="CF21" s="8" t="s">
        <v>373</v>
      </c>
      <c r="CG21" s="8" t="s">
        <v>390</v>
      </c>
      <c r="CH21" s="10">
        <v>155</v>
      </c>
      <c r="CI21" s="10">
        <v>15</v>
      </c>
      <c r="CJ21" s="8" t="s">
        <v>373</v>
      </c>
      <c r="CK21" s="8" t="s">
        <v>373</v>
      </c>
      <c r="CL21" s="8" t="s">
        <v>373</v>
      </c>
      <c r="CM21" s="8" t="s">
        <v>373</v>
      </c>
      <c r="CN21" s="8" t="s">
        <v>373</v>
      </c>
      <c r="CO21" s="8" t="s">
        <v>373</v>
      </c>
      <c r="CP21" s="8" t="s">
        <v>373</v>
      </c>
      <c r="CQ21" s="8" t="s">
        <v>373</v>
      </c>
      <c r="CR21" s="13">
        <v>4000</v>
      </c>
      <c r="CS21" s="8" t="s">
        <v>373</v>
      </c>
      <c r="CT21" s="10">
        <v>1</v>
      </c>
      <c r="CU21" s="8" t="s">
        <v>373</v>
      </c>
      <c r="CV21" s="8" t="s">
        <v>373</v>
      </c>
      <c r="CW21" s="8" t="s">
        <v>373</v>
      </c>
      <c r="CX21" s="10">
        <v>2009</v>
      </c>
      <c r="CY21" s="8" t="s">
        <v>373</v>
      </c>
      <c r="CZ21" s="8" t="s">
        <v>373</v>
      </c>
      <c r="DA21" s="8" t="s">
        <v>373</v>
      </c>
      <c r="DB21" s="10">
        <v>30000</v>
      </c>
      <c r="DC21" s="8" t="s">
        <v>373</v>
      </c>
      <c r="DD21" s="8" t="s">
        <v>373</v>
      </c>
      <c r="DE21" s="8" t="s">
        <v>373</v>
      </c>
      <c r="DF21" s="8" t="s">
        <v>373</v>
      </c>
      <c r="DG21" s="8" t="s">
        <v>373</v>
      </c>
      <c r="DH21" s="8" t="s">
        <v>373</v>
      </c>
      <c r="DI21" s="8" t="s">
        <v>373</v>
      </c>
      <c r="DJ21" s="8" t="s">
        <v>373</v>
      </c>
      <c r="DK21" s="8" t="s">
        <v>373</v>
      </c>
      <c r="DL21" s="8" t="s">
        <v>373</v>
      </c>
      <c r="DM21" s="8" t="s">
        <v>373</v>
      </c>
      <c r="DN21" s="8" t="s">
        <v>383</v>
      </c>
      <c r="DO21" s="8" t="s">
        <v>383</v>
      </c>
      <c r="DP21" s="8" t="s">
        <v>569</v>
      </c>
      <c r="DQ21" s="8" t="s">
        <v>373</v>
      </c>
      <c r="DR21" s="8" t="s">
        <v>373</v>
      </c>
      <c r="DS21" s="8" t="s">
        <v>373</v>
      </c>
      <c r="DT21" s="8" t="s">
        <v>373</v>
      </c>
      <c r="DU21" s="8" t="s">
        <v>373</v>
      </c>
      <c r="DV21" s="8" t="s">
        <v>390</v>
      </c>
      <c r="DW21" s="8" t="s">
        <v>373</v>
      </c>
      <c r="DX21" s="8" t="s">
        <v>373</v>
      </c>
      <c r="DY21" s="8" t="s">
        <v>373</v>
      </c>
      <c r="DZ21" s="8" t="s">
        <v>373</v>
      </c>
      <c r="EA21" s="8" t="s">
        <v>373</v>
      </c>
      <c r="EB21" s="8" t="s">
        <v>373</v>
      </c>
      <c r="EC21" s="8" t="s">
        <v>373</v>
      </c>
      <c r="ED21" s="8" t="s">
        <v>373</v>
      </c>
      <c r="EE21" s="8" t="s">
        <v>373</v>
      </c>
      <c r="EF21" s="8" t="s">
        <v>373</v>
      </c>
      <c r="EG21" s="8" t="s">
        <v>373</v>
      </c>
      <c r="EH21" s="8" t="s">
        <v>373</v>
      </c>
      <c r="EI21" s="8" t="s">
        <v>373</v>
      </c>
      <c r="EJ21" s="8" t="s">
        <v>373</v>
      </c>
      <c r="EK21" s="8" t="s">
        <v>373</v>
      </c>
      <c r="EL21" s="8" t="s">
        <v>373</v>
      </c>
      <c r="EM21" s="8" t="s">
        <v>373</v>
      </c>
      <c r="EN21" s="8" t="s">
        <v>373</v>
      </c>
      <c r="EO21" s="8" t="s">
        <v>373</v>
      </c>
      <c r="EP21" s="8" t="s">
        <v>373</v>
      </c>
      <c r="EQ21" s="8" t="s">
        <v>373</v>
      </c>
      <c r="ER21" s="8" t="s">
        <v>373</v>
      </c>
      <c r="ES21" s="8" t="s">
        <v>373</v>
      </c>
      <c r="ET21" s="8" t="s">
        <v>373</v>
      </c>
      <c r="EU21" s="8" t="s">
        <v>373</v>
      </c>
      <c r="EV21" s="8" t="s">
        <v>373</v>
      </c>
      <c r="EW21" s="8" t="s">
        <v>373</v>
      </c>
      <c r="EX21" s="8" t="s">
        <v>373</v>
      </c>
      <c r="EY21" s="8" t="s">
        <v>373</v>
      </c>
      <c r="EZ21" s="8" t="s">
        <v>373</v>
      </c>
      <c r="FA21" s="8" t="s">
        <v>373</v>
      </c>
      <c r="FB21" s="8" t="s">
        <v>373</v>
      </c>
      <c r="FC21" s="8" t="s">
        <v>373</v>
      </c>
      <c r="FD21" s="8" t="s">
        <v>383</v>
      </c>
      <c r="FE21" s="8" t="s">
        <v>373</v>
      </c>
      <c r="FF21" s="8" t="s">
        <v>373</v>
      </c>
      <c r="FG21" s="8" t="s">
        <v>383</v>
      </c>
      <c r="FH21" s="8" t="s">
        <v>373</v>
      </c>
      <c r="FI21" s="8" t="s">
        <v>373</v>
      </c>
      <c r="FJ21" s="8" t="s">
        <v>373</v>
      </c>
      <c r="FK21" s="8" t="s">
        <v>373</v>
      </c>
      <c r="FL21" s="8" t="s">
        <v>373</v>
      </c>
      <c r="FM21" s="8" t="s">
        <v>373</v>
      </c>
      <c r="FN21" s="8" t="s">
        <v>373</v>
      </c>
      <c r="FO21" s="8" t="s">
        <v>373</v>
      </c>
      <c r="FP21" s="8" t="s">
        <v>373</v>
      </c>
      <c r="FQ21" s="8" t="s">
        <v>373</v>
      </c>
      <c r="FR21" s="8" t="s">
        <v>373</v>
      </c>
    </row>
    <row r="22" spans="1:174" s="11" customFormat="1" x14ac:dyDescent="0.2">
      <c r="A22" s="8" t="s">
        <v>1299</v>
      </c>
      <c r="B22" s="8">
        <v>210</v>
      </c>
      <c r="C22" s="10">
        <v>1</v>
      </c>
      <c r="D22" s="8">
        <v>3</v>
      </c>
      <c r="E22" s="8" t="s">
        <v>381</v>
      </c>
      <c r="F22" s="8" t="s">
        <v>373</v>
      </c>
      <c r="G22" s="8" t="s">
        <v>382</v>
      </c>
      <c r="H22" s="8" t="s">
        <v>383</v>
      </c>
      <c r="I22" s="8" t="s">
        <v>597</v>
      </c>
      <c r="J22" s="8" t="s">
        <v>373</v>
      </c>
      <c r="K22" s="9">
        <v>5</v>
      </c>
      <c r="L22" s="8" t="s">
        <v>373</v>
      </c>
      <c r="M22" s="8" t="s">
        <v>547</v>
      </c>
      <c r="N22" s="8" t="s">
        <v>373</v>
      </c>
      <c r="O22" s="8" t="s">
        <v>373</v>
      </c>
      <c r="P22" s="8" t="s">
        <v>884</v>
      </c>
      <c r="Q22" s="8" t="s">
        <v>373</v>
      </c>
      <c r="R22" s="8" t="s">
        <v>373</v>
      </c>
      <c r="S22" s="8" t="s">
        <v>383</v>
      </c>
      <c r="T22" s="8" t="s">
        <v>373</v>
      </c>
      <c r="U22" s="8" t="s">
        <v>405</v>
      </c>
      <c r="V22" s="8" t="s">
        <v>406</v>
      </c>
      <c r="W22" s="8" t="s">
        <v>885</v>
      </c>
      <c r="X22" s="8" t="s">
        <v>886</v>
      </c>
      <c r="Y22" s="8" t="s">
        <v>373</v>
      </c>
      <c r="Z22" s="10">
        <v>33</v>
      </c>
      <c r="AA22" s="8" t="s">
        <v>373</v>
      </c>
      <c r="AB22" s="8" t="s">
        <v>373</v>
      </c>
      <c r="AC22" s="8" t="s">
        <v>373</v>
      </c>
      <c r="AD22" s="8" t="s">
        <v>373</v>
      </c>
      <c r="AE22" s="8" t="s">
        <v>373</v>
      </c>
      <c r="AF22" s="8" t="s">
        <v>373</v>
      </c>
      <c r="AG22" s="8" t="s">
        <v>373</v>
      </c>
      <c r="AH22" s="8" t="s">
        <v>373</v>
      </c>
      <c r="AI22" s="10">
        <v>2017</v>
      </c>
      <c r="AJ22" s="8" t="s">
        <v>373</v>
      </c>
      <c r="AK22" s="8" t="s">
        <v>373</v>
      </c>
      <c r="AL22" s="10">
        <v>2017</v>
      </c>
      <c r="AM22" s="8" t="s">
        <v>373</v>
      </c>
      <c r="AN22" s="8" t="s">
        <v>373</v>
      </c>
      <c r="AO22" s="8" t="s">
        <v>383</v>
      </c>
      <c r="AP22" s="8" t="s">
        <v>494</v>
      </c>
      <c r="AQ22" s="8" t="s">
        <v>373</v>
      </c>
      <c r="AR22" s="8" t="s">
        <v>887</v>
      </c>
      <c r="AS22" s="8" t="s">
        <v>494</v>
      </c>
      <c r="AT22" s="8" t="s">
        <v>888</v>
      </c>
      <c r="AU22" s="8" t="s">
        <v>383</v>
      </c>
      <c r="AV22" s="8" t="s">
        <v>373</v>
      </c>
      <c r="AW22" s="8" t="s">
        <v>383</v>
      </c>
      <c r="AX22" s="8" t="s">
        <v>373</v>
      </c>
      <c r="AY22" s="8" t="s">
        <v>373</v>
      </c>
      <c r="AZ22" s="8" t="s">
        <v>390</v>
      </c>
      <c r="BA22" s="10">
        <v>2019</v>
      </c>
      <c r="BB22" s="8" t="s">
        <v>411</v>
      </c>
      <c r="BC22" s="12">
        <v>0.33</v>
      </c>
      <c r="BD22" s="8" t="s">
        <v>373</v>
      </c>
      <c r="BE22" s="8" t="s">
        <v>706</v>
      </c>
      <c r="BF22" s="8" t="s">
        <v>373</v>
      </c>
      <c r="BG22" s="8" t="s">
        <v>494</v>
      </c>
      <c r="BH22" s="8" t="s">
        <v>890</v>
      </c>
      <c r="BI22" s="8" t="s">
        <v>891</v>
      </c>
      <c r="BJ22" s="8" t="s">
        <v>383</v>
      </c>
      <c r="BK22" s="8" t="s">
        <v>373</v>
      </c>
      <c r="BL22" s="8" t="s">
        <v>373</v>
      </c>
      <c r="BM22" s="8" t="s">
        <v>373</v>
      </c>
      <c r="BN22" s="8" t="s">
        <v>373</v>
      </c>
      <c r="BO22" s="8" t="s">
        <v>373</v>
      </c>
      <c r="BP22" s="8" t="s">
        <v>373</v>
      </c>
      <c r="BQ22" s="8" t="s">
        <v>373</v>
      </c>
      <c r="BR22" s="8" t="s">
        <v>373</v>
      </c>
      <c r="BS22" s="8" t="s">
        <v>373</v>
      </c>
      <c r="BT22" s="8" t="s">
        <v>383</v>
      </c>
      <c r="BU22" s="8" t="s">
        <v>373</v>
      </c>
      <c r="BV22" s="8" t="s">
        <v>373</v>
      </c>
      <c r="BW22" s="8" t="s">
        <v>373</v>
      </c>
      <c r="BX22" s="8" t="s">
        <v>373</v>
      </c>
      <c r="BY22" s="8" t="s">
        <v>373</v>
      </c>
      <c r="BZ22" s="8" t="s">
        <v>373</v>
      </c>
      <c r="CA22" s="8" t="s">
        <v>373</v>
      </c>
      <c r="CB22" s="8" t="s">
        <v>373</v>
      </c>
      <c r="CC22" s="8" t="s">
        <v>373</v>
      </c>
      <c r="CD22" s="8" t="s">
        <v>373</v>
      </c>
      <c r="CE22" s="8" t="s">
        <v>373</v>
      </c>
      <c r="CF22" s="8" t="s">
        <v>373</v>
      </c>
      <c r="CG22" s="8" t="s">
        <v>390</v>
      </c>
      <c r="CH22" s="10">
        <v>210</v>
      </c>
      <c r="CI22" s="8" t="s">
        <v>373</v>
      </c>
      <c r="CJ22" s="10">
        <v>996</v>
      </c>
      <c r="CK22" s="8" t="s">
        <v>373</v>
      </c>
      <c r="CL22" s="10">
        <v>387</v>
      </c>
      <c r="CM22" s="8" t="s">
        <v>373</v>
      </c>
      <c r="CN22" s="10">
        <v>11</v>
      </c>
      <c r="CO22" s="10">
        <v>1</v>
      </c>
      <c r="CP22" s="8" t="s">
        <v>373</v>
      </c>
      <c r="CQ22" s="8" t="s">
        <v>373</v>
      </c>
      <c r="CR22" s="8" t="s">
        <v>373</v>
      </c>
      <c r="CS22" s="8" t="s">
        <v>895</v>
      </c>
      <c r="CT22" s="10">
        <v>4</v>
      </c>
      <c r="CU22" s="10">
        <v>0</v>
      </c>
      <c r="CV22" s="10">
        <v>1.3</v>
      </c>
      <c r="CW22" s="10">
        <v>1952</v>
      </c>
      <c r="CX22" s="10">
        <v>2019</v>
      </c>
      <c r="CY22" s="8" t="s">
        <v>786</v>
      </c>
      <c r="CZ22" s="8" t="s">
        <v>898</v>
      </c>
      <c r="DA22" s="13">
        <v>90000</v>
      </c>
      <c r="DB22" s="13">
        <v>50000</v>
      </c>
      <c r="DC22" s="13">
        <v>170000</v>
      </c>
      <c r="DD22" s="13">
        <v>35000</v>
      </c>
      <c r="DE22" s="13">
        <v>450000</v>
      </c>
      <c r="DF22" s="8" t="s">
        <v>429</v>
      </c>
      <c r="DG22" s="8" t="s">
        <v>373</v>
      </c>
      <c r="DH22" s="8" t="s">
        <v>904</v>
      </c>
      <c r="DI22" s="8" t="s">
        <v>373</v>
      </c>
      <c r="DJ22" s="8" t="s">
        <v>373</v>
      </c>
      <c r="DK22" s="8" t="s">
        <v>373</v>
      </c>
      <c r="DL22" s="8" t="s">
        <v>373</v>
      </c>
      <c r="DM22" s="8" t="s">
        <v>679</v>
      </c>
      <c r="DN22" s="8" t="s">
        <v>390</v>
      </c>
      <c r="DO22" s="8" t="s">
        <v>390</v>
      </c>
      <c r="DP22" s="8" t="s">
        <v>449</v>
      </c>
      <c r="DQ22" s="8" t="s">
        <v>373</v>
      </c>
      <c r="DR22" s="12">
        <v>1</v>
      </c>
      <c r="DS22" s="8" t="s">
        <v>373</v>
      </c>
      <c r="DT22" s="8" t="s">
        <v>373</v>
      </c>
      <c r="DU22" s="8" t="s">
        <v>373</v>
      </c>
      <c r="DV22" s="8" t="s">
        <v>383</v>
      </c>
      <c r="DW22" s="8" t="s">
        <v>373</v>
      </c>
      <c r="DX22" s="8" t="s">
        <v>373</v>
      </c>
      <c r="DY22" s="8" t="s">
        <v>373</v>
      </c>
      <c r="DZ22" s="8" t="s">
        <v>373</v>
      </c>
      <c r="EA22" s="8" t="s">
        <v>373</v>
      </c>
      <c r="EB22" s="8" t="s">
        <v>373</v>
      </c>
      <c r="EC22" s="8" t="s">
        <v>373</v>
      </c>
      <c r="ED22" s="8" t="s">
        <v>373</v>
      </c>
      <c r="EE22" s="8" t="s">
        <v>373</v>
      </c>
      <c r="EF22" s="8" t="s">
        <v>373</v>
      </c>
      <c r="EG22" s="8" t="s">
        <v>373</v>
      </c>
      <c r="EH22" s="8" t="s">
        <v>373</v>
      </c>
      <c r="EI22" s="8" t="s">
        <v>373</v>
      </c>
      <c r="EJ22" s="8" t="s">
        <v>373</v>
      </c>
      <c r="EK22" s="8" t="s">
        <v>373</v>
      </c>
      <c r="EL22" s="8" t="s">
        <v>373</v>
      </c>
      <c r="EM22" s="8" t="s">
        <v>373</v>
      </c>
      <c r="EN22" s="8" t="s">
        <v>373</v>
      </c>
      <c r="EO22" s="8" t="s">
        <v>373</v>
      </c>
      <c r="EP22" s="8" t="s">
        <v>373</v>
      </c>
      <c r="EQ22" s="8" t="s">
        <v>373</v>
      </c>
      <c r="ER22" s="8" t="s">
        <v>373</v>
      </c>
      <c r="ES22" s="8" t="s">
        <v>373</v>
      </c>
      <c r="ET22" s="8" t="s">
        <v>373</v>
      </c>
      <c r="EU22" s="8" t="s">
        <v>373</v>
      </c>
      <c r="EV22" s="8" t="s">
        <v>373</v>
      </c>
      <c r="EW22" s="8" t="s">
        <v>373</v>
      </c>
      <c r="EX22" s="8" t="s">
        <v>373</v>
      </c>
      <c r="EY22" s="8" t="s">
        <v>373</v>
      </c>
      <c r="EZ22" s="8" t="s">
        <v>373</v>
      </c>
      <c r="FA22" s="8" t="s">
        <v>373</v>
      </c>
      <c r="FB22" s="8" t="s">
        <v>373</v>
      </c>
      <c r="FC22" s="8" t="s">
        <v>373</v>
      </c>
      <c r="FD22" s="8" t="s">
        <v>373</v>
      </c>
      <c r="FE22" s="8" t="s">
        <v>373</v>
      </c>
      <c r="FF22" s="8" t="s">
        <v>373</v>
      </c>
      <c r="FG22" s="8" t="s">
        <v>383</v>
      </c>
      <c r="FH22" s="8" t="s">
        <v>373</v>
      </c>
      <c r="FI22" s="8" t="s">
        <v>373</v>
      </c>
      <c r="FJ22" s="8" t="s">
        <v>373</v>
      </c>
      <c r="FK22" s="8" t="s">
        <v>373</v>
      </c>
      <c r="FL22" s="8" t="s">
        <v>373</v>
      </c>
      <c r="FM22" s="8" t="s">
        <v>373</v>
      </c>
      <c r="FN22" s="8" t="s">
        <v>373</v>
      </c>
      <c r="FO22" s="8" t="s">
        <v>373</v>
      </c>
      <c r="FP22" s="8" t="s">
        <v>373</v>
      </c>
      <c r="FQ22" s="8" t="s">
        <v>373</v>
      </c>
      <c r="FR22" s="8" t="s">
        <v>905</v>
      </c>
    </row>
    <row r="23" spans="1:174" s="11" customFormat="1" x14ac:dyDescent="0.2">
      <c r="A23" s="8" t="s">
        <v>3260</v>
      </c>
      <c r="B23" s="8">
        <v>1165</v>
      </c>
      <c r="C23" s="10">
        <v>2</v>
      </c>
      <c r="D23" s="8">
        <v>7</v>
      </c>
      <c r="E23" s="8" t="s">
        <v>381</v>
      </c>
      <c r="F23" s="8" t="s">
        <v>373</v>
      </c>
      <c r="G23" s="8" t="s">
        <v>423</v>
      </c>
      <c r="H23" s="8" t="s">
        <v>390</v>
      </c>
      <c r="I23" s="8" t="s">
        <v>384</v>
      </c>
      <c r="J23" s="8" t="s">
        <v>373</v>
      </c>
      <c r="K23" s="10">
        <v>35</v>
      </c>
      <c r="L23" s="8" t="s">
        <v>373</v>
      </c>
      <c r="M23" s="10">
        <v>1</v>
      </c>
      <c r="N23" s="8" t="s">
        <v>373</v>
      </c>
      <c r="O23" s="8" t="s">
        <v>373</v>
      </c>
      <c r="P23" s="10">
        <v>30</v>
      </c>
      <c r="Q23" s="8" t="s">
        <v>373</v>
      </c>
      <c r="R23" s="10">
        <v>180</v>
      </c>
      <c r="S23" s="8" t="s">
        <v>390</v>
      </c>
      <c r="T23" s="8" t="s">
        <v>1005</v>
      </c>
      <c r="U23" s="8" t="s">
        <v>405</v>
      </c>
      <c r="V23" s="8" t="s">
        <v>636</v>
      </c>
      <c r="W23" s="10">
        <v>180</v>
      </c>
      <c r="X23" s="8" t="s">
        <v>1006</v>
      </c>
      <c r="Y23" s="8" t="s">
        <v>1007</v>
      </c>
      <c r="Z23" s="8" t="s">
        <v>373</v>
      </c>
      <c r="AA23" s="8" t="s">
        <v>373</v>
      </c>
      <c r="AB23" s="8" t="s">
        <v>373</v>
      </c>
      <c r="AC23" s="8" t="s">
        <v>373</v>
      </c>
      <c r="AD23" s="8" t="s">
        <v>373</v>
      </c>
      <c r="AE23" s="8" t="s">
        <v>373</v>
      </c>
      <c r="AF23" s="8" t="s">
        <v>373</v>
      </c>
      <c r="AG23" s="8" t="s">
        <v>373</v>
      </c>
      <c r="AH23" s="8" t="s">
        <v>373</v>
      </c>
      <c r="AI23" s="8" t="s">
        <v>373</v>
      </c>
      <c r="AJ23" s="8" t="s">
        <v>373</v>
      </c>
      <c r="AK23" s="8" t="s">
        <v>373</v>
      </c>
      <c r="AL23" s="8" t="s">
        <v>373</v>
      </c>
      <c r="AM23" s="8" t="s">
        <v>373</v>
      </c>
      <c r="AN23" s="8" t="s">
        <v>373</v>
      </c>
      <c r="AO23" s="8" t="s">
        <v>373</v>
      </c>
      <c r="AP23" s="8" t="s">
        <v>373</v>
      </c>
      <c r="AQ23" s="8" t="s">
        <v>373</v>
      </c>
      <c r="AR23" s="8" t="s">
        <v>373</v>
      </c>
      <c r="AS23" s="8" t="s">
        <v>373</v>
      </c>
      <c r="AT23" s="8" t="s">
        <v>373</v>
      </c>
      <c r="AU23" s="8" t="s">
        <v>373</v>
      </c>
      <c r="AV23" s="8" t="s">
        <v>373</v>
      </c>
      <c r="AW23" s="8" t="s">
        <v>373</v>
      </c>
      <c r="AX23" s="8" t="s">
        <v>373</v>
      </c>
      <c r="AY23" s="8" t="s">
        <v>373</v>
      </c>
      <c r="AZ23" s="8" t="s">
        <v>373</v>
      </c>
      <c r="BA23" s="8" t="s">
        <v>373</v>
      </c>
      <c r="BB23" s="8" t="s">
        <v>373</v>
      </c>
      <c r="BC23" s="8" t="s">
        <v>373</v>
      </c>
      <c r="BD23" s="8" t="s">
        <v>373</v>
      </c>
      <c r="BE23" s="8" t="s">
        <v>373</v>
      </c>
      <c r="BF23" s="8" t="s">
        <v>373</v>
      </c>
      <c r="BG23" s="8" t="s">
        <v>373</v>
      </c>
      <c r="BH23" s="8" t="s">
        <v>373</v>
      </c>
      <c r="BI23" s="8" t="s">
        <v>373</v>
      </c>
      <c r="BJ23" s="8" t="s">
        <v>373</v>
      </c>
      <c r="BK23" s="8" t="s">
        <v>373</v>
      </c>
      <c r="BL23" s="8" t="s">
        <v>373</v>
      </c>
      <c r="BM23" s="8" t="s">
        <v>373</v>
      </c>
      <c r="BN23" s="8" t="s">
        <v>373</v>
      </c>
      <c r="BO23" s="8" t="s">
        <v>373</v>
      </c>
      <c r="BP23" s="8" t="s">
        <v>373</v>
      </c>
      <c r="BQ23" s="8" t="s">
        <v>373</v>
      </c>
      <c r="BR23" s="8" t="s">
        <v>373</v>
      </c>
      <c r="BS23" s="8" t="s">
        <v>373</v>
      </c>
      <c r="BT23" s="8" t="s">
        <v>373</v>
      </c>
      <c r="BU23" s="8" t="s">
        <v>373</v>
      </c>
      <c r="BV23" s="8" t="s">
        <v>373</v>
      </c>
      <c r="BW23" s="8" t="s">
        <v>373</v>
      </c>
      <c r="BX23" s="8" t="s">
        <v>373</v>
      </c>
      <c r="BY23" s="8" t="s">
        <v>373</v>
      </c>
      <c r="BZ23" s="8" t="s">
        <v>373</v>
      </c>
      <c r="CA23" s="8" t="s">
        <v>373</v>
      </c>
      <c r="CB23" s="8" t="s">
        <v>373</v>
      </c>
      <c r="CC23" s="8" t="s">
        <v>373</v>
      </c>
      <c r="CD23" s="8" t="s">
        <v>373</v>
      </c>
      <c r="CE23" s="8" t="s">
        <v>373</v>
      </c>
      <c r="CF23" s="8" t="s">
        <v>373</v>
      </c>
      <c r="CG23" s="8" t="s">
        <v>373</v>
      </c>
      <c r="CH23" s="8" t="s">
        <v>373</v>
      </c>
      <c r="CI23" s="8" t="s">
        <v>373</v>
      </c>
      <c r="CJ23" s="8" t="s">
        <v>373</v>
      </c>
      <c r="CK23" s="8" t="s">
        <v>373</v>
      </c>
      <c r="CL23" s="8" t="s">
        <v>373</v>
      </c>
      <c r="CM23" s="8" t="s">
        <v>373</v>
      </c>
      <c r="CN23" s="8" t="s">
        <v>373</v>
      </c>
      <c r="CO23" s="8" t="s">
        <v>373</v>
      </c>
      <c r="CP23" s="8" t="s">
        <v>373</v>
      </c>
      <c r="CQ23" s="8" t="s">
        <v>373</v>
      </c>
      <c r="CR23" s="8" t="s">
        <v>373</v>
      </c>
      <c r="CS23" s="8" t="s">
        <v>373</v>
      </c>
      <c r="CT23" s="8" t="s">
        <v>373</v>
      </c>
      <c r="CU23" s="8" t="s">
        <v>373</v>
      </c>
      <c r="CV23" s="8" t="s">
        <v>373</v>
      </c>
      <c r="CW23" s="8" t="s">
        <v>373</v>
      </c>
      <c r="CX23" s="8" t="s">
        <v>373</v>
      </c>
      <c r="CY23" s="8" t="s">
        <v>373</v>
      </c>
      <c r="CZ23" s="8" t="s">
        <v>373</v>
      </c>
      <c r="DA23" s="8" t="s">
        <v>373</v>
      </c>
      <c r="DB23" s="8" t="s">
        <v>373</v>
      </c>
      <c r="DC23" s="8" t="s">
        <v>373</v>
      </c>
      <c r="DD23" s="8" t="s">
        <v>373</v>
      </c>
      <c r="DE23" s="8" t="s">
        <v>373</v>
      </c>
      <c r="DF23" s="8" t="s">
        <v>373</v>
      </c>
      <c r="DG23" s="8" t="s">
        <v>373</v>
      </c>
      <c r="DH23" s="8" t="s">
        <v>373</v>
      </c>
      <c r="DI23" s="8" t="s">
        <v>373</v>
      </c>
      <c r="DJ23" s="8" t="s">
        <v>373</v>
      </c>
      <c r="DK23" s="8" t="s">
        <v>373</v>
      </c>
      <c r="DL23" s="8" t="s">
        <v>373</v>
      </c>
      <c r="DM23" s="8" t="s">
        <v>373</v>
      </c>
      <c r="DN23" s="8" t="s">
        <v>373</v>
      </c>
      <c r="DO23" s="8" t="s">
        <v>373</v>
      </c>
      <c r="DP23" s="8" t="s">
        <v>373</v>
      </c>
      <c r="DQ23" s="8" t="s">
        <v>373</v>
      </c>
      <c r="DR23" s="8" t="s">
        <v>373</v>
      </c>
      <c r="DS23" s="8" t="s">
        <v>373</v>
      </c>
      <c r="DT23" s="8" t="s">
        <v>373</v>
      </c>
      <c r="DU23" s="8" t="s">
        <v>373</v>
      </c>
      <c r="DV23" s="8" t="s">
        <v>373</v>
      </c>
      <c r="DW23" s="8" t="s">
        <v>373</v>
      </c>
      <c r="DX23" s="8" t="s">
        <v>373</v>
      </c>
      <c r="DY23" s="8" t="s">
        <v>373</v>
      </c>
      <c r="DZ23" s="8" t="s">
        <v>373</v>
      </c>
      <c r="EA23" s="8" t="s">
        <v>373</v>
      </c>
      <c r="EB23" s="8" t="s">
        <v>373</v>
      </c>
      <c r="EC23" s="8" t="s">
        <v>373</v>
      </c>
      <c r="ED23" s="8" t="s">
        <v>373</v>
      </c>
      <c r="EE23" s="8" t="s">
        <v>373</v>
      </c>
      <c r="EF23" s="8" t="s">
        <v>373</v>
      </c>
      <c r="EG23" s="8" t="s">
        <v>373</v>
      </c>
      <c r="EH23" s="8" t="s">
        <v>373</v>
      </c>
      <c r="EI23" s="8" t="s">
        <v>373</v>
      </c>
      <c r="EJ23" s="8" t="s">
        <v>373</v>
      </c>
      <c r="EK23" s="8" t="s">
        <v>373</v>
      </c>
      <c r="EL23" s="8" t="s">
        <v>373</v>
      </c>
      <c r="EM23" s="8" t="s">
        <v>373</v>
      </c>
      <c r="EN23" s="8" t="s">
        <v>373</v>
      </c>
      <c r="EO23" s="8" t="s">
        <v>373</v>
      </c>
      <c r="EP23" s="8" t="s">
        <v>373</v>
      </c>
      <c r="EQ23" s="8" t="s">
        <v>373</v>
      </c>
      <c r="ER23" s="8" t="s">
        <v>373</v>
      </c>
      <c r="ES23" s="8" t="s">
        <v>373</v>
      </c>
      <c r="ET23" s="8" t="s">
        <v>373</v>
      </c>
      <c r="EU23" s="8" t="s">
        <v>373</v>
      </c>
      <c r="EV23" s="8" t="s">
        <v>373</v>
      </c>
      <c r="EW23" s="8" t="s">
        <v>373</v>
      </c>
      <c r="EX23" s="8" t="s">
        <v>373</v>
      </c>
      <c r="EY23" s="8" t="s">
        <v>373</v>
      </c>
      <c r="EZ23" s="8" t="s">
        <v>373</v>
      </c>
      <c r="FA23" s="8" t="s">
        <v>373</v>
      </c>
      <c r="FB23" s="8" t="s">
        <v>373</v>
      </c>
      <c r="FC23" s="8" t="s">
        <v>373</v>
      </c>
      <c r="FD23" s="8" t="s">
        <v>373</v>
      </c>
      <c r="FE23" s="8" t="s">
        <v>373</v>
      </c>
      <c r="FF23" s="8" t="s">
        <v>373</v>
      </c>
      <c r="FG23" s="8" t="s">
        <v>373</v>
      </c>
      <c r="FH23" s="8" t="s">
        <v>373</v>
      </c>
      <c r="FI23" s="8" t="s">
        <v>373</v>
      </c>
      <c r="FJ23" s="8" t="s">
        <v>373</v>
      </c>
      <c r="FK23" s="8" t="s">
        <v>373</v>
      </c>
      <c r="FL23" s="8" t="s">
        <v>373</v>
      </c>
      <c r="FM23" s="8" t="s">
        <v>373</v>
      </c>
      <c r="FN23" s="8" t="s">
        <v>373</v>
      </c>
      <c r="FO23" s="8" t="s">
        <v>373</v>
      </c>
      <c r="FP23" s="8" t="s">
        <v>373</v>
      </c>
      <c r="FQ23" s="8" t="s">
        <v>373</v>
      </c>
      <c r="FR23" s="8" t="s">
        <v>373</v>
      </c>
    </row>
    <row r="24" spans="1:174" s="11" customFormat="1" x14ac:dyDescent="0.2">
      <c r="A24" s="8" t="s">
        <v>2140</v>
      </c>
      <c r="B24" s="8">
        <v>3230</v>
      </c>
      <c r="C24" s="10">
        <v>4</v>
      </c>
      <c r="D24" s="8">
        <v>3</v>
      </c>
      <c r="E24" s="8" t="s">
        <v>381</v>
      </c>
      <c r="F24" s="8" t="s">
        <v>373</v>
      </c>
      <c r="G24" s="8" t="s">
        <v>423</v>
      </c>
      <c r="H24" s="8" t="s">
        <v>390</v>
      </c>
      <c r="I24" s="8" t="s">
        <v>424</v>
      </c>
      <c r="J24" s="8" t="s">
        <v>373</v>
      </c>
      <c r="K24" s="9">
        <v>2</v>
      </c>
      <c r="L24" s="8" t="s">
        <v>373</v>
      </c>
      <c r="M24" s="8" t="s">
        <v>2145</v>
      </c>
      <c r="N24" s="8" t="s">
        <v>373</v>
      </c>
      <c r="O24" s="8" t="s">
        <v>373</v>
      </c>
      <c r="P24" s="8" t="s">
        <v>2146</v>
      </c>
      <c r="Q24" s="8" t="s">
        <v>489</v>
      </c>
      <c r="R24" s="8" t="s">
        <v>2147</v>
      </c>
      <c r="S24" s="8" t="s">
        <v>390</v>
      </c>
      <c r="T24" s="8" t="s">
        <v>2148</v>
      </c>
      <c r="U24" s="8" t="s">
        <v>405</v>
      </c>
      <c r="V24" s="8" t="s">
        <v>636</v>
      </c>
      <c r="W24" s="8" t="s">
        <v>2149</v>
      </c>
      <c r="X24" s="8" t="s">
        <v>2150</v>
      </c>
      <c r="Y24" s="8" t="s">
        <v>2151</v>
      </c>
      <c r="Z24" s="10">
        <v>19.600000000000001</v>
      </c>
      <c r="AA24" s="10">
        <v>51.8</v>
      </c>
      <c r="AB24" s="10">
        <v>21.6</v>
      </c>
      <c r="AC24" s="8" t="s">
        <v>373</v>
      </c>
      <c r="AD24" s="8" t="s">
        <v>373</v>
      </c>
      <c r="AE24" s="8" t="s">
        <v>373</v>
      </c>
      <c r="AF24" s="8" t="s">
        <v>383</v>
      </c>
      <c r="AG24" s="8" t="s">
        <v>383</v>
      </c>
      <c r="AH24" s="8" t="s">
        <v>383</v>
      </c>
      <c r="AI24" s="10">
        <v>2008</v>
      </c>
      <c r="AJ24" s="10">
        <v>2010</v>
      </c>
      <c r="AK24" s="10">
        <v>2009</v>
      </c>
      <c r="AL24" s="10">
        <v>2019</v>
      </c>
      <c r="AM24" s="10">
        <v>2019</v>
      </c>
      <c r="AN24" s="10">
        <v>2017</v>
      </c>
      <c r="AO24" s="8" t="s">
        <v>383</v>
      </c>
      <c r="AP24" s="8" t="s">
        <v>494</v>
      </c>
      <c r="AQ24" s="8" t="s">
        <v>373</v>
      </c>
      <c r="AR24" s="8" t="s">
        <v>2155</v>
      </c>
      <c r="AS24" s="8" t="s">
        <v>409</v>
      </c>
      <c r="AT24" s="8" t="s">
        <v>373</v>
      </c>
      <c r="AU24" s="8" t="s">
        <v>390</v>
      </c>
      <c r="AV24" s="8" t="s">
        <v>373</v>
      </c>
      <c r="AW24" s="8" t="s">
        <v>383</v>
      </c>
      <c r="AX24" s="8" t="s">
        <v>383</v>
      </c>
      <c r="AY24" s="8" t="s">
        <v>383</v>
      </c>
      <c r="AZ24" s="8" t="s">
        <v>390</v>
      </c>
      <c r="BA24" s="10">
        <v>2019</v>
      </c>
      <c r="BB24" s="8" t="s">
        <v>411</v>
      </c>
      <c r="BC24" s="10">
        <v>1</v>
      </c>
      <c r="BD24" s="8" t="s">
        <v>373</v>
      </c>
      <c r="BE24" s="8" t="s">
        <v>494</v>
      </c>
      <c r="BF24" s="8" t="s">
        <v>2156</v>
      </c>
      <c r="BG24" s="8" t="s">
        <v>500</v>
      </c>
      <c r="BH24" s="8" t="s">
        <v>373</v>
      </c>
      <c r="BI24" s="9">
        <v>25.32</v>
      </c>
      <c r="BJ24" s="8" t="s">
        <v>390</v>
      </c>
      <c r="BK24" s="10">
        <v>2019</v>
      </c>
      <c r="BL24" s="8" t="s">
        <v>411</v>
      </c>
      <c r="BM24" s="10">
        <v>1.44</v>
      </c>
      <c r="BN24" s="8" t="s">
        <v>373</v>
      </c>
      <c r="BO24" s="8" t="s">
        <v>618</v>
      </c>
      <c r="BP24" s="8" t="s">
        <v>373</v>
      </c>
      <c r="BQ24" s="8" t="s">
        <v>828</v>
      </c>
      <c r="BR24" s="8" t="s">
        <v>373</v>
      </c>
      <c r="BS24" s="9">
        <v>81.34</v>
      </c>
      <c r="BT24" s="8" t="s">
        <v>390</v>
      </c>
      <c r="BU24" s="10">
        <v>2017</v>
      </c>
      <c r="BV24" s="8" t="s">
        <v>411</v>
      </c>
      <c r="BW24" s="10">
        <v>9</v>
      </c>
      <c r="BX24" s="8" t="s">
        <v>373</v>
      </c>
      <c r="BY24" s="8" t="s">
        <v>383</v>
      </c>
      <c r="BZ24" s="8" t="s">
        <v>600</v>
      </c>
      <c r="CA24" s="8" t="s">
        <v>373</v>
      </c>
      <c r="CB24" s="8" t="s">
        <v>752</v>
      </c>
      <c r="CC24" s="8" t="s">
        <v>373</v>
      </c>
      <c r="CD24" s="8" t="s">
        <v>383</v>
      </c>
      <c r="CE24" s="8" t="s">
        <v>373</v>
      </c>
      <c r="CF24" s="9">
        <v>6</v>
      </c>
      <c r="CG24" s="8" t="s">
        <v>390</v>
      </c>
      <c r="CH24" s="13">
        <v>3230</v>
      </c>
      <c r="CI24" s="10">
        <v>150</v>
      </c>
      <c r="CJ24" s="13">
        <v>3430</v>
      </c>
      <c r="CK24" s="10">
        <v>160</v>
      </c>
      <c r="CL24" s="10">
        <v>1055</v>
      </c>
      <c r="CM24" s="10">
        <v>50</v>
      </c>
      <c r="CN24" s="10">
        <v>56</v>
      </c>
      <c r="CO24" s="10">
        <v>8</v>
      </c>
      <c r="CP24" s="10">
        <v>16</v>
      </c>
      <c r="CQ24" s="8" t="s">
        <v>373</v>
      </c>
      <c r="CR24" s="13">
        <v>72500</v>
      </c>
      <c r="CS24" s="10">
        <v>22.2</v>
      </c>
      <c r="CT24" s="10">
        <v>3</v>
      </c>
      <c r="CU24" s="10">
        <v>3</v>
      </c>
      <c r="CV24" s="8" t="s">
        <v>2168</v>
      </c>
      <c r="CW24" s="8" t="s">
        <v>489</v>
      </c>
      <c r="CX24" s="10">
        <v>2015</v>
      </c>
      <c r="CY24" s="8" t="s">
        <v>2169</v>
      </c>
      <c r="CZ24" s="8" t="s">
        <v>489</v>
      </c>
      <c r="DA24" s="10">
        <v>0.35</v>
      </c>
      <c r="DB24" s="10">
        <v>0.31</v>
      </c>
      <c r="DC24" s="8" t="s">
        <v>489</v>
      </c>
      <c r="DD24" s="10">
        <v>1</v>
      </c>
      <c r="DE24" s="8" t="s">
        <v>373</v>
      </c>
      <c r="DF24" s="8" t="s">
        <v>373</v>
      </c>
      <c r="DG24" s="8" t="s">
        <v>373</v>
      </c>
      <c r="DH24" s="8" t="s">
        <v>373</v>
      </c>
      <c r="DI24" s="8" t="s">
        <v>373</v>
      </c>
      <c r="DJ24" s="8" t="s">
        <v>373</v>
      </c>
      <c r="DK24" s="8" t="s">
        <v>373</v>
      </c>
      <c r="DL24" s="8" t="s">
        <v>373</v>
      </c>
      <c r="DM24" s="8" t="s">
        <v>2172</v>
      </c>
      <c r="DN24" s="8" t="s">
        <v>390</v>
      </c>
      <c r="DO24" s="8" t="s">
        <v>390</v>
      </c>
      <c r="DP24" s="8" t="s">
        <v>449</v>
      </c>
      <c r="DQ24" s="8" t="s">
        <v>373</v>
      </c>
      <c r="DR24" s="10">
        <v>10</v>
      </c>
      <c r="DS24" s="10">
        <v>90</v>
      </c>
      <c r="DT24" s="8" t="s">
        <v>373</v>
      </c>
      <c r="DU24" s="8" t="s">
        <v>2173</v>
      </c>
      <c r="DV24" s="8" t="s">
        <v>390</v>
      </c>
      <c r="DW24" s="10">
        <v>3320</v>
      </c>
      <c r="DX24" s="8" t="s">
        <v>373</v>
      </c>
      <c r="DY24" s="10">
        <v>3420</v>
      </c>
      <c r="DZ24" s="8" t="s">
        <v>373</v>
      </c>
      <c r="EA24" s="10">
        <v>1055</v>
      </c>
      <c r="EB24" s="8" t="s">
        <v>373</v>
      </c>
      <c r="EC24" s="10">
        <v>56</v>
      </c>
      <c r="ED24" s="8" t="s">
        <v>373</v>
      </c>
      <c r="EE24" s="10">
        <v>5</v>
      </c>
      <c r="EF24" s="8" t="s">
        <v>373</v>
      </c>
      <c r="EG24" s="8" t="s">
        <v>373</v>
      </c>
      <c r="EH24" s="10">
        <v>15</v>
      </c>
      <c r="EI24" s="10">
        <v>1</v>
      </c>
      <c r="EJ24" s="10">
        <v>1</v>
      </c>
      <c r="EK24" s="10">
        <v>0</v>
      </c>
      <c r="EL24" s="8" t="s">
        <v>722</v>
      </c>
      <c r="EM24" s="8" t="s">
        <v>373</v>
      </c>
      <c r="EN24" s="10">
        <v>2012</v>
      </c>
      <c r="EO24" s="10">
        <v>2012</v>
      </c>
      <c r="EP24" s="8" t="s">
        <v>373</v>
      </c>
      <c r="EQ24" s="10">
        <v>1.1000000000000001</v>
      </c>
      <c r="ER24" s="8" t="s">
        <v>373</v>
      </c>
      <c r="ES24" s="8" t="s">
        <v>373</v>
      </c>
      <c r="ET24" s="8" t="s">
        <v>373</v>
      </c>
      <c r="EU24" s="8" t="s">
        <v>373</v>
      </c>
      <c r="EV24" s="8" t="s">
        <v>373</v>
      </c>
      <c r="EW24" s="8" t="s">
        <v>373</v>
      </c>
      <c r="EX24" s="8" t="s">
        <v>383</v>
      </c>
      <c r="EY24" s="8" t="s">
        <v>383</v>
      </c>
      <c r="EZ24" s="8" t="s">
        <v>489</v>
      </c>
      <c r="FA24" s="8" t="s">
        <v>373</v>
      </c>
      <c r="FB24" s="8" t="s">
        <v>390</v>
      </c>
      <c r="FC24" s="8" t="s">
        <v>2176</v>
      </c>
      <c r="FD24" s="8" t="s">
        <v>383</v>
      </c>
      <c r="FE24" s="8" t="s">
        <v>373</v>
      </c>
      <c r="FF24" s="8" t="s">
        <v>2177</v>
      </c>
      <c r="FG24" s="8" t="s">
        <v>390</v>
      </c>
      <c r="FH24" s="10">
        <v>1055</v>
      </c>
      <c r="FI24" s="8" t="s">
        <v>373</v>
      </c>
      <c r="FJ24" s="10">
        <v>56</v>
      </c>
      <c r="FK24" s="8" t="s">
        <v>373</v>
      </c>
      <c r="FL24" s="10">
        <v>5</v>
      </c>
      <c r="FM24" s="8" t="s">
        <v>373</v>
      </c>
      <c r="FN24" s="10">
        <v>9.5</v>
      </c>
      <c r="FO24" s="10">
        <v>6</v>
      </c>
      <c r="FP24" s="10">
        <v>3000</v>
      </c>
      <c r="FQ24" s="8" t="s">
        <v>2180</v>
      </c>
      <c r="FR24" s="8" t="s">
        <v>373</v>
      </c>
    </row>
    <row r="25" spans="1:174" s="11" customFormat="1" x14ac:dyDescent="0.2">
      <c r="A25" s="8" t="s">
        <v>534</v>
      </c>
      <c r="B25" s="8">
        <v>1335</v>
      </c>
      <c r="C25" s="10">
        <v>3</v>
      </c>
      <c r="D25" s="8">
        <v>5</v>
      </c>
      <c r="E25" s="8" t="s">
        <v>494</v>
      </c>
      <c r="F25" s="8" t="s">
        <v>538</v>
      </c>
      <c r="G25" s="8" t="s">
        <v>539</v>
      </c>
      <c r="H25" s="8" t="s">
        <v>383</v>
      </c>
      <c r="I25" s="8" t="s">
        <v>540</v>
      </c>
      <c r="J25" s="8" t="s">
        <v>373</v>
      </c>
      <c r="K25" s="8" t="s">
        <v>541</v>
      </c>
      <c r="L25" s="8" t="s">
        <v>542</v>
      </c>
      <c r="M25" s="8" t="s">
        <v>373</v>
      </c>
      <c r="N25" s="8" t="s">
        <v>543</v>
      </c>
      <c r="O25" s="10">
        <v>0</v>
      </c>
      <c r="P25" s="8" t="s">
        <v>373</v>
      </c>
      <c r="Q25" s="8" t="s">
        <v>373</v>
      </c>
      <c r="R25" s="8" t="s">
        <v>373</v>
      </c>
      <c r="S25" s="8" t="s">
        <v>383</v>
      </c>
      <c r="T25" s="8" t="s">
        <v>373</v>
      </c>
      <c r="U25" s="8" t="s">
        <v>383</v>
      </c>
      <c r="V25" s="8" t="s">
        <v>373</v>
      </c>
      <c r="W25" s="10">
        <v>0</v>
      </c>
      <c r="X25" s="8" t="s">
        <v>544</v>
      </c>
      <c r="Y25" s="8" t="s">
        <v>373</v>
      </c>
      <c r="Z25" s="10">
        <v>0</v>
      </c>
      <c r="AA25" s="8" t="s">
        <v>373</v>
      </c>
      <c r="AB25" s="8" t="s">
        <v>373</v>
      </c>
      <c r="AC25" s="8" t="s">
        <v>373</v>
      </c>
      <c r="AD25" s="8" t="s">
        <v>429</v>
      </c>
      <c r="AE25" s="8" t="s">
        <v>429</v>
      </c>
      <c r="AF25" s="8" t="s">
        <v>383</v>
      </c>
      <c r="AG25" s="8" t="s">
        <v>373</v>
      </c>
      <c r="AH25" s="8" t="s">
        <v>373</v>
      </c>
      <c r="AI25" s="8" t="s">
        <v>545</v>
      </c>
      <c r="AJ25" s="8" t="s">
        <v>429</v>
      </c>
      <c r="AK25" s="8" t="s">
        <v>429</v>
      </c>
      <c r="AL25" s="8" t="s">
        <v>545</v>
      </c>
      <c r="AM25" s="8" t="s">
        <v>429</v>
      </c>
      <c r="AN25" s="8" t="s">
        <v>429</v>
      </c>
      <c r="AO25" s="8" t="s">
        <v>390</v>
      </c>
      <c r="AP25" s="8" t="s">
        <v>494</v>
      </c>
      <c r="AQ25" s="8" t="s">
        <v>373</v>
      </c>
      <c r="AR25" s="8" t="s">
        <v>546</v>
      </c>
      <c r="AS25" s="8" t="s">
        <v>547</v>
      </c>
      <c r="AT25" s="8" t="s">
        <v>373</v>
      </c>
      <c r="AU25" s="8" t="s">
        <v>383</v>
      </c>
      <c r="AV25" s="8" t="s">
        <v>494</v>
      </c>
      <c r="AW25" s="8" t="s">
        <v>383</v>
      </c>
      <c r="AX25" s="8" t="s">
        <v>373</v>
      </c>
      <c r="AY25" s="8" t="s">
        <v>373</v>
      </c>
      <c r="AZ25" s="8" t="s">
        <v>383</v>
      </c>
      <c r="BA25" s="8" t="s">
        <v>373</v>
      </c>
      <c r="BB25" s="8" t="s">
        <v>373</v>
      </c>
      <c r="BC25" s="8" t="s">
        <v>373</v>
      </c>
      <c r="BD25" s="8" t="s">
        <v>373</v>
      </c>
      <c r="BE25" s="8" t="s">
        <v>373</v>
      </c>
      <c r="BF25" s="8" t="s">
        <v>373</v>
      </c>
      <c r="BG25" s="8" t="s">
        <v>373</v>
      </c>
      <c r="BH25" s="8" t="s">
        <v>373</v>
      </c>
      <c r="BI25" s="8" t="s">
        <v>373</v>
      </c>
      <c r="BJ25" s="8" t="s">
        <v>383</v>
      </c>
      <c r="BK25" s="8" t="s">
        <v>373</v>
      </c>
      <c r="BL25" s="8" t="s">
        <v>373</v>
      </c>
      <c r="BM25" s="8" t="s">
        <v>373</v>
      </c>
      <c r="BN25" s="8" t="s">
        <v>373</v>
      </c>
      <c r="BO25" s="8" t="s">
        <v>373</v>
      </c>
      <c r="BP25" s="8" t="s">
        <v>373</v>
      </c>
      <c r="BQ25" s="8" t="s">
        <v>373</v>
      </c>
      <c r="BR25" s="8" t="s">
        <v>373</v>
      </c>
      <c r="BS25" s="8" t="s">
        <v>373</v>
      </c>
      <c r="BT25" s="8" t="s">
        <v>383</v>
      </c>
      <c r="BU25" s="8" t="s">
        <v>373</v>
      </c>
      <c r="BV25" s="8" t="s">
        <v>373</v>
      </c>
      <c r="BW25" s="8" t="s">
        <v>373</v>
      </c>
      <c r="BX25" s="8" t="s">
        <v>373</v>
      </c>
      <c r="BY25" s="8" t="s">
        <v>373</v>
      </c>
      <c r="BZ25" s="8" t="s">
        <v>373</v>
      </c>
      <c r="CA25" s="8" t="s">
        <v>373</v>
      </c>
      <c r="CB25" s="8" t="s">
        <v>373</v>
      </c>
      <c r="CC25" s="8" t="s">
        <v>373</v>
      </c>
      <c r="CD25" s="8" t="s">
        <v>373</v>
      </c>
      <c r="CE25" s="8" t="s">
        <v>373</v>
      </c>
      <c r="CF25" s="8" t="s">
        <v>373</v>
      </c>
      <c r="CG25" s="8" t="s">
        <v>383</v>
      </c>
      <c r="CH25" s="8" t="s">
        <v>373</v>
      </c>
      <c r="CI25" s="8" t="s">
        <v>373</v>
      </c>
      <c r="CJ25" s="8" t="s">
        <v>373</v>
      </c>
      <c r="CK25" s="8" t="s">
        <v>373</v>
      </c>
      <c r="CL25" s="8" t="s">
        <v>373</v>
      </c>
      <c r="CM25" s="8" t="s">
        <v>373</v>
      </c>
      <c r="CN25" s="8" t="s">
        <v>373</v>
      </c>
      <c r="CO25" s="8" t="s">
        <v>373</v>
      </c>
      <c r="CP25" s="8" t="s">
        <v>373</v>
      </c>
      <c r="CQ25" s="8" t="s">
        <v>373</v>
      </c>
      <c r="CR25" s="8" t="s">
        <v>373</v>
      </c>
      <c r="CS25" s="8" t="s">
        <v>373</v>
      </c>
      <c r="CT25" s="8" t="s">
        <v>373</v>
      </c>
      <c r="CU25" s="8" t="s">
        <v>373</v>
      </c>
      <c r="CV25" s="8" t="s">
        <v>373</v>
      </c>
      <c r="CW25" s="8" t="s">
        <v>373</v>
      </c>
      <c r="CX25" s="8" t="s">
        <v>373</v>
      </c>
      <c r="CY25" s="8" t="s">
        <v>373</v>
      </c>
      <c r="CZ25" s="8" t="s">
        <v>373</v>
      </c>
      <c r="DA25" s="8" t="s">
        <v>373</v>
      </c>
      <c r="DB25" s="8" t="s">
        <v>373</v>
      </c>
      <c r="DC25" s="8" t="s">
        <v>373</v>
      </c>
      <c r="DD25" s="8" t="s">
        <v>373</v>
      </c>
      <c r="DE25" s="8" t="s">
        <v>373</v>
      </c>
      <c r="DF25" s="8" t="s">
        <v>373</v>
      </c>
      <c r="DG25" s="8" t="s">
        <v>373</v>
      </c>
      <c r="DH25" s="8" t="s">
        <v>373</v>
      </c>
      <c r="DI25" s="8" t="s">
        <v>373</v>
      </c>
      <c r="DJ25" s="8" t="s">
        <v>373</v>
      </c>
      <c r="DK25" s="8" t="s">
        <v>373</v>
      </c>
      <c r="DL25" s="8" t="s">
        <v>373</v>
      </c>
      <c r="DM25" s="8" t="s">
        <v>373</v>
      </c>
      <c r="DN25" s="8" t="s">
        <v>373</v>
      </c>
      <c r="DO25" s="8" t="s">
        <v>373</v>
      </c>
      <c r="DP25" s="8" t="s">
        <v>373</v>
      </c>
      <c r="DQ25" s="8" t="s">
        <v>373</v>
      </c>
      <c r="DR25" s="8" t="s">
        <v>373</v>
      </c>
      <c r="DS25" s="8" t="s">
        <v>373</v>
      </c>
      <c r="DT25" s="8" t="s">
        <v>373</v>
      </c>
      <c r="DU25" s="8" t="s">
        <v>373</v>
      </c>
      <c r="DV25" s="8" t="s">
        <v>383</v>
      </c>
      <c r="DW25" s="8" t="s">
        <v>373</v>
      </c>
      <c r="DX25" s="8" t="s">
        <v>373</v>
      </c>
      <c r="DY25" s="8" t="s">
        <v>373</v>
      </c>
      <c r="DZ25" s="8" t="s">
        <v>373</v>
      </c>
      <c r="EA25" s="8" t="s">
        <v>373</v>
      </c>
      <c r="EB25" s="8" t="s">
        <v>373</v>
      </c>
      <c r="EC25" s="8" t="s">
        <v>373</v>
      </c>
      <c r="ED25" s="8" t="s">
        <v>373</v>
      </c>
      <c r="EE25" s="8" t="s">
        <v>373</v>
      </c>
      <c r="EF25" s="8" t="s">
        <v>373</v>
      </c>
      <c r="EG25" s="8" t="s">
        <v>373</v>
      </c>
      <c r="EH25" s="8" t="s">
        <v>373</v>
      </c>
      <c r="EI25" s="8" t="s">
        <v>373</v>
      </c>
      <c r="EJ25" s="8" t="s">
        <v>373</v>
      </c>
      <c r="EK25" s="8" t="s">
        <v>373</v>
      </c>
      <c r="EL25" s="8" t="s">
        <v>373</v>
      </c>
      <c r="EM25" s="8" t="s">
        <v>373</v>
      </c>
      <c r="EN25" s="8" t="s">
        <v>373</v>
      </c>
      <c r="EO25" s="8" t="s">
        <v>373</v>
      </c>
      <c r="EP25" s="8" t="s">
        <v>373</v>
      </c>
      <c r="EQ25" s="8" t="s">
        <v>373</v>
      </c>
      <c r="ER25" s="8" t="s">
        <v>373</v>
      </c>
      <c r="ES25" s="8" t="s">
        <v>373</v>
      </c>
      <c r="ET25" s="8" t="s">
        <v>373</v>
      </c>
      <c r="EU25" s="8" t="s">
        <v>373</v>
      </c>
      <c r="EV25" s="8" t="s">
        <v>373</v>
      </c>
      <c r="EW25" s="8" t="s">
        <v>373</v>
      </c>
      <c r="EX25" s="8" t="s">
        <v>373</v>
      </c>
      <c r="EY25" s="8" t="s">
        <v>373</v>
      </c>
      <c r="EZ25" s="8" t="s">
        <v>373</v>
      </c>
      <c r="FA25" s="8" t="s">
        <v>373</v>
      </c>
      <c r="FB25" s="8" t="s">
        <v>373</v>
      </c>
      <c r="FC25" s="8" t="s">
        <v>373</v>
      </c>
      <c r="FD25" s="8" t="s">
        <v>373</v>
      </c>
      <c r="FE25" s="8" t="s">
        <v>373</v>
      </c>
      <c r="FF25" s="8" t="s">
        <v>373</v>
      </c>
      <c r="FG25" s="8" t="s">
        <v>383</v>
      </c>
      <c r="FH25" s="8" t="s">
        <v>373</v>
      </c>
      <c r="FI25" s="8" t="s">
        <v>373</v>
      </c>
      <c r="FJ25" s="8" t="s">
        <v>373</v>
      </c>
      <c r="FK25" s="8" t="s">
        <v>373</v>
      </c>
      <c r="FL25" s="8" t="s">
        <v>373</v>
      </c>
      <c r="FM25" s="8" t="s">
        <v>373</v>
      </c>
      <c r="FN25" s="8" t="s">
        <v>373</v>
      </c>
      <c r="FO25" s="8" t="s">
        <v>373</v>
      </c>
      <c r="FP25" s="8" t="s">
        <v>373</v>
      </c>
      <c r="FQ25" s="8" t="s">
        <v>373</v>
      </c>
      <c r="FR25" s="8" t="s">
        <v>548</v>
      </c>
    </row>
    <row r="26" spans="1:174" s="11" customFormat="1" x14ac:dyDescent="0.2">
      <c r="A26" s="8" t="s">
        <v>3227</v>
      </c>
      <c r="B26" s="8">
        <v>9105</v>
      </c>
      <c r="C26" s="10">
        <v>4</v>
      </c>
      <c r="D26" s="8">
        <v>7</v>
      </c>
      <c r="E26" s="8" t="s">
        <v>381</v>
      </c>
      <c r="F26" s="8" t="s">
        <v>373</v>
      </c>
      <c r="G26" s="8" t="s">
        <v>423</v>
      </c>
      <c r="H26" s="8" t="s">
        <v>390</v>
      </c>
      <c r="I26" s="8" t="s">
        <v>597</v>
      </c>
      <c r="J26" s="8" t="s">
        <v>373</v>
      </c>
      <c r="K26" s="8" t="s">
        <v>2422</v>
      </c>
      <c r="L26" s="8" t="s">
        <v>373</v>
      </c>
      <c r="M26" s="8" t="s">
        <v>2423</v>
      </c>
      <c r="N26" s="8" t="s">
        <v>373</v>
      </c>
      <c r="O26" s="8" t="s">
        <v>373</v>
      </c>
      <c r="P26" s="8" t="s">
        <v>2424</v>
      </c>
      <c r="Q26" s="8" t="s">
        <v>373</v>
      </c>
      <c r="R26" s="8" t="s">
        <v>373</v>
      </c>
      <c r="S26" s="8" t="s">
        <v>383</v>
      </c>
      <c r="T26" s="8" t="s">
        <v>373</v>
      </c>
      <c r="U26" s="8" t="s">
        <v>405</v>
      </c>
      <c r="V26" s="8" t="s">
        <v>406</v>
      </c>
      <c r="W26" s="8" t="s">
        <v>1310</v>
      </c>
      <c r="X26" s="8" t="s">
        <v>373</v>
      </c>
      <c r="Y26" s="8" t="s">
        <v>373</v>
      </c>
      <c r="Z26" s="12">
        <v>0.22</v>
      </c>
      <c r="AA26" s="8" t="s">
        <v>373</v>
      </c>
      <c r="AB26" s="8" t="s">
        <v>373</v>
      </c>
      <c r="AC26" s="8" t="s">
        <v>373</v>
      </c>
      <c r="AD26" s="8" t="s">
        <v>429</v>
      </c>
      <c r="AE26" s="8" t="s">
        <v>429</v>
      </c>
      <c r="AF26" s="8" t="s">
        <v>383</v>
      </c>
      <c r="AG26" s="8" t="s">
        <v>373</v>
      </c>
      <c r="AH26" s="8" t="s">
        <v>383</v>
      </c>
      <c r="AI26" s="8" t="s">
        <v>373</v>
      </c>
      <c r="AJ26" s="8" t="s">
        <v>489</v>
      </c>
      <c r="AK26" s="8" t="s">
        <v>373</v>
      </c>
      <c r="AL26" s="8" t="s">
        <v>373</v>
      </c>
      <c r="AM26" s="8" t="s">
        <v>489</v>
      </c>
      <c r="AN26" s="8" t="s">
        <v>373</v>
      </c>
      <c r="AO26" s="8" t="s">
        <v>383</v>
      </c>
      <c r="AP26" s="8" t="s">
        <v>703</v>
      </c>
      <c r="AQ26" s="8" t="s">
        <v>373</v>
      </c>
      <c r="AR26" s="8" t="s">
        <v>373</v>
      </c>
      <c r="AS26" s="8" t="s">
        <v>691</v>
      </c>
      <c r="AT26" s="8" t="s">
        <v>373</v>
      </c>
      <c r="AU26" s="8" t="s">
        <v>390</v>
      </c>
      <c r="AV26" s="8" t="s">
        <v>433</v>
      </c>
      <c r="AW26" s="8" t="s">
        <v>383</v>
      </c>
      <c r="AX26" s="8" t="s">
        <v>373</v>
      </c>
      <c r="AY26" s="8" t="s">
        <v>383</v>
      </c>
      <c r="AZ26" s="8" t="s">
        <v>390</v>
      </c>
      <c r="BA26" s="8" t="s">
        <v>373</v>
      </c>
      <c r="BB26" s="8" t="s">
        <v>411</v>
      </c>
      <c r="BC26" s="12">
        <v>0.04</v>
      </c>
      <c r="BD26" s="8" t="s">
        <v>373</v>
      </c>
      <c r="BE26" s="8" t="s">
        <v>1685</v>
      </c>
      <c r="BF26" s="8" t="s">
        <v>373</v>
      </c>
      <c r="BG26" s="8" t="s">
        <v>373</v>
      </c>
      <c r="BH26" s="8" t="s">
        <v>373</v>
      </c>
      <c r="BI26" s="8" t="s">
        <v>373</v>
      </c>
      <c r="BJ26" s="8" t="s">
        <v>373</v>
      </c>
      <c r="BK26" s="8" t="s">
        <v>373</v>
      </c>
      <c r="BL26" s="8" t="s">
        <v>373</v>
      </c>
      <c r="BM26" s="8" t="s">
        <v>373</v>
      </c>
      <c r="BN26" s="8" t="s">
        <v>373</v>
      </c>
      <c r="BO26" s="8" t="s">
        <v>373</v>
      </c>
      <c r="BP26" s="8" t="s">
        <v>373</v>
      </c>
      <c r="BQ26" s="8" t="s">
        <v>373</v>
      </c>
      <c r="BR26" s="8" t="s">
        <v>373</v>
      </c>
      <c r="BS26" s="8" t="s">
        <v>373</v>
      </c>
      <c r="BT26" s="8" t="s">
        <v>373</v>
      </c>
      <c r="BU26" s="8" t="s">
        <v>373</v>
      </c>
      <c r="BV26" s="8" t="s">
        <v>373</v>
      </c>
      <c r="BW26" s="8" t="s">
        <v>373</v>
      </c>
      <c r="BX26" s="8" t="s">
        <v>373</v>
      </c>
      <c r="BY26" s="8" t="s">
        <v>373</v>
      </c>
      <c r="BZ26" s="8" t="s">
        <v>373</v>
      </c>
      <c r="CA26" s="8" t="s">
        <v>373</v>
      </c>
      <c r="CB26" s="8" t="s">
        <v>373</v>
      </c>
      <c r="CC26" s="8" t="s">
        <v>373</v>
      </c>
      <c r="CD26" s="8" t="s">
        <v>373</v>
      </c>
      <c r="CE26" s="8" t="s">
        <v>373</v>
      </c>
      <c r="CF26" s="8" t="s">
        <v>373</v>
      </c>
      <c r="CG26" s="8" t="s">
        <v>373</v>
      </c>
      <c r="CH26" s="8" t="s">
        <v>373</v>
      </c>
      <c r="CI26" s="8" t="s">
        <v>373</v>
      </c>
      <c r="CJ26" s="8" t="s">
        <v>373</v>
      </c>
      <c r="CK26" s="8" t="s">
        <v>373</v>
      </c>
      <c r="CL26" s="8" t="s">
        <v>373</v>
      </c>
      <c r="CM26" s="8" t="s">
        <v>373</v>
      </c>
      <c r="CN26" s="8" t="s">
        <v>373</v>
      </c>
      <c r="CO26" s="8" t="s">
        <v>373</v>
      </c>
      <c r="CP26" s="8" t="s">
        <v>373</v>
      </c>
      <c r="CQ26" s="8" t="s">
        <v>373</v>
      </c>
      <c r="CR26" s="8" t="s">
        <v>373</v>
      </c>
      <c r="CS26" s="8" t="s">
        <v>373</v>
      </c>
      <c r="CT26" s="8" t="s">
        <v>373</v>
      </c>
      <c r="CU26" s="8" t="s">
        <v>373</v>
      </c>
      <c r="CV26" s="8" t="s">
        <v>373</v>
      </c>
      <c r="CW26" s="8" t="s">
        <v>373</v>
      </c>
      <c r="CX26" s="8" t="s">
        <v>373</v>
      </c>
      <c r="CY26" s="8" t="s">
        <v>373</v>
      </c>
      <c r="CZ26" s="8" t="s">
        <v>373</v>
      </c>
      <c r="DA26" s="8" t="s">
        <v>373</v>
      </c>
      <c r="DB26" s="8" t="s">
        <v>373</v>
      </c>
      <c r="DC26" s="8" t="s">
        <v>373</v>
      </c>
      <c r="DD26" s="8" t="s">
        <v>373</v>
      </c>
      <c r="DE26" s="8" t="s">
        <v>373</v>
      </c>
      <c r="DF26" s="8" t="s">
        <v>373</v>
      </c>
      <c r="DG26" s="8" t="s">
        <v>373</v>
      </c>
      <c r="DH26" s="8" t="s">
        <v>373</v>
      </c>
      <c r="DI26" s="8" t="s">
        <v>373</v>
      </c>
      <c r="DJ26" s="8" t="s">
        <v>373</v>
      </c>
      <c r="DK26" s="8" t="s">
        <v>373</v>
      </c>
      <c r="DL26" s="8" t="s">
        <v>373</v>
      </c>
      <c r="DM26" s="8" t="s">
        <v>373</v>
      </c>
      <c r="DN26" s="8" t="s">
        <v>373</v>
      </c>
      <c r="DO26" s="8" t="s">
        <v>373</v>
      </c>
      <c r="DP26" s="8" t="s">
        <v>373</v>
      </c>
      <c r="DQ26" s="8" t="s">
        <v>373</v>
      </c>
      <c r="DR26" s="8" t="s">
        <v>373</v>
      </c>
      <c r="DS26" s="8" t="s">
        <v>373</v>
      </c>
      <c r="DT26" s="8" t="s">
        <v>373</v>
      </c>
      <c r="DU26" s="8" t="s">
        <v>373</v>
      </c>
      <c r="DV26" s="8" t="s">
        <v>373</v>
      </c>
      <c r="DW26" s="8" t="s">
        <v>373</v>
      </c>
      <c r="DX26" s="8" t="s">
        <v>373</v>
      </c>
      <c r="DY26" s="8" t="s">
        <v>373</v>
      </c>
      <c r="DZ26" s="8" t="s">
        <v>373</v>
      </c>
      <c r="EA26" s="8" t="s">
        <v>373</v>
      </c>
      <c r="EB26" s="8" t="s">
        <v>373</v>
      </c>
      <c r="EC26" s="8" t="s">
        <v>373</v>
      </c>
      <c r="ED26" s="8" t="s">
        <v>373</v>
      </c>
      <c r="EE26" s="8" t="s">
        <v>373</v>
      </c>
      <c r="EF26" s="8" t="s">
        <v>373</v>
      </c>
      <c r="EG26" s="8" t="s">
        <v>373</v>
      </c>
      <c r="EH26" s="8" t="s">
        <v>373</v>
      </c>
      <c r="EI26" s="8" t="s">
        <v>373</v>
      </c>
      <c r="EJ26" s="8" t="s">
        <v>373</v>
      </c>
      <c r="EK26" s="8" t="s">
        <v>373</v>
      </c>
      <c r="EL26" s="8" t="s">
        <v>373</v>
      </c>
      <c r="EM26" s="8" t="s">
        <v>373</v>
      </c>
      <c r="EN26" s="8" t="s">
        <v>373</v>
      </c>
      <c r="EO26" s="8" t="s">
        <v>373</v>
      </c>
      <c r="EP26" s="8" t="s">
        <v>373</v>
      </c>
      <c r="EQ26" s="8" t="s">
        <v>373</v>
      </c>
      <c r="ER26" s="8" t="s">
        <v>373</v>
      </c>
      <c r="ES26" s="8" t="s">
        <v>373</v>
      </c>
      <c r="ET26" s="8" t="s">
        <v>373</v>
      </c>
      <c r="EU26" s="8" t="s">
        <v>373</v>
      </c>
      <c r="EV26" s="8" t="s">
        <v>373</v>
      </c>
      <c r="EW26" s="8" t="s">
        <v>373</v>
      </c>
      <c r="EX26" s="8" t="s">
        <v>373</v>
      </c>
      <c r="EY26" s="8" t="s">
        <v>373</v>
      </c>
      <c r="EZ26" s="8" t="s">
        <v>373</v>
      </c>
      <c r="FA26" s="8" t="s">
        <v>373</v>
      </c>
      <c r="FB26" s="8" t="s">
        <v>373</v>
      </c>
      <c r="FC26" s="8" t="s">
        <v>373</v>
      </c>
      <c r="FD26" s="8" t="s">
        <v>373</v>
      </c>
      <c r="FE26" s="8" t="s">
        <v>373</v>
      </c>
      <c r="FF26" s="8" t="s">
        <v>373</v>
      </c>
      <c r="FG26" s="8" t="s">
        <v>373</v>
      </c>
      <c r="FH26" s="8" t="s">
        <v>373</v>
      </c>
      <c r="FI26" s="8" t="s">
        <v>373</v>
      </c>
      <c r="FJ26" s="8" t="s">
        <v>373</v>
      </c>
      <c r="FK26" s="8" t="s">
        <v>373</v>
      </c>
      <c r="FL26" s="8" t="s">
        <v>373</v>
      </c>
      <c r="FM26" s="8" t="s">
        <v>373</v>
      </c>
      <c r="FN26" s="8" t="s">
        <v>373</v>
      </c>
      <c r="FO26" s="8" t="s">
        <v>373</v>
      </c>
      <c r="FP26" s="8" t="s">
        <v>373</v>
      </c>
      <c r="FQ26" s="8" t="s">
        <v>373</v>
      </c>
      <c r="FR26" s="8" t="s">
        <v>373</v>
      </c>
    </row>
    <row r="27" spans="1:174" s="11" customFormat="1" x14ac:dyDescent="0.2">
      <c r="A27" s="8" t="s">
        <v>2930</v>
      </c>
      <c r="B27" s="8">
        <v>8980</v>
      </c>
      <c r="C27" s="10">
        <v>4</v>
      </c>
      <c r="D27" s="8">
        <v>2</v>
      </c>
      <c r="E27" s="8" t="s">
        <v>381</v>
      </c>
      <c r="F27" s="8" t="s">
        <v>373</v>
      </c>
      <c r="G27" s="8" t="s">
        <v>1021</v>
      </c>
      <c r="H27" s="8" t="s">
        <v>383</v>
      </c>
      <c r="I27" s="8" t="s">
        <v>424</v>
      </c>
      <c r="J27" s="8" t="s">
        <v>373</v>
      </c>
      <c r="K27" s="12">
        <v>0.05</v>
      </c>
      <c r="L27" s="8" t="s">
        <v>373</v>
      </c>
      <c r="M27" s="10">
        <v>10</v>
      </c>
      <c r="N27" s="8" t="s">
        <v>373</v>
      </c>
      <c r="O27" s="8" t="s">
        <v>373</v>
      </c>
      <c r="P27" s="10">
        <v>60</v>
      </c>
      <c r="Q27" s="8" t="s">
        <v>373</v>
      </c>
      <c r="R27" s="10">
        <v>15</v>
      </c>
      <c r="S27" s="8" t="s">
        <v>390</v>
      </c>
      <c r="T27" s="8" t="s">
        <v>2934</v>
      </c>
      <c r="U27" s="8" t="s">
        <v>405</v>
      </c>
      <c r="V27" s="8" t="s">
        <v>636</v>
      </c>
      <c r="W27" s="8" t="s">
        <v>373</v>
      </c>
      <c r="X27" s="8" t="s">
        <v>2935</v>
      </c>
      <c r="Y27" s="8" t="s">
        <v>2936</v>
      </c>
      <c r="Z27" s="12">
        <v>0.03</v>
      </c>
      <c r="AA27" s="12">
        <v>0.1</v>
      </c>
      <c r="AB27" s="8" t="s">
        <v>373</v>
      </c>
      <c r="AC27" s="8" t="s">
        <v>373</v>
      </c>
      <c r="AD27" s="8" t="s">
        <v>373</v>
      </c>
      <c r="AE27" s="8" t="s">
        <v>429</v>
      </c>
      <c r="AF27" s="8" t="s">
        <v>390</v>
      </c>
      <c r="AG27" s="8" t="s">
        <v>390</v>
      </c>
      <c r="AH27" s="8" t="s">
        <v>390</v>
      </c>
      <c r="AI27" s="10">
        <v>2017</v>
      </c>
      <c r="AJ27" s="10">
        <v>2017</v>
      </c>
      <c r="AK27" s="10">
        <v>2017</v>
      </c>
      <c r="AL27" s="8" t="s">
        <v>429</v>
      </c>
      <c r="AM27" s="8" t="s">
        <v>429</v>
      </c>
      <c r="AN27" s="8" t="s">
        <v>429</v>
      </c>
      <c r="AO27" s="8" t="s">
        <v>383</v>
      </c>
      <c r="AP27" s="8" t="s">
        <v>373</v>
      </c>
      <c r="AQ27" s="8" t="s">
        <v>373</v>
      </c>
      <c r="AR27" s="8" t="s">
        <v>373</v>
      </c>
      <c r="AS27" s="8" t="s">
        <v>494</v>
      </c>
      <c r="AT27" s="8" t="s">
        <v>2937</v>
      </c>
      <c r="AU27" s="8" t="s">
        <v>390</v>
      </c>
      <c r="AV27" s="8" t="s">
        <v>2245</v>
      </c>
      <c r="AW27" s="8" t="s">
        <v>383</v>
      </c>
      <c r="AX27" s="8" t="s">
        <v>383</v>
      </c>
      <c r="AY27" s="8" t="s">
        <v>383</v>
      </c>
      <c r="AZ27" s="8" t="s">
        <v>390</v>
      </c>
      <c r="BA27" s="8" t="s">
        <v>2938</v>
      </c>
      <c r="BB27" s="8" t="s">
        <v>411</v>
      </c>
      <c r="BC27" s="10">
        <v>4</v>
      </c>
      <c r="BD27" s="8" t="s">
        <v>373</v>
      </c>
      <c r="BE27" s="8" t="s">
        <v>778</v>
      </c>
      <c r="BF27" s="8" t="s">
        <v>373</v>
      </c>
      <c r="BG27" s="8" t="s">
        <v>494</v>
      </c>
      <c r="BH27" s="8" t="s">
        <v>2939</v>
      </c>
      <c r="BI27" s="9">
        <v>32.47</v>
      </c>
      <c r="BJ27" s="8" t="s">
        <v>390</v>
      </c>
      <c r="BK27" s="8" t="s">
        <v>2938</v>
      </c>
      <c r="BL27" s="8" t="s">
        <v>411</v>
      </c>
      <c r="BM27" s="12">
        <v>0.04</v>
      </c>
      <c r="BN27" s="8" t="s">
        <v>373</v>
      </c>
      <c r="BO27" s="8" t="s">
        <v>618</v>
      </c>
      <c r="BP27" s="8" t="s">
        <v>373</v>
      </c>
      <c r="BQ27" s="8" t="s">
        <v>435</v>
      </c>
      <c r="BR27" s="8" t="s">
        <v>373</v>
      </c>
      <c r="BS27" s="9">
        <v>34.590000000000003</v>
      </c>
      <c r="BT27" s="8" t="s">
        <v>390</v>
      </c>
      <c r="BU27" s="8" t="s">
        <v>2942</v>
      </c>
      <c r="BV27" s="8" t="s">
        <v>411</v>
      </c>
      <c r="BW27" s="12">
        <v>0.09</v>
      </c>
      <c r="BX27" s="8" t="s">
        <v>373</v>
      </c>
      <c r="BY27" s="8" t="s">
        <v>390</v>
      </c>
      <c r="BZ27" s="8" t="s">
        <v>600</v>
      </c>
      <c r="CA27" s="8" t="s">
        <v>373</v>
      </c>
      <c r="CB27" s="8" t="s">
        <v>752</v>
      </c>
      <c r="CC27" s="8" t="s">
        <v>373</v>
      </c>
      <c r="CD27" s="8" t="s">
        <v>390</v>
      </c>
      <c r="CE27" s="8" t="s">
        <v>2943</v>
      </c>
      <c r="CF27" s="9">
        <v>10.36</v>
      </c>
      <c r="CG27" s="8" t="s">
        <v>390</v>
      </c>
      <c r="CH27" s="10">
        <v>7687</v>
      </c>
      <c r="CI27" s="10">
        <v>0</v>
      </c>
      <c r="CJ27" s="10">
        <v>7867</v>
      </c>
      <c r="CK27" s="10">
        <v>0</v>
      </c>
      <c r="CL27" s="10">
        <v>1541</v>
      </c>
      <c r="CM27" s="10">
        <v>0</v>
      </c>
      <c r="CN27" s="10">
        <v>183</v>
      </c>
      <c r="CO27" s="10">
        <v>0</v>
      </c>
      <c r="CP27" s="8" t="s">
        <v>2949</v>
      </c>
      <c r="CQ27" s="8" t="s">
        <v>373</v>
      </c>
      <c r="CR27" s="8" t="s">
        <v>373</v>
      </c>
      <c r="CS27" s="10">
        <v>23.29</v>
      </c>
      <c r="CT27" s="10">
        <v>1</v>
      </c>
      <c r="CU27" s="10">
        <v>2</v>
      </c>
      <c r="CV27" s="8" t="s">
        <v>2951</v>
      </c>
      <c r="CW27" s="10">
        <v>1950</v>
      </c>
      <c r="CX27" s="10">
        <v>1978</v>
      </c>
      <c r="CY27" s="8" t="s">
        <v>2952</v>
      </c>
      <c r="CZ27" s="8" t="s">
        <v>429</v>
      </c>
      <c r="DA27" s="8" t="s">
        <v>2953</v>
      </c>
      <c r="DB27" s="12">
        <v>0.9</v>
      </c>
      <c r="DC27" s="8" t="s">
        <v>2954</v>
      </c>
      <c r="DD27" s="8" t="s">
        <v>429</v>
      </c>
      <c r="DE27" s="8" t="s">
        <v>2955</v>
      </c>
      <c r="DF27" s="8" t="s">
        <v>373</v>
      </c>
      <c r="DG27" s="8" t="s">
        <v>373</v>
      </c>
      <c r="DH27" s="8" t="s">
        <v>373</v>
      </c>
      <c r="DI27" s="8" t="s">
        <v>373</v>
      </c>
      <c r="DJ27" s="8" t="s">
        <v>373</v>
      </c>
      <c r="DK27" s="8" t="s">
        <v>373</v>
      </c>
      <c r="DL27" s="8" t="s">
        <v>373</v>
      </c>
      <c r="DM27" s="8" t="s">
        <v>429</v>
      </c>
      <c r="DN27" s="8" t="s">
        <v>390</v>
      </c>
      <c r="DO27" s="8" t="s">
        <v>390</v>
      </c>
      <c r="DP27" s="8" t="s">
        <v>449</v>
      </c>
      <c r="DQ27" s="8" t="s">
        <v>373</v>
      </c>
      <c r="DR27" s="12">
        <v>0.98</v>
      </c>
      <c r="DS27" s="8" t="s">
        <v>373</v>
      </c>
      <c r="DT27" s="12">
        <v>0.02</v>
      </c>
      <c r="DU27" s="8" t="s">
        <v>373</v>
      </c>
      <c r="DV27" s="8" t="s">
        <v>390</v>
      </c>
      <c r="DW27" s="10">
        <v>8975</v>
      </c>
      <c r="DX27" s="10">
        <v>352</v>
      </c>
      <c r="DY27" s="10">
        <v>9155</v>
      </c>
      <c r="DZ27" s="10">
        <v>352</v>
      </c>
      <c r="EA27" s="10">
        <v>1738</v>
      </c>
      <c r="EB27" s="10">
        <v>153</v>
      </c>
      <c r="EC27" s="10">
        <v>91</v>
      </c>
      <c r="ED27" s="10">
        <v>0</v>
      </c>
      <c r="EE27" s="8" t="s">
        <v>373</v>
      </c>
      <c r="EF27" s="8" t="s">
        <v>373</v>
      </c>
      <c r="EG27" s="8" t="s">
        <v>373</v>
      </c>
      <c r="EH27" s="10">
        <v>26.94</v>
      </c>
      <c r="EI27" s="10">
        <v>12</v>
      </c>
      <c r="EJ27" s="8" t="s">
        <v>2962</v>
      </c>
      <c r="EK27" s="10">
        <v>0</v>
      </c>
      <c r="EL27" s="8" t="s">
        <v>494</v>
      </c>
      <c r="EM27" s="8" t="s">
        <v>2963</v>
      </c>
      <c r="EN27" s="8" t="s">
        <v>429</v>
      </c>
      <c r="EO27" s="8" t="s">
        <v>373</v>
      </c>
      <c r="EP27" s="8" t="s">
        <v>373</v>
      </c>
      <c r="EQ27" s="8" t="s">
        <v>373</v>
      </c>
      <c r="ER27" s="8" t="s">
        <v>373</v>
      </c>
      <c r="ES27" s="8" t="s">
        <v>373</v>
      </c>
      <c r="ET27" s="8" t="s">
        <v>373</v>
      </c>
      <c r="EU27" s="8" t="s">
        <v>2964</v>
      </c>
      <c r="EV27" s="8" t="s">
        <v>2964</v>
      </c>
      <c r="EW27" s="8" t="s">
        <v>373</v>
      </c>
      <c r="EX27" s="8" t="s">
        <v>390</v>
      </c>
      <c r="EY27" s="8" t="s">
        <v>383</v>
      </c>
      <c r="EZ27" s="8" t="s">
        <v>373</v>
      </c>
      <c r="FA27" s="8" t="s">
        <v>373</v>
      </c>
      <c r="FB27" s="8" t="s">
        <v>383</v>
      </c>
      <c r="FC27" s="8" t="s">
        <v>373</v>
      </c>
      <c r="FD27" s="8" t="s">
        <v>383</v>
      </c>
      <c r="FE27" s="8" t="s">
        <v>373</v>
      </c>
      <c r="FF27" s="8" t="s">
        <v>2965</v>
      </c>
      <c r="FG27" s="8" t="s">
        <v>390</v>
      </c>
      <c r="FH27" s="10">
        <v>1745</v>
      </c>
      <c r="FI27" s="8" t="s">
        <v>373</v>
      </c>
      <c r="FJ27" s="10">
        <v>79</v>
      </c>
      <c r="FK27" s="8" t="s">
        <v>373</v>
      </c>
      <c r="FL27" s="8" t="s">
        <v>373</v>
      </c>
      <c r="FM27" s="8" t="s">
        <v>373</v>
      </c>
      <c r="FN27" s="10">
        <v>14.33</v>
      </c>
      <c r="FO27" s="8" t="s">
        <v>373</v>
      </c>
      <c r="FP27" s="8" t="s">
        <v>373</v>
      </c>
      <c r="FQ27" s="8" t="s">
        <v>373</v>
      </c>
      <c r="FR27" s="8" t="s">
        <v>373</v>
      </c>
    </row>
    <row r="28" spans="1:174" s="11" customFormat="1" x14ac:dyDescent="0.2">
      <c r="A28" s="8" t="s">
        <v>3228</v>
      </c>
      <c r="B28" s="8">
        <v>955</v>
      </c>
      <c r="C28" s="10">
        <v>2</v>
      </c>
      <c r="D28" s="8">
        <v>3</v>
      </c>
      <c r="E28" s="8" t="s">
        <v>381</v>
      </c>
      <c r="F28" s="8" t="s">
        <v>373</v>
      </c>
      <c r="G28" s="8" t="s">
        <v>539</v>
      </c>
      <c r="H28" s="8" t="s">
        <v>390</v>
      </c>
      <c r="I28" s="8" t="s">
        <v>597</v>
      </c>
      <c r="J28" s="8" t="s">
        <v>373</v>
      </c>
      <c r="K28" s="9">
        <v>10</v>
      </c>
      <c r="L28" s="8" t="s">
        <v>373</v>
      </c>
      <c r="M28" s="8" t="s">
        <v>669</v>
      </c>
      <c r="N28" s="8" t="s">
        <v>373</v>
      </c>
      <c r="O28" s="8" t="s">
        <v>373</v>
      </c>
      <c r="P28" s="8" t="s">
        <v>669</v>
      </c>
      <c r="Q28" s="8" t="s">
        <v>373</v>
      </c>
      <c r="R28" s="8" t="s">
        <v>373</v>
      </c>
      <c r="S28" s="8" t="s">
        <v>390</v>
      </c>
      <c r="T28" s="8" t="s">
        <v>2187</v>
      </c>
      <c r="U28" s="8" t="s">
        <v>405</v>
      </c>
      <c r="V28" s="8" t="s">
        <v>406</v>
      </c>
      <c r="W28" s="10">
        <v>365</v>
      </c>
      <c r="X28" s="8" t="s">
        <v>2188</v>
      </c>
      <c r="Y28" s="8" t="s">
        <v>373</v>
      </c>
      <c r="Z28" s="8" t="s">
        <v>373</v>
      </c>
      <c r="AA28" s="8" t="s">
        <v>373</v>
      </c>
      <c r="AB28" s="8" t="s">
        <v>373</v>
      </c>
      <c r="AC28" s="8" t="s">
        <v>429</v>
      </c>
      <c r="AD28" s="8" t="s">
        <v>429</v>
      </c>
      <c r="AE28" s="8" t="s">
        <v>429</v>
      </c>
      <c r="AF28" s="8" t="s">
        <v>383</v>
      </c>
      <c r="AG28" s="8" t="s">
        <v>383</v>
      </c>
      <c r="AH28" s="8" t="s">
        <v>383</v>
      </c>
      <c r="AI28" s="10">
        <v>2017</v>
      </c>
      <c r="AJ28" s="10">
        <v>0</v>
      </c>
      <c r="AK28" s="10">
        <v>0</v>
      </c>
      <c r="AL28" s="8" t="s">
        <v>479</v>
      </c>
      <c r="AM28" s="8" t="s">
        <v>479</v>
      </c>
      <c r="AN28" s="10">
        <v>0</v>
      </c>
      <c r="AO28" s="8" t="s">
        <v>390</v>
      </c>
      <c r="AP28" s="8" t="s">
        <v>494</v>
      </c>
      <c r="AQ28" s="8" t="s">
        <v>373</v>
      </c>
      <c r="AR28" s="8" t="s">
        <v>2189</v>
      </c>
      <c r="AS28" s="8" t="s">
        <v>1078</v>
      </c>
      <c r="AT28" s="8" t="s">
        <v>2190</v>
      </c>
      <c r="AU28" s="8" t="s">
        <v>383</v>
      </c>
      <c r="AV28" s="8" t="s">
        <v>494</v>
      </c>
      <c r="AW28" s="8" t="s">
        <v>373</v>
      </c>
      <c r="AX28" s="8" t="s">
        <v>373</v>
      </c>
      <c r="AY28" s="8" t="s">
        <v>373</v>
      </c>
      <c r="AZ28" s="8" t="s">
        <v>383</v>
      </c>
      <c r="BA28" s="8" t="s">
        <v>373</v>
      </c>
      <c r="BB28" s="8" t="s">
        <v>373</v>
      </c>
      <c r="BC28" s="8" t="s">
        <v>373</v>
      </c>
      <c r="BD28" s="8" t="s">
        <v>373</v>
      </c>
      <c r="BE28" s="8" t="s">
        <v>373</v>
      </c>
      <c r="BF28" s="8" t="s">
        <v>373</v>
      </c>
      <c r="BG28" s="8" t="s">
        <v>373</v>
      </c>
      <c r="BH28" s="8" t="s">
        <v>373</v>
      </c>
      <c r="BI28" s="8" t="s">
        <v>373</v>
      </c>
      <c r="BJ28" s="8" t="s">
        <v>383</v>
      </c>
      <c r="BK28" s="8" t="s">
        <v>373</v>
      </c>
      <c r="BL28" s="8" t="s">
        <v>373</v>
      </c>
      <c r="BM28" s="8" t="s">
        <v>373</v>
      </c>
      <c r="BN28" s="8" t="s">
        <v>373</v>
      </c>
      <c r="BO28" s="8" t="s">
        <v>373</v>
      </c>
      <c r="BP28" s="8" t="s">
        <v>373</v>
      </c>
      <c r="BQ28" s="8" t="s">
        <v>373</v>
      </c>
      <c r="BR28" s="8" t="s">
        <v>373</v>
      </c>
      <c r="BS28" s="8" t="s">
        <v>373</v>
      </c>
      <c r="BT28" s="8" t="s">
        <v>383</v>
      </c>
      <c r="BU28" s="8" t="s">
        <v>373</v>
      </c>
      <c r="BV28" s="8" t="s">
        <v>373</v>
      </c>
      <c r="BW28" s="8" t="s">
        <v>373</v>
      </c>
      <c r="BX28" s="8" t="s">
        <v>373</v>
      </c>
      <c r="BY28" s="8" t="s">
        <v>373</v>
      </c>
      <c r="BZ28" s="8" t="s">
        <v>373</v>
      </c>
      <c r="CA28" s="8" t="s">
        <v>373</v>
      </c>
      <c r="CB28" s="8" t="s">
        <v>373</v>
      </c>
      <c r="CC28" s="8" t="s">
        <v>373</v>
      </c>
      <c r="CD28" s="8" t="s">
        <v>373</v>
      </c>
      <c r="CE28" s="8" t="s">
        <v>373</v>
      </c>
      <c r="CF28" s="8" t="s">
        <v>373</v>
      </c>
      <c r="CG28" s="8" t="s">
        <v>383</v>
      </c>
      <c r="CH28" s="8" t="s">
        <v>373</v>
      </c>
      <c r="CI28" s="8" t="s">
        <v>373</v>
      </c>
      <c r="CJ28" s="8" t="s">
        <v>373</v>
      </c>
      <c r="CK28" s="8" t="s">
        <v>373</v>
      </c>
      <c r="CL28" s="8" t="s">
        <v>373</v>
      </c>
      <c r="CM28" s="8" t="s">
        <v>373</v>
      </c>
      <c r="CN28" s="8" t="s">
        <v>373</v>
      </c>
      <c r="CO28" s="8" t="s">
        <v>373</v>
      </c>
      <c r="CP28" s="8" t="s">
        <v>373</v>
      </c>
      <c r="CQ28" s="8" t="s">
        <v>373</v>
      </c>
      <c r="CR28" s="8" t="s">
        <v>373</v>
      </c>
      <c r="CS28" s="8" t="s">
        <v>373</v>
      </c>
      <c r="CT28" s="8" t="s">
        <v>373</v>
      </c>
      <c r="CU28" s="8" t="s">
        <v>373</v>
      </c>
      <c r="CV28" s="8" t="s">
        <v>373</v>
      </c>
      <c r="CW28" s="8" t="s">
        <v>373</v>
      </c>
      <c r="CX28" s="8" t="s">
        <v>373</v>
      </c>
      <c r="CY28" s="8" t="s">
        <v>373</v>
      </c>
      <c r="CZ28" s="8" t="s">
        <v>373</v>
      </c>
      <c r="DA28" s="8" t="s">
        <v>373</v>
      </c>
      <c r="DB28" s="8" t="s">
        <v>373</v>
      </c>
      <c r="DC28" s="8" t="s">
        <v>373</v>
      </c>
      <c r="DD28" s="8" t="s">
        <v>373</v>
      </c>
      <c r="DE28" s="8" t="s">
        <v>373</v>
      </c>
      <c r="DF28" s="8" t="s">
        <v>373</v>
      </c>
      <c r="DG28" s="8" t="s">
        <v>373</v>
      </c>
      <c r="DH28" s="8" t="s">
        <v>373</v>
      </c>
      <c r="DI28" s="8" t="s">
        <v>373</v>
      </c>
      <c r="DJ28" s="8" t="s">
        <v>373</v>
      </c>
      <c r="DK28" s="8" t="s">
        <v>373</v>
      </c>
      <c r="DL28" s="8" t="s">
        <v>373</v>
      </c>
      <c r="DM28" s="8" t="s">
        <v>373</v>
      </c>
      <c r="DN28" s="8" t="s">
        <v>373</v>
      </c>
      <c r="DO28" s="8" t="s">
        <v>373</v>
      </c>
      <c r="DP28" s="8" t="s">
        <v>373</v>
      </c>
      <c r="DQ28" s="8" t="s">
        <v>373</v>
      </c>
      <c r="DR28" s="8" t="s">
        <v>373</v>
      </c>
      <c r="DS28" s="8" t="s">
        <v>373</v>
      </c>
      <c r="DT28" s="8" t="s">
        <v>373</v>
      </c>
      <c r="DU28" s="8" t="s">
        <v>373</v>
      </c>
      <c r="DV28" s="8" t="s">
        <v>390</v>
      </c>
      <c r="DW28" s="10">
        <v>448</v>
      </c>
      <c r="DX28" s="8" t="s">
        <v>373</v>
      </c>
      <c r="DY28" s="10">
        <v>448</v>
      </c>
      <c r="DZ28" s="8" t="s">
        <v>373</v>
      </c>
      <c r="EA28" s="10">
        <v>403</v>
      </c>
      <c r="EB28" s="10">
        <v>29</v>
      </c>
      <c r="EC28" s="10">
        <v>7</v>
      </c>
      <c r="ED28" s="10">
        <v>1</v>
      </c>
      <c r="EE28" s="10">
        <v>8</v>
      </c>
      <c r="EF28" s="8" t="s">
        <v>373</v>
      </c>
      <c r="EG28" s="10">
        <v>46</v>
      </c>
      <c r="EH28" s="10">
        <v>5.5</v>
      </c>
      <c r="EI28" s="10">
        <v>2</v>
      </c>
      <c r="EJ28" s="10">
        <v>1</v>
      </c>
      <c r="EK28" s="10">
        <v>1</v>
      </c>
      <c r="EL28" s="8" t="s">
        <v>2195</v>
      </c>
      <c r="EM28" s="8" t="s">
        <v>2196</v>
      </c>
      <c r="EN28" s="10">
        <v>1984</v>
      </c>
      <c r="EO28" s="10">
        <v>2000</v>
      </c>
      <c r="EP28" s="13">
        <v>39000</v>
      </c>
      <c r="EQ28" s="13">
        <v>26250</v>
      </c>
      <c r="ER28" s="13">
        <v>1058255</v>
      </c>
      <c r="ES28" s="10">
        <v>1.7000000000000001E-2</v>
      </c>
      <c r="ET28" s="10">
        <v>1.6E-2</v>
      </c>
      <c r="EU28" s="12">
        <v>0.55000000000000004</v>
      </c>
      <c r="EV28" s="10">
        <v>2033</v>
      </c>
      <c r="EW28" s="10">
        <v>2033</v>
      </c>
      <c r="EX28" s="8" t="s">
        <v>383</v>
      </c>
      <c r="EY28" s="8" t="s">
        <v>383</v>
      </c>
      <c r="EZ28" s="8" t="s">
        <v>489</v>
      </c>
      <c r="FA28" s="8" t="s">
        <v>373</v>
      </c>
      <c r="FB28" s="8" t="s">
        <v>383</v>
      </c>
      <c r="FC28" s="8" t="s">
        <v>373</v>
      </c>
      <c r="FD28" s="8" t="s">
        <v>383</v>
      </c>
      <c r="FE28" s="8" t="s">
        <v>373</v>
      </c>
      <c r="FF28" s="8" t="s">
        <v>373</v>
      </c>
      <c r="FG28" s="8" t="s">
        <v>383</v>
      </c>
      <c r="FH28" s="8" t="s">
        <v>373</v>
      </c>
      <c r="FI28" s="8" t="s">
        <v>373</v>
      </c>
      <c r="FJ28" s="8" t="s">
        <v>373</v>
      </c>
      <c r="FK28" s="8" t="s">
        <v>373</v>
      </c>
      <c r="FL28" s="8" t="s">
        <v>373</v>
      </c>
      <c r="FM28" s="8" t="s">
        <v>373</v>
      </c>
      <c r="FN28" s="8" t="s">
        <v>373</v>
      </c>
      <c r="FO28" s="8" t="s">
        <v>373</v>
      </c>
      <c r="FP28" s="8" t="s">
        <v>373</v>
      </c>
      <c r="FQ28" s="8" t="s">
        <v>373</v>
      </c>
      <c r="FR28" s="8" t="s">
        <v>373</v>
      </c>
    </row>
    <row r="29" spans="1:174" s="11" customFormat="1" x14ac:dyDescent="0.2">
      <c r="A29" s="8" t="s">
        <v>3229</v>
      </c>
      <c r="B29" s="8">
        <v>8795</v>
      </c>
      <c r="C29" s="10">
        <v>4</v>
      </c>
      <c r="D29" s="8">
        <v>5</v>
      </c>
      <c r="E29" s="8" t="s">
        <v>381</v>
      </c>
      <c r="F29" s="8" t="s">
        <v>373</v>
      </c>
      <c r="G29" s="8" t="s">
        <v>423</v>
      </c>
      <c r="H29" s="8" t="s">
        <v>390</v>
      </c>
      <c r="I29" s="8" t="s">
        <v>424</v>
      </c>
      <c r="J29" s="8" t="s">
        <v>373</v>
      </c>
      <c r="K29" s="9">
        <v>5</v>
      </c>
      <c r="L29" s="8" t="s">
        <v>373</v>
      </c>
      <c r="M29" s="10">
        <v>45</v>
      </c>
      <c r="N29" s="8" t="s">
        <v>373</v>
      </c>
      <c r="O29" s="8" t="s">
        <v>373</v>
      </c>
      <c r="P29" s="10">
        <v>55</v>
      </c>
      <c r="Q29" s="8" t="s">
        <v>373</v>
      </c>
      <c r="R29" s="10">
        <v>180</v>
      </c>
      <c r="S29" s="8" t="s">
        <v>383</v>
      </c>
      <c r="T29" s="8" t="s">
        <v>373</v>
      </c>
      <c r="U29" s="8" t="s">
        <v>405</v>
      </c>
      <c r="V29" s="8" t="s">
        <v>636</v>
      </c>
      <c r="W29" s="8" t="s">
        <v>373</v>
      </c>
      <c r="X29" s="8" t="s">
        <v>2384</v>
      </c>
      <c r="Y29" s="8" t="s">
        <v>2385</v>
      </c>
      <c r="Z29" s="10">
        <v>7.93</v>
      </c>
      <c r="AA29" s="8" t="s">
        <v>373</v>
      </c>
      <c r="AB29" s="8" t="s">
        <v>373</v>
      </c>
      <c r="AC29" s="8" t="s">
        <v>373</v>
      </c>
      <c r="AD29" s="8" t="s">
        <v>429</v>
      </c>
      <c r="AE29" s="8" t="s">
        <v>429</v>
      </c>
      <c r="AF29" s="8" t="s">
        <v>390</v>
      </c>
      <c r="AG29" s="8" t="s">
        <v>390</v>
      </c>
      <c r="AH29" s="8" t="s">
        <v>390</v>
      </c>
      <c r="AI29" s="10">
        <v>2017</v>
      </c>
      <c r="AJ29" s="10">
        <v>2017</v>
      </c>
      <c r="AK29" s="10">
        <v>2017</v>
      </c>
      <c r="AL29" s="10">
        <v>2017</v>
      </c>
      <c r="AM29" s="10">
        <v>2017</v>
      </c>
      <c r="AN29" s="10">
        <v>2017</v>
      </c>
      <c r="AO29" s="8" t="s">
        <v>383</v>
      </c>
      <c r="AP29" s="8" t="s">
        <v>408</v>
      </c>
      <c r="AQ29" s="8" t="s">
        <v>373</v>
      </c>
      <c r="AR29" s="8" t="s">
        <v>373</v>
      </c>
      <c r="AS29" s="8" t="s">
        <v>1744</v>
      </c>
      <c r="AT29" s="8" t="s">
        <v>2387</v>
      </c>
      <c r="AU29" s="8" t="s">
        <v>390</v>
      </c>
      <c r="AV29" s="8" t="s">
        <v>433</v>
      </c>
      <c r="AW29" s="8" t="s">
        <v>383</v>
      </c>
      <c r="AX29" s="8" t="s">
        <v>383</v>
      </c>
      <c r="AY29" s="8" t="s">
        <v>383</v>
      </c>
      <c r="AZ29" s="8" t="s">
        <v>390</v>
      </c>
      <c r="BA29" s="10">
        <v>2019</v>
      </c>
      <c r="BB29" s="8" t="s">
        <v>411</v>
      </c>
      <c r="BC29" s="10">
        <v>1.3</v>
      </c>
      <c r="BD29" s="8" t="s">
        <v>373</v>
      </c>
      <c r="BE29" s="8" t="s">
        <v>618</v>
      </c>
      <c r="BF29" s="8" t="s">
        <v>373</v>
      </c>
      <c r="BG29" s="8" t="s">
        <v>560</v>
      </c>
      <c r="BH29" s="8" t="s">
        <v>373</v>
      </c>
      <c r="BI29" s="9">
        <v>33.79</v>
      </c>
      <c r="BJ29" s="8" t="s">
        <v>390</v>
      </c>
      <c r="BK29" s="10">
        <v>2019</v>
      </c>
      <c r="BL29" s="8" t="s">
        <v>411</v>
      </c>
      <c r="BM29" s="10">
        <v>1.3</v>
      </c>
      <c r="BN29" s="8" t="s">
        <v>373</v>
      </c>
      <c r="BO29" s="8" t="s">
        <v>618</v>
      </c>
      <c r="BP29" s="8" t="s">
        <v>373</v>
      </c>
      <c r="BQ29" s="8" t="s">
        <v>494</v>
      </c>
      <c r="BR29" s="8" t="s">
        <v>2389</v>
      </c>
      <c r="BS29" s="9">
        <v>54.66</v>
      </c>
      <c r="BT29" s="8" t="s">
        <v>390</v>
      </c>
      <c r="BU29" s="10">
        <v>2019</v>
      </c>
      <c r="BV29" s="8" t="s">
        <v>411</v>
      </c>
      <c r="BW29" s="10">
        <v>1.3</v>
      </c>
      <c r="BX29" s="8" t="s">
        <v>373</v>
      </c>
      <c r="BY29" s="8" t="s">
        <v>383</v>
      </c>
      <c r="BZ29" s="8" t="s">
        <v>618</v>
      </c>
      <c r="CA29" s="8" t="s">
        <v>373</v>
      </c>
      <c r="CB29" s="8" t="s">
        <v>752</v>
      </c>
      <c r="CC29" s="8" t="s">
        <v>373</v>
      </c>
      <c r="CD29" s="8" t="s">
        <v>383</v>
      </c>
      <c r="CE29" s="8" t="s">
        <v>373</v>
      </c>
      <c r="CF29" s="8" t="s">
        <v>2391</v>
      </c>
      <c r="CG29" s="8" t="s">
        <v>390</v>
      </c>
      <c r="CH29" s="13">
        <v>8708</v>
      </c>
      <c r="CI29" s="10">
        <v>0</v>
      </c>
      <c r="CJ29" s="13">
        <v>10500</v>
      </c>
      <c r="CK29" s="10">
        <v>0</v>
      </c>
      <c r="CL29" s="13">
        <v>3819</v>
      </c>
      <c r="CM29" s="10">
        <v>0</v>
      </c>
      <c r="CN29" s="10">
        <v>467</v>
      </c>
      <c r="CO29" s="10">
        <v>0</v>
      </c>
      <c r="CP29" s="10">
        <v>186</v>
      </c>
      <c r="CQ29" s="10">
        <v>0</v>
      </c>
      <c r="CR29" s="13">
        <v>188663531</v>
      </c>
      <c r="CS29" s="10">
        <v>66</v>
      </c>
      <c r="CT29" s="10">
        <v>3</v>
      </c>
      <c r="CU29" s="10">
        <v>3</v>
      </c>
      <c r="CV29" s="8" t="s">
        <v>2399</v>
      </c>
      <c r="CW29" s="10">
        <v>1968</v>
      </c>
      <c r="CX29" s="10">
        <v>2004</v>
      </c>
      <c r="CY29" s="8" t="s">
        <v>2401</v>
      </c>
      <c r="CZ29" s="8" t="s">
        <v>2401</v>
      </c>
      <c r="DA29" s="8" t="s">
        <v>2402</v>
      </c>
      <c r="DB29" s="12">
        <v>0.95</v>
      </c>
      <c r="DC29" s="8" t="s">
        <v>2403</v>
      </c>
      <c r="DD29" s="10">
        <v>0</v>
      </c>
      <c r="DE29" s="10">
        <v>1.5</v>
      </c>
      <c r="DF29" s="10">
        <v>0</v>
      </c>
      <c r="DG29" s="10">
        <v>0</v>
      </c>
      <c r="DH29" s="10">
        <v>0</v>
      </c>
      <c r="DI29" s="10">
        <v>0</v>
      </c>
      <c r="DJ29" s="8" t="s">
        <v>373</v>
      </c>
      <c r="DK29" s="8" t="s">
        <v>373</v>
      </c>
      <c r="DL29" s="8" t="s">
        <v>373</v>
      </c>
      <c r="DM29" s="8" t="s">
        <v>2404</v>
      </c>
      <c r="DN29" s="8" t="s">
        <v>390</v>
      </c>
      <c r="DO29" s="8" t="s">
        <v>390</v>
      </c>
      <c r="DP29" s="8" t="s">
        <v>449</v>
      </c>
      <c r="DQ29" s="8" t="s">
        <v>373</v>
      </c>
      <c r="DR29" s="12">
        <v>1</v>
      </c>
      <c r="DS29" s="8" t="s">
        <v>373</v>
      </c>
      <c r="DT29" s="8" t="s">
        <v>373</v>
      </c>
      <c r="DU29" s="8" t="s">
        <v>2405</v>
      </c>
      <c r="DV29" s="8" t="s">
        <v>390</v>
      </c>
      <c r="DW29" s="13">
        <v>8795</v>
      </c>
      <c r="DX29" s="10">
        <v>0</v>
      </c>
      <c r="DY29" s="13">
        <v>10500</v>
      </c>
      <c r="DZ29" s="10">
        <v>0</v>
      </c>
      <c r="EA29" s="13">
        <v>3859</v>
      </c>
      <c r="EB29" s="10">
        <v>0</v>
      </c>
      <c r="EC29" s="10">
        <v>471</v>
      </c>
      <c r="ED29" s="10">
        <v>0</v>
      </c>
      <c r="EE29" s="8" t="s">
        <v>2409</v>
      </c>
      <c r="EF29" s="10">
        <v>0</v>
      </c>
      <c r="EG29" s="10">
        <v>6</v>
      </c>
      <c r="EH29" s="10">
        <v>69</v>
      </c>
      <c r="EI29" s="10">
        <v>39</v>
      </c>
      <c r="EJ29" s="10">
        <v>1</v>
      </c>
      <c r="EK29" s="10">
        <v>0</v>
      </c>
      <c r="EL29" s="8" t="s">
        <v>651</v>
      </c>
      <c r="EM29" s="8" t="s">
        <v>373</v>
      </c>
      <c r="EN29" s="10">
        <v>1960</v>
      </c>
      <c r="EO29" s="10">
        <v>2000</v>
      </c>
      <c r="EP29" s="8" t="s">
        <v>2169</v>
      </c>
      <c r="EQ29" s="10">
        <v>6</v>
      </c>
      <c r="ER29" s="10">
        <v>288.38</v>
      </c>
      <c r="ES29" s="10">
        <v>1.03</v>
      </c>
      <c r="ET29" s="10">
        <v>0.96399999999999997</v>
      </c>
      <c r="EU29" s="10">
        <v>45</v>
      </c>
      <c r="EV29" s="10">
        <v>2050</v>
      </c>
      <c r="EW29" s="10">
        <v>2035</v>
      </c>
      <c r="EX29" s="8" t="s">
        <v>383</v>
      </c>
      <c r="EY29" s="8" t="s">
        <v>383</v>
      </c>
      <c r="EZ29" s="8" t="s">
        <v>2413</v>
      </c>
      <c r="FA29" s="8" t="s">
        <v>373</v>
      </c>
      <c r="FB29" s="8" t="s">
        <v>383</v>
      </c>
      <c r="FC29" s="8" t="s">
        <v>373</v>
      </c>
      <c r="FD29" s="8" t="s">
        <v>390</v>
      </c>
      <c r="FE29" s="10">
        <v>85</v>
      </c>
      <c r="FF29" s="8" t="s">
        <v>2414</v>
      </c>
      <c r="FG29" s="8" t="s">
        <v>390</v>
      </c>
      <c r="FH29" s="13">
        <v>3859</v>
      </c>
      <c r="FI29" s="10">
        <v>0</v>
      </c>
      <c r="FJ29" s="10">
        <v>471</v>
      </c>
      <c r="FK29" s="10">
        <v>0</v>
      </c>
      <c r="FL29" s="10">
        <v>29</v>
      </c>
      <c r="FM29" s="10">
        <v>0</v>
      </c>
      <c r="FN29" s="10">
        <v>33</v>
      </c>
      <c r="FO29" s="10">
        <v>4</v>
      </c>
      <c r="FP29" s="13">
        <v>6500</v>
      </c>
      <c r="FQ29" s="8" t="s">
        <v>373</v>
      </c>
      <c r="FR29" s="8" t="s">
        <v>373</v>
      </c>
    </row>
    <row r="30" spans="1:174" s="11" customFormat="1" x14ac:dyDescent="0.2">
      <c r="A30" s="8" t="s">
        <v>2714</v>
      </c>
      <c r="B30" s="8">
        <v>24125</v>
      </c>
      <c r="C30" s="10">
        <v>5</v>
      </c>
      <c r="D30" s="8">
        <v>2</v>
      </c>
      <c r="E30" s="8" t="s">
        <v>381</v>
      </c>
      <c r="F30" s="8" t="s">
        <v>373</v>
      </c>
      <c r="G30" s="8" t="s">
        <v>539</v>
      </c>
      <c r="H30" s="8" t="s">
        <v>383</v>
      </c>
      <c r="I30" s="8" t="s">
        <v>2628</v>
      </c>
      <c r="J30" s="8" t="s">
        <v>373</v>
      </c>
      <c r="K30" s="8" t="s">
        <v>373</v>
      </c>
      <c r="L30" s="8" t="s">
        <v>373</v>
      </c>
      <c r="M30" s="8" t="s">
        <v>373</v>
      </c>
      <c r="N30" s="8" t="s">
        <v>373</v>
      </c>
      <c r="O30" s="8" t="s">
        <v>373</v>
      </c>
      <c r="P30" s="8" t="s">
        <v>2719</v>
      </c>
      <c r="Q30" s="8" t="s">
        <v>373</v>
      </c>
      <c r="R30" s="8" t="s">
        <v>373</v>
      </c>
      <c r="S30" s="8" t="s">
        <v>383</v>
      </c>
      <c r="T30" s="8" t="s">
        <v>373</v>
      </c>
      <c r="U30" s="8" t="s">
        <v>405</v>
      </c>
      <c r="V30" s="8" t="s">
        <v>406</v>
      </c>
      <c r="W30" s="10">
        <v>30</v>
      </c>
      <c r="X30" s="8" t="s">
        <v>2720</v>
      </c>
      <c r="Y30" s="8" t="s">
        <v>373</v>
      </c>
      <c r="Z30" s="8" t="s">
        <v>373</v>
      </c>
      <c r="AA30" s="8" t="s">
        <v>373</v>
      </c>
      <c r="AB30" s="8" t="s">
        <v>373</v>
      </c>
      <c r="AC30" s="8" t="s">
        <v>429</v>
      </c>
      <c r="AD30" s="8" t="s">
        <v>429</v>
      </c>
      <c r="AE30" s="8" t="s">
        <v>429</v>
      </c>
      <c r="AF30" s="8" t="s">
        <v>390</v>
      </c>
      <c r="AG30" s="8" t="s">
        <v>390</v>
      </c>
      <c r="AH30" s="8" t="s">
        <v>390</v>
      </c>
      <c r="AI30" s="10">
        <v>2015</v>
      </c>
      <c r="AJ30" s="10">
        <v>2015</v>
      </c>
      <c r="AK30" s="10">
        <v>2015</v>
      </c>
      <c r="AL30" s="8" t="s">
        <v>373</v>
      </c>
      <c r="AM30" s="8" t="s">
        <v>373</v>
      </c>
      <c r="AN30" s="8" t="s">
        <v>373</v>
      </c>
      <c r="AO30" s="8" t="s">
        <v>383</v>
      </c>
      <c r="AP30" s="8" t="s">
        <v>408</v>
      </c>
      <c r="AQ30" s="8" t="s">
        <v>373</v>
      </c>
      <c r="AR30" s="8" t="s">
        <v>373</v>
      </c>
      <c r="AS30" s="8" t="s">
        <v>1495</v>
      </c>
      <c r="AT30" s="8" t="s">
        <v>373</v>
      </c>
      <c r="AU30" s="8" t="s">
        <v>390</v>
      </c>
      <c r="AV30" s="8" t="s">
        <v>2721</v>
      </c>
      <c r="AW30" s="8" t="s">
        <v>383</v>
      </c>
      <c r="AX30" s="8" t="s">
        <v>383</v>
      </c>
      <c r="AY30" s="8" t="s">
        <v>383</v>
      </c>
      <c r="AZ30" s="8" t="s">
        <v>390</v>
      </c>
      <c r="BA30" s="10">
        <v>2019</v>
      </c>
      <c r="BB30" s="8" t="s">
        <v>411</v>
      </c>
      <c r="BC30" s="8" t="s">
        <v>2373</v>
      </c>
      <c r="BD30" s="8" t="s">
        <v>373</v>
      </c>
      <c r="BE30" s="8" t="s">
        <v>1056</v>
      </c>
      <c r="BF30" s="8" t="s">
        <v>373</v>
      </c>
      <c r="BG30" s="8" t="s">
        <v>415</v>
      </c>
      <c r="BH30" s="8" t="s">
        <v>373</v>
      </c>
      <c r="BI30" s="8" t="s">
        <v>373</v>
      </c>
      <c r="BJ30" s="8" t="s">
        <v>390</v>
      </c>
      <c r="BK30" s="10">
        <v>2018</v>
      </c>
      <c r="BL30" s="8" t="s">
        <v>411</v>
      </c>
      <c r="BM30" s="10">
        <v>2</v>
      </c>
      <c r="BN30" s="8" t="s">
        <v>373</v>
      </c>
      <c r="BO30" s="8" t="s">
        <v>494</v>
      </c>
      <c r="BP30" s="8" t="s">
        <v>2722</v>
      </c>
      <c r="BQ30" s="8" t="s">
        <v>435</v>
      </c>
      <c r="BR30" s="8" t="s">
        <v>373</v>
      </c>
      <c r="BS30" s="8" t="s">
        <v>373</v>
      </c>
      <c r="BT30" s="8" t="s">
        <v>390</v>
      </c>
      <c r="BU30" s="8" t="s">
        <v>373</v>
      </c>
      <c r="BV30" s="8" t="s">
        <v>373</v>
      </c>
      <c r="BW30" s="8" t="s">
        <v>373</v>
      </c>
      <c r="BX30" s="8" t="s">
        <v>373</v>
      </c>
      <c r="BY30" s="8" t="s">
        <v>390</v>
      </c>
      <c r="BZ30" s="8" t="s">
        <v>479</v>
      </c>
      <c r="CA30" s="8" t="s">
        <v>373</v>
      </c>
      <c r="CB30" s="8" t="s">
        <v>2723</v>
      </c>
      <c r="CC30" s="8" t="s">
        <v>373</v>
      </c>
      <c r="CD30" s="8" t="s">
        <v>390</v>
      </c>
      <c r="CE30" s="8" t="s">
        <v>2724</v>
      </c>
      <c r="CF30" s="8" t="s">
        <v>373</v>
      </c>
      <c r="CG30" s="8" t="s">
        <v>390</v>
      </c>
      <c r="CH30" s="8" t="s">
        <v>373</v>
      </c>
      <c r="CI30" s="8" t="s">
        <v>373</v>
      </c>
      <c r="CJ30" s="8" t="s">
        <v>373</v>
      </c>
      <c r="CK30" s="8" t="s">
        <v>373</v>
      </c>
      <c r="CL30" s="8" t="s">
        <v>373</v>
      </c>
      <c r="CM30" s="8" t="s">
        <v>373</v>
      </c>
      <c r="CN30" s="8" t="s">
        <v>373</v>
      </c>
      <c r="CO30" s="8" t="s">
        <v>373</v>
      </c>
      <c r="CP30" s="8" t="s">
        <v>373</v>
      </c>
      <c r="CQ30" s="8" t="s">
        <v>373</v>
      </c>
      <c r="CR30" s="8" t="s">
        <v>373</v>
      </c>
      <c r="CS30" s="8" t="s">
        <v>373</v>
      </c>
      <c r="CT30" s="8" t="s">
        <v>373</v>
      </c>
      <c r="CU30" s="8" t="s">
        <v>373</v>
      </c>
      <c r="CV30" s="8" t="s">
        <v>373</v>
      </c>
      <c r="CW30" s="8" t="s">
        <v>373</v>
      </c>
      <c r="CX30" s="8" t="s">
        <v>373</v>
      </c>
      <c r="CY30" s="8" t="s">
        <v>373</v>
      </c>
      <c r="CZ30" s="8" t="s">
        <v>373</v>
      </c>
      <c r="DA30" s="8" t="s">
        <v>373</v>
      </c>
      <c r="DB30" s="8" t="s">
        <v>373</v>
      </c>
      <c r="DC30" s="8" t="s">
        <v>373</v>
      </c>
      <c r="DD30" s="8" t="s">
        <v>373</v>
      </c>
      <c r="DE30" s="8" t="s">
        <v>373</v>
      </c>
      <c r="DF30" s="8" t="s">
        <v>373</v>
      </c>
      <c r="DG30" s="8" t="s">
        <v>373</v>
      </c>
      <c r="DH30" s="8" t="s">
        <v>373</v>
      </c>
      <c r="DI30" s="8" t="s">
        <v>373</v>
      </c>
      <c r="DJ30" s="8" t="s">
        <v>373</v>
      </c>
      <c r="DK30" s="8" t="s">
        <v>373</v>
      </c>
      <c r="DL30" s="8" t="s">
        <v>373</v>
      </c>
      <c r="DM30" s="8" t="s">
        <v>373</v>
      </c>
      <c r="DN30" s="8" t="s">
        <v>373</v>
      </c>
      <c r="DO30" s="8" t="s">
        <v>373</v>
      </c>
      <c r="DP30" s="8" t="s">
        <v>373</v>
      </c>
      <c r="DQ30" s="8" t="s">
        <v>373</v>
      </c>
      <c r="DR30" s="8" t="s">
        <v>373</v>
      </c>
      <c r="DS30" s="8" t="s">
        <v>373</v>
      </c>
      <c r="DT30" s="8" t="s">
        <v>373</v>
      </c>
      <c r="DU30" s="8" t="s">
        <v>373</v>
      </c>
      <c r="DV30" s="8" t="s">
        <v>373</v>
      </c>
      <c r="DW30" s="8" t="s">
        <v>373</v>
      </c>
      <c r="DX30" s="8" t="s">
        <v>373</v>
      </c>
      <c r="DY30" s="8" t="s">
        <v>373</v>
      </c>
      <c r="DZ30" s="8" t="s">
        <v>373</v>
      </c>
      <c r="EA30" s="8" t="s">
        <v>373</v>
      </c>
      <c r="EB30" s="8" t="s">
        <v>373</v>
      </c>
      <c r="EC30" s="8" t="s">
        <v>373</v>
      </c>
      <c r="ED30" s="8" t="s">
        <v>373</v>
      </c>
      <c r="EE30" s="8" t="s">
        <v>373</v>
      </c>
      <c r="EF30" s="8" t="s">
        <v>373</v>
      </c>
      <c r="EG30" s="8" t="s">
        <v>373</v>
      </c>
      <c r="EH30" s="8" t="s">
        <v>373</v>
      </c>
      <c r="EI30" s="8" t="s">
        <v>373</v>
      </c>
      <c r="EJ30" s="8" t="s">
        <v>373</v>
      </c>
      <c r="EK30" s="8" t="s">
        <v>373</v>
      </c>
      <c r="EL30" s="8" t="s">
        <v>373</v>
      </c>
      <c r="EM30" s="8" t="s">
        <v>373</v>
      </c>
      <c r="EN30" s="8" t="s">
        <v>373</v>
      </c>
      <c r="EO30" s="8" t="s">
        <v>373</v>
      </c>
      <c r="EP30" s="8" t="s">
        <v>373</v>
      </c>
      <c r="EQ30" s="8" t="s">
        <v>373</v>
      </c>
      <c r="ER30" s="8" t="s">
        <v>373</v>
      </c>
      <c r="ES30" s="8" t="s">
        <v>373</v>
      </c>
      <c r="ET30" s="8" t="s">
        <v>373</v>
      </c>
      <c r="EU30" s="8" t="s">
        <v>373</v>
      </c>
      <c r="EV30" s="8" t="s">
        <v>373</v>
      </c>
      <c r="EW30" s="8" t="s">
        <v>373</v>
      </c>
      <c r="EX30" s="8" t="s">
        <v>373</v>
      </c>
      <c r="EY30" s="8" t="s">
        <v>373</v>
      </c>
      <c r="EZ30" s="8" t="s">
        <v>373</v>
      </c>
      <c r="FA30" s="8" t="s">
        <v>373</v>
      </c>
      <c r="FB30" s="8" t="s">
        <v>373</v>
      </c>
      <c r="FC30" s="8" t="s">
        <v>373</v>
      </c>
      <c r="FD30" s="8" t="s">
        <v>373</v>
      </c>
      <c r="FE30" s="8" t="s">
        <v>373</v>
      </c>
      <c r="FF30" s="8" t="s">
        <v>373</v>
      </c>
      <c r="FG30" s="8" t="s">
        <v>373</v>
      </c>
      <c r="FH30" s="8" t="s">
        <v>373</v>
      </c>
      <c r="FI30" s="8" t="s">
        <v>373</v>
      </c>
      <c r="FJ30" s="8" t="s">
        <v>373</v>
      </c>
      <c r="FK30" s="8" t="s">
        <v>373</v>
      </c>
      <c r="FL30" s="8" t="s">
        <v>373</v>
      </c>
      <c r="FM30" s="8" t="s">
        <v>373</v>
      </c>
      <c r="FN30" s="8" t="s">
        <v>373</v>
      </c>
      <c r="FO30" s="8" t="s">
        <v>373</v>
      </c>
      <c r="FP30" s="8" t="s">
        <v>373</v>
      </c>
      <c r="FQ30" s="8" t="s">
        <v>373</v>
      </c>
      <c r="FR30" s="8" t="s">
        <v>373</v>
      </c>
    </row>
    <row r="31" spans="1:174" s="11" customFormat="1" x14ac:dyDescent="0.2">
      <c r="A31" s="8" t="s">
        <v>3261</v>
      </c>
      <c r="B31" s="8">
        <v>485</v>
      </c>
      <c r="C31" s="10">
        <v>2</v>
      </c>
      <c r="D31" s="8">
        <v>3</v>
      </c>
      <c r="E31" s="8" t="s">
        <v>381</v>
      </c>
      <c r="F31" s="8" t="s">
        <v>373</v>
      </c>
      <c r="G31" s="8" t="s">
        <v>382</v>
      </c>
      <c r="H31" s="8" t="s">
        <v>383</v>
      </c>
      <c r="I31" s="8" t="s">
        <v>401</v>
      </c>
      <c r="J31" s="8" t="s">
        <v>373</v>
      </c>
      <c r="K31" s="9">
        <v>5</v>
      </c>
      <c r="L31" s="8" t="s">
        <v>373</v>
      </c>
      <c r="M31" s="10">
        <v>1</v>
      </c>
      <c r="N31" s="8" t="s">
        <v>373</v>
      </c>
      <c r="O31" s="8" t="s">
        <v>373</v>
      </c>
      <c r="P31" s="10">
        <v>15</v>
      </c>
      <c r="Q31" s="8" t="s">
        <v>373</v>
      </c>
      <c r="R31" s="8" t="s">
        <v>373</v>
      </c>
      <c r="S31" s="8" t="s">
        <v>383</v>
      </c>
      <c r="T31" s="8" t="s">
        <v>373</v>
      </c>
      <c r="U31" s="8" t="s">
        <v>405</v>
      </c>
      <c r="V31" s="8" t="s">
        <v>406</v>
      </c>
      <c r="W31" s="8" t="s">
        <v>373</v>
      </c>
      <c r="X31" s="8" t="s">
        <v>775</v>
      </c>
      <c r="Y31" s="8" t="s">
        <v>373</v>
      </c>
      <c r="Z31" s="8" t="s">
        <v>373</v>
      </c>
      <c r="AA31" s="8" t="s">
        <v>373</v>
      </c>
      <c r="AB31" s="8" t="s">
        <v>373</v>
      </c>
      <c r="AC31" s="8" t="s">
        <v>373</v>
      </c>
      <c r="AD31" s="8" t="s">
        <v>429</v>
      </c>
      <c r="AE31" s="8" t="s">
        <v>429</v>
      </c>
      <c r="AF31" s="8" t="s">
        <v>373</v>
      </c>
      <c r="AG31" s="8" t="s">
        <v>373</v>
      </c>
      <c r="AH31" s="8" t="s">
        <v>373</v>
      </c>
      <c r="AI31" s="10">
        <v>2012</v>
      </c>
      <c r="AJ31" s="8" t="s">
        <v>373</v>
      </c>
      <c r="AK31" s="8" t="s">
        <v>373</v>
      </c>
      <c r="AL31" s="8" t="s">
        <v>373</v>
      </c>
      <c r="AM31" s="8" t="s">
        <v>373</v>
      </c>
      <c r="AN31" s="8" t="s">
        <v>373</v>
      </c>
      <c r="AO31" s="8" t="s">
        <v>383</v>
      </c>
      <c r="AP31" s="8" t="s">
        <v>494</v>
      </c>
      <c r="AQ31" s="8" t="s">
        <v>373</v>
      </c>
      <c r="AR31" s="8" t="s">
        <v>776</v>
      </c>
      <c r="AS31" s="8" t="s">
        <v>494</v>
      </c>
      <c r="AT31" s="8" t="s">
        <v>777</v>
      </c>
      <c r="AU31" s="8" t="s">
        <v>383</v>
      </c>
      <c r="AV31" s="8" t="s">
        <v>373</v>
      </c>
      <c r="AW31" s="8" t="s">
        <v>383</v>
      </c>
      <c r="AX31" s="8" t="s">
        <v>373</v>
      </c>
      <c r="AY31" s="8" t="s">
        <v>373</v>
      </c>
      <c r="AZ31" s="8" t="s">
        <v>390</v>
      </c>
      <c r="BA31" s="10">
        <v>2017</v>
      </c>
      <c r="BB31" s="8" t="s">
        <v>411</v>
      </c>
      <c r="BC31" s="8" t="s">
        <v>373</v>
      </c>
      <c r="BD31" s="8" t="s">
        <v>373</v>
      </c>
      <c r="BE31" s="8" t="s">
        <v>778</v>
      </c>
      <c r="BF31" s="8" t="s">
        <v>373</v>
      </c>
      <c r="BG31" s="8" t="s">
        <v>560</v>
      </c>
      <c r="BH31" s="8" t="s">
        <v>373</v>
      </c>
      <c r="BI31" s="10">
        <v>71.849999999999994</v>
      </c>
      <c r="BJ31" s="8" t="s">
        <v>383</v>
      </c>
      <c r="BK31" s="8" t="s">
        <v>373</v>
      </c>
      <c r="BL31" s="8" t="s">
        <v>373</v>
      </c>
      <c r="BM31" s="8" t="s">
        <v>373</v>
      </c>
      <c r="BN31" s="8" t="s">
        <v>373</v>
      </c>
      <c r="BO31" s="8" t="s">
        <v>373</v>
      </c>
      <c r="BP31" s="8" t="s">
        <v>373</v>
      </c>
      <c r="BQ31" s="8" t="s">
        <v>373</v>
      </c>
      <c r="BR31" s="8" t="s">
        <v>373</v>
      </c>
      <c r="BS31" s="8" t="s">
        <v>373</v>
      </c>
      <c r="BT31" s="8" t="s">
        <v>383</v>
      </c>
      <c r="BU31" s="8" t="s">
        <v>373</v>
      </c>
      <c r="BV31" s="8" t="s">
        <v>373</v>
      </c>
      <c r="BW31" s="8" t="s">
        <v>373</v>
      </c>
      <c r="BX31" s="8" t="s">
        <v>373</v>
      </c>
      <c r="BY31" s="8" t="s">
        <v>373</v>
      </c>
      <c r="BZ31" s="8" t="s">
        <v>373</v>
      </c>
      <c r="CA31" s="8" t="s">
        <v>373</v>
      </c>
      <c r="CB31" s="8" t="s">
        <v>373</v>
      </c>
      <c r="CC31" s="8" t="s">
        <v>373</v>
      </c>
      <c r="CD31" s="8" t="s">
        <v>373</v>
      </c>
      <c r="CE31" s="8" t="s">
        <v>373</v>
      </c>
      <c r="CF31" s="8" t="s">
        <v>373</v>
      </c>
      <c r="CG31" s="8" t="s">
        <v>390</v>
      </c>
      <c r="CH31" s="10">
        <v>225</v>
      </c>
      <c r="CI31" s="10">
        <v>15</v>
      </c>
      <c r="CJ31" s="8" t="s">
        <v>373</v>
      </c>
      <c r="CK31" s="8" t="s">
        <v>373</v>
      </c>
      <c r="CL31" s="10">
        <v>210</v>
      </c>
      <c r="CM31" s="10">
        <v>15</v>
      </c>
      <c r="CN31" s="10">
        <v>10</v>
      </c>
      <c r="CO31" s="8" t="s">
        <v>373</v>
      </c>
      <c r="CP31" s="10">
        <v>5</v>
      </c>
      <c r="CQ31" s="8" t="s">
        <v>373</v>
      </c>
      <c r="CR31" s="13">
        <v>13809000</v>
      </c>
      <c r="CS31" s="8" t="s">
        <v>783</v>
      </c>
      <c r="CT31" s="10">
        <v>8</v>
      </c>
      <c r="CU31" s="10">
        <v>2</v>
      </c>
      <c r="CV31" s="10">
        <v>0</v>
      </c>
      <c r="CW31" s="8" t="s">
        <v>785</v>
      </c>
      <c r="CX31" s="10">
        <v>2014</v>
      </c>
      <c r="CY31" s="8" t="s">
        <v>786</v>
      </c>
      <c r="CZ31" s="10">
        <v>0.5</v>
      </c>
      <c r="DA31" s="13">
        <v>37800</v>
      </c>
      <c r="DB31" s="13">
        <v>37000</v>
      </c>
      <c r="DC31" s="10">
        <v>0.3</v>
      </c>
      <c r="DD31" s="10">
        <v>0</v>
      </c>
      <c r="DE31" s="10">
        <v>0.5</v>
      </c>
      <c r="DF31" s="10">
        <v>0</v>
      </c>
      <c r="DG31" s="10">
        <v>0</v>
      </c>
      <c r="DH31" s="10">
        <v>0</v>
      </c>
      <c r="DI31" s="10">
        <v>0</v>
      </c>
      <c r="DJ31" s="8" t="s">
        <v>373</v>
      </c>
      <c r="DK31" s="10">
        <v>0</v>
      </c>
      <c r="DL31" s="10">
        <v>0</v>
      </c>
      <c r="DM31" s="10">
        <v>2050</v>
      </c>
      <c r="DN31" s="8" t="s">
        <v>390</v>
      </c>
      <c r="DO31" s="8" t="s">
        <v>390</v>
      </c>
      <c r="DP31" s="8" t="s">
        <v>449</v>
      </c>
      <c r="DQ31" s="8" t="s">
        <v>373</v>
      </c>
      <c r="DR31" s="8" t="s">
        <v>373</v>
      </c>
      <c r="DS31" s="10">
        <v>100</v>
      </c>
      <c r="DT31" s="8" t="s">
        <v>373</v>
      </c>
      <c r="DU31" s="8" t="s">
        <v>373</v>
      </c>
      <c r="DV31" s="8" t="s">
        <v>383</v>
      </c>
      <c r="DW31" s="8" t="s">
        <v>373</v>
      </c>
      <c r="DX31" s="8" t="s">
        <v>373</v>
      </c>
      <c r="DY31" s="8" t="s">
        <v>373</v>
      </c>
      <c r="DZ31" s="8" t="s">
        <v>373</v>
      </c>
      <c r="EA31" s="8" t="s">
        <v>373</v>
      </c>
      <c r="EB31" s="8" t="s">
        <v>373</v>
      </c>
      <c r="EC31" s="8" t="s">
        <v>373</v>
      </c>
      <c r="ED31" s="8" t="s">
        <v>373</v>
      </c>
      <c r="EE31" s="8" t="s">
        <v>373</v>
      </c>
      <c r="EF31" s="8" t="s">
        <v>373</v>
      </c>
      <c r="EG31" s="8" t="s">
        <v>373</v>
      </c>
      <c r="EH31" s="8" t="s">
        <v>373</v>
      </c>
      <c r="EI31" s="8" t="s">
        <v>373</v>
      </c>
      <c r="EJ31" s="8" t="s">
        <v>373</v>
      </c>
      <c r="EK31" s="8" t="s">
        <v>373</v>
      </c>
      <c r="EL31" s="8" t="s">
        <v>373</v>
      </c>
      <c r="EM31" s="8" t="s">
        <v>373</v>
      </c>
      <c r="EN31" s="8" t="s">
        <v>373</v>
      </c>
      <c r="EO31" s="8" t="s">
        <v>373</v>
      </c>
      <c r="EP31" s="8" t="s">
        <v>373</v>
      </c>
      <c r="EQ31" s="8" t="s">
        <v>373</v>
      </c>
      <c r="ER31" s="8" t="s">
        <v>373</v>
      </c>
      <c r="ES31" s="8" t="s">
        <v>373</v>
      </c>
      <c r="ET31" s="8" t="s">
        <v>373</v>
      </c>
      <c r="EU31" s="8" t="s">
        <v>373</v>
      </c>
      <c r="EV31" s="8" t="s">
        <v>373</v>
      </c>
      <c r="EW31" s="8" t="s">
        <v>373</v>
      </c>
      <c r="EX31" s="8" t="s">
        <v>373</v>
      </c>
      <c r="EY31" s="8" t="s">
        <v>373</v>
      </c>
      <c r="EZ31" s="8" t="s">
        <v>373</v>
      </c>
      <c r="FA31" s="8" t="s">
        <v>373</v>
      </c>
      <c r="FB31" s="8" t="s">
        <v>373</v>
      </c>
      <c r="FC31" s="8" t="s">
        <v>373</v>
      </c>
      <c r="FD31" s="8" t="s">
        <v>373</v>
      </c>
      <c r="FE31" s="8" t="s">
        <v>373</v>
      </c>
      <c r="FF31" s="8" t="s">
        <v>373</v>
      </c>
      <c r="FG31" s="8" t="s">
        <v>383</v>
      </c>
      <c r="FH31" s="8" t="s">
        <v>373</v>
      </c>
      <c r="FI31" s="8" t="s">
        <v>373</v>
      </c>
      <c r="FJ31" s="8" t="s">
        <v>373</v>
      </c>
      <c r="FK31" s="8" t="s">
        <v>373</v>
      </c>
      <c r="FL31" s="8" t="s">
        <v>373</v>
      </c>
      <c r="FM31" s="8" t="s">
        <v>373</v>
      </c>
      <c r="FN31" s="8" t="s">
        <v>373</v>
      </c>
      <c r="FO31" s="8" t="s">
        <v>373</v>
      </c>
      <c r="FP31" s="8" t="s">
        <v>373</v>
      </c>
      <c r="FQ31" s="8" t="s">
        <v>373</v>
      </c>
      <c r="FR31" s="8" t="s">
        <v>373</v>
      </c>
    </row>
    <row r="32" spans="1:174" s="11" customFormat="1" x14ac:dyDescent="0.2">
      <c r="A32" s="8" t="s">
        <v>1032</v>
      </c>
      <c r="B32" s="8">
        <v>865</v>
      </c>
      <c r="C32" s="10">
        <v>2</v>
      </c>
      <c r="D32" s="8">
        <v>7</v>
      </c>
      <c r="E32" s="8" t="s">
        <v>381</v>
      </c>
      <c r="F32" s="8" t="s">
        <v>373</v>
      </c>
      <c r="G32" s="8" t="s">
        <v>539</v>
      </c>
      <c r="H32" s="8" t="s">
        <v>383</v>
      </c>
      <c r="I32" s="8" t="s">
        <v>384</v>
      </c>
      <c r="J32" s="8" t="s">
        <v>373</v>
      </c>
      <c r="K32" s="14">
        <v>20</v>
      </c>
      <c r="L32" s="8" t="s">
        <v>373</v>
      </c>
      <c r="M32" s="8" t="s">
        <v>1037</v>
      </c>
      <c r="N32" s="8" t="s">
        <v>373</v>
      </c>
      <c r="O32" s="8" t="s">
        <v>373</v>
      </c>
      <c r="P32" s="8" t="s">
        <v>1038</v>
      </c>
      <c r="Q32" s="8" t="s">
        <v>373</v>
      </c>
      <c r="R32" s="10">
        <v>30</v>
      </c>
      <c r="S32" s="8" t="s">
        <v>383</v>
      </c>
      <c r="T32" s="8" t="s">
        <v>373</v>
      </c>
      <c r="U32" s="8" t="s">
        <v>405</v>
      </c>
      <c r="V32" s="8" t="s">
        <v>406</v>
      </c>
      <c r="W32" s="8" t="s">
        <v>373</v>
      </c>
      <c r="X32" s="8" t="s">
        <v>1039</v>
      </c>
      <c r="Y32" s="8" t="s">
        <v>373</v>
      </c>
      <c r="Z32" s="10">
        <v>14</v>
      </c>
      <c r="AA32" s="10">
        <v>8</v>
      </c>
      <c r="AB32" s="8" t="s">
        <v>373</v>
      </c>
      <c r="AC32" s="8" t="s">
        <v>373</v>
      </c>
      <c r="AD32" s="8" t="s">
        <v>373</v>
      </c>
      <c r="AE32" s="8" t="s">
        <v>429</v>
      </c>
      <c r="AF32" s="8" t="s">
        <v>373</v>
      </c>
      <c r="AG32" s="8" t="s">
        <v>373</v>
      </c>
      <c r="AH32" s="8" t="s">
        <v>373</v>
      </c>
      <c r="AI32" s="10">
        <v>2017</v>
      </c>
      <c r="AJ32" s="10">
        <v>2017</v>
      </c>
      <c r="AK32" s="8" t="s">
        <v>489</v>
      </c>
      <c r="AL32" s="8" t="s">
        <v>373</v>
      </c>
      <c r="AM32" s="8" t="s">
        <v>373</v>
      </c>
      <c r="AN32" s="8" t="s">
        <v>373</v>
      </c>
      <c r="AO32" s="8" t="s">
        <v>383</v>
      </c>
      <c r="AP32" s="8" t="s">
        <v>408</v>
      </c>
      <c r="AQ32" s="8" t="s">
        <v>373</v>
      </c>
      <c r="AR32" s="8" t="s">
        <v>373</v>
      </c>
      <c r="AS32" s="8" t="s">
        <v>373</v>
      </c>
      <c r="AT32" s="8" t="s">
        <v>373</v>
      </c>
      <c r="AU32" s="8" t="s">
        <v>383</v>
      </c>
      <c r="AV32" s="8" t="s">
        <v>373</v>
      </c>
      <c r="AW32" s="8" t="s">
        <v>373</v>
      </c>
      <c r="AX32" s="8" t="s">
        <v>373</v>
      </c>
      <c r="AY32" s="8" t="s">
        <v>373</v>
      </c>
      <c r="AZ32" s="8" t="s">
        <v>390</v>
      </c>
      <c r="BA32" s="8" t="s">
        <v>373</v>
      </c>
      <c r="BB32" s="8" t="s">
        <v>373</v>
      </c>
      <c r="BC32" s="8" t="s">
        <v>373</v>
      </c>
      <c r="BD32" s="8" t="s">
        <v>373</v>
      </c>
      <c r="BE32" s="8" t="s">
        <v>373</v>
      </c>
      <c r="BF32" s="8" t="s">
        <v>373</v>
      </c>
      <c r="BG32" s="8" t="s">
        <v>560</v>
      </c>
      <c r="BH32" s="8" t="s">
        <v>373</v>
      </c>
      <c r="BI32" s="10">
        <v>45.8</v>
      </c>
      <c r="BJ32" s="8" t="s">
        <v>390</v>
      </c>
      <c r="BK32" s="8" t="s">
        <v>601</v>
      </c>
      <c r="BL32" s="8" t="s">
        <v>411</v>
      </c>
      <c r="BM32" s="10">
        <v>8</v>
      </c>
      <c r="BN32" s="8" t="s">
        <v>373</v>
      </c>
      <c r="BO32" s="8" t="s">
        <v>706</v>
      </c>
      <c r="BP32" s="8" t="s">
        <v>373</v>
      </c>
      <c r="BQ32" s="8" t="s">
        <v>435</v>
      </c>
      <c r="BR32" s="8" t="s">
        <v>373</v>
      </c>
      <c r="BS32" s="8" t="s">
        <v>1041</v>
      </c>
      <c r="BT32" s="8" t="s">
        <v>383</v>
      </c>
      <c r="BU32" s="8" t="s">
        <v>373</v>
      </c>
      <c r="BV32" s="8" t="s">
        <v>373</v>
      </c>
      <c r="BW32" s="8" t="s">
        <v>373</v>
      </c>
      <c r="BX32" s="8" t="s">
        <v>373</v>
      </c>
      <c r="BY32" s="8" t="s">
        <v>373</v>
      </c>
      <c r="BZ32" s="8" t="s">
        <v>373</v>
      </c>
      <c r="CA32" s="8" t="s">
        <v>373</v>
      </c>
      <c r="CB32" s="8" t="s">
        <v>373</v>
      </c>
      <c r="CC32" s="8" t="s">
        <v>373</v>
      </c>
      <c r="CD32" s="8" t="s">
        <v>373</v>
      </c>
      <c r="CE32" s="8" t="s">
        <v>373</v>
      </c>
      <c r="CF32" s="8" t="s">
        <v>373</v>
      </c>
      <c r="CG32" s="8" t="s">
        <v>390</v>
      </c>
      <c r="CH32" s="8" t="s">
        <v>373</v>
      </c>
      <c r="CI32" s="8" t="s">
        <v>373</v>
      </c>
      <c r="CJ32" s="8" t="s">
        <v>373</v>
      </c>
      <c r="CK32" s="8" t="s">
        <v>373</v>
      </c>
      <c r="CL32" s="8" t="s">
        <v>373</v>
      </c>
      <c r="CM32" s="8" t="s">
        <v>373</v>
      </c>
      <c r="CN32" s="8" t="s">
        <v>373</v>
      </c>
      <c r="CO32" s="8" t="s">
        <v>373</v>
      </c>
      <c r="CP32" s="8" t="s">
        <v>373</v>
      </c>
      <c r="CQ32" s="8" t="s">
        <v>373</v>
      </c>
      <c r="CR32" s="8" t="s">
        <v>373</v>
      </c>
      <c r="CS32" s="8" t="s">
        <v>373</v>
      </c>
      <c r="CT32" s="8" t="s">
        <v>373</v>
      </c>
      <c r="CU32" s="8" t="s">
        <v>373</v>
      </c>
      <c r="CV32" s="8" t="s">
        <v>373</v>
      </c>
      <c r="CW32" s="8" t="s">
        <v>373</v>
      </c>
      <c r="CX32" s="8" t="s">
        <v>373</v>
      </c>
      <c r="CY32" s="8" t="s">
        <v>373</v>
      </c>
      <c r="CZ32" s="8" t="s">
        <v>373</v>
      </c>
      <c r="DA32" s="8" t="s">
        <v>373</v>
      </c>
      <c r="DB32" s="8" t="s">
        <v>373</v>
      </c>
      <c r="DC32" s="8" t="s">
        <v>373</v>
      </c>
      <c r="DD32" s="8" t="s">
        <v>373</v>
      </c>
      <c r="DE32" s="8" t="s">
        <v>373</v>
      </c>
      <c r="DF32" s="8" t="s">
        <v>373</v>
      </c>
      <c r="DG32" s="8" t="s">
        <v>373</v>
      </c>
      <c r="DH32" s="8" t="s">
        <v>373</v>
      </c>
      <c r="DI32" s="8" t="s">
        <v>373</v>
      </c>
      <c r="DJ32" s="8" t="s">
        <v>373</v>
      </c>
      <c r="DK32" s="8" t="s">
        <v>373</v>
      </c>
      <c r="DL32" s="8" t="s">
        <v>373</v>
      </c>
      <c r="DM32" s="8" t="s">
        <v>373</v>
      </c>
      <c r="DN32" s="8" t="s">
        <v>373</v>
      </c>
      <c r="DO32" s="8" t="s">
        <v>373</v>
      </c>
      <c r="DP32" s="8" t="s">
        <v>373</v>
      </c>
      <c r="DQ32" s="8" t="s">
        <v>373</v>
      </c>
      <c r="DR32" s="8" t="s">
        <v>373</v>
      </c>
      <c r="DS32" s="8" t="s">
        <v>373</v>
      </c>
      <c r="DT32" s="8" t="s">
        <v>373</v>
      </c>
      <c r="DU32" s="8" t="s">
        <v>373</v>
      </c>
      <c r="DV32" s="8" t="s">
        <v>373</v>
      </c>
      <c r="DW32" s="8" t="s">
        <v>373</v>
      </c>
      <c r="DX32" s="8" t="s">
        <v>373</v>
      </c>
      <c r="DY32" s="8" t="s">
        <v>373</v>
      </c>
      <c r="DZ32" s="8" t="s">
        <v>373</v>
      </c>
      <c r="EA32" s="8" t="s">
        <v>373</v>
      </c>
      <c r="EB32" s="8" t="s">
        <v>373</v>
      </c>
      <c r="EC32" s="8" t="s">
        <v>373</v>
      </c>
      <c r="ED32" s="8" t="s">
        <v>373</v>
      </c>
      <c r="EE32" s="8" t="s">
        <v>373</v>
      </c>
      <c r="EF32" s="8" t="s">
        <v>373</v>
      </c>
      <c r="EG32" s="8" t="s">
        <v>373</v>
      </c>
      <c r="EH32" s="8" t="s">
        <v>373</v>
      </c>
      <c r="EI32" s="8" t="s">
        <v>373</v>
      </c>
      <c r="EJ32" s="8" t="s">
        <v>373</v>
      </c>
      <c r="EK32" s="8" t="s">
        <v>373</v>
      </c>
      <c r="EL32" s="8" t="s">
        <v>373</v>
      </c>
      <c r="EM32" s="8" t="s">
        <v>373</v>
      </c>
      <c r="EN32" s="8" t="s">
        <v>373</v>
      </c>
      <c r="EO32" s="8" t="s">
        <v>373</v>
      </c>
      <c r="EP32" s="8" t="s">
        <v>373</v>
      </c>
      <c r="EQ32" s="8" t="s">
        <v>373</v>
      </c>
      <c r="ER32" s="8" t="s">
        <v>373</v>
      </c>
      <c r="ES32" s="8" t="s">
        <v>373</v>
      </c>
      <c r="ET32" s="8" t="s">
        <v>373</v>
      </c>
      <c r="EU32" s="8" t="s">
        <v>373</v>
      </c>
      <c r="EV32" s="8" t="s">
        <v>373</v>
      </c>
      <c r="EW32" s="8" t="s">
        <v>373</v>
      </c>
      <c r="EX32" s="8" t="s">
        <v>373</v>
      </c>
      <c r="EY32" s="8" t="s">
        <v>373</v>
      </c>
      <c r="EZ32" s="8" t="s">
        <v>373</v>
      </c>
      <c r="FA32" s="8" t="s">
        <v>373</v>
      </c>
      <c r="FB32" s="8" t="s">
        <v>373</v>
      </c>
      <c r="FC32" s="8" t="s">
        <v>373</v>
      </c>
      <c r="FD32" s="8" t="s">
        <v>373</v>
      </c>
      <c r="FE32" s="8" t="s">
        <v>373</v>
      </c>
      <c r="FF32" s="8" t="s">
        <v>373</v>
      </c>
      <c r="FG32" s="8" t="s">
        <v>373</v>
      </c>
      <c r="FH32" s="8" t="s">
        <v>373</v>
      </c>
      <c r="FI32" s="8" t="s">
        <v>373</v>
      </c>
      <c r="FJ32" s="8" t="s">
        <v>373</v>
      </c>
      <c r="FK32" s="8" t="s">
        <v>373</v>
      </c>
      <c r="FL32" s="8" t="s">
        <v>373</v>
      </c>
      <c r="FM32" s="8" t="s">
        <v>373</v>
      </c>
      <c r="FN32" s="8" t="s">
        <v>373</v>
      </c>
      <c r="FO32" s="8" t="s">
        <v>373</v>
      </c>
      <c r="FP32" s="8" t="s">
        <v>373</v>
      </c>
      <c r="FQ32" s="8" t="s">
        <v>373</v>
      </c>
      <c r="FR32" s="8" t="s">
        <v>373</v>
      </c>
    </row>
    <row r="33" spans="1:174" s="11" customFormat="1" x14ac:dyDescent="0.2">
      <c r="A33" s="8" t="s">
        <v>470</v>
      </c>
      <c r="B33" s="8">
        <v>165</v>
      </c>
      <c r="C33" s="10">
        <v>1</v>
      </c>
      <c r="D33" s="8">
        <v>8</v>
      </c>
      <c r="E33" s="8" t="s">
        <v>381</v>
      </c>
      <c r="F33" s="8" t="s">
        <v>373</v>
      </c>
      <c r="G33" s="8" t="s">
        <v>400</v>
      </c>
      <c r="H33" s="8" t="s">
        <v>383</v>
      </c>
      <c r="I33" s="8" t="s">
        <v>401</v>
      </c>
      <c r="J33" s="8" t="s">
        <v>373</v>
      </c>
      <c r="K33" s="14">
        <v>5</v>
      </c>
      <c r="L33" s="8" t="s">
        <v>373</v>
      </c>
      <c r="M33" s="8" t="s">
        <v>476</v>
      </c>
      <c r="N33" s="8" t="s">
        <v>373</v>
      </c>
      <c r="O33" s="8" t="s">
        <v>373</v>
      </c>
      <c r="P33" s="8" t="s">
        <v>477</v>
      </c>
      <c r="Q33" s="8" t="s">
        <v>373</v>
      </c>
      <c r="R33" s="8" t="s">
        <v>373</v>
      </c>
      <c r="S33" s="8" t="s">
        <v>390</v>
      </c>
      <c r="T33" s="8" t="s">
        <v>478</v>
      </c>
      <c r="U33" s="8" t="s">
        <v>383</v>
      </c>
      <c r="V33" s="8" t="s">
        <v>373</v>
      </c>
      <c r="W33" s="8" t="s">
        <v>373</v>
      </c>
      <c r="X33" s="8" t="s">
        <v>373</v>
      </c>
      <c r="Y33" s="8" t="s">
        <v>373</v>
      </c>
      <c r="Z33" s="10">
        <v>0</v>
      </c>
      <c r="AA33" s="8" t="s">
        <v>373</v>
      </c>
      <c r="AB33" s="8" t="s">
        <v>373</v>
      </c>
      <c r="AC33" s="8" t="s">
        <v>373</v>
      </c>
      <c r="AD33" s="8" t="s">
        <v>429</v>
      </c>
      <c r="AE33" s="8" t="s">
        <v>429</v>
      </c>
      <c r="AF33" s="8" t="s">
        <v>373</v>
      </c>
      <c r="AG33" s="8" t="s">
        <v>373</v>
      </c>
      <c r="AH33" s="8" t="s">
        <v>373</v>
      </c>
      <c r="AI33" s="8" t="s">
        <v>479</v>
      </c>
      <c r="AJ33" s="8" t="s">
        <v>429</v>
      </c>
      <c r="AK33" s="8" t="s">
        <v>429</v>
      </c>
      <c r="AL33" s="8" t="s">
        <v>479</v>
      </c>
      <c r="AM33" s="8" t="s">
        <v>429</v>
      </c>
      <c r="AN33" s="8" t="s">
        <v>429</v>
      </c>
      <c r="AO33" s="8" t="s">
        <v>383</v>
      </c>
      <c r="AP33" s="8" t="s">
        <v>408</v>
      </c>
      <c r="AQ33" s="8" t="s">
        <v>373</v>
      </c>
      <c r="AR33" s="8" t="s">
        <v>373</v>
      </c>
      <c r="AS33" s="8" t="s">
        <v>409</v>
      </c>
      <c r="AT33" s="8" t="s">
        <v>373</v>
      </c>
      <c r="AU33" s="8" t="s">
        <v>383</v>
      </c>
      <c r="AV33" s="8" t="s">
        <v>373</v>
      </c>
      <c r="AW33" s="8" t="s">
        <v>383</v>
      </c>
      <c r="AX33" s="8" t="s">
        <v>373</v>
      </c>
      <c r="AY33" s="8" t="s">
        <v>373</v>
      </c>
      <c r="AZ33" s="8" t="s">
        <v>383</v>
      </c>
      <c r="BA33" s="8" t="s">
        <v>373</v>
      </c>
      <c r="BB33" s="8" t="s">
        <v>373</v>
      </c>
      <c r="BC33" s="8" t="s">
        <v>373</v>
      </c>
      <c r="BD33" s="8" t="s">
        <v>373</v>
      </c>
      <c r="BE33" s="8" t="s">
        <v>373</v>
      </c>
      <c r="BF33" s="8" t="s">
        <v>373</v>
      </c>
      <c r="BG33" s="8" t="s">
        <v>373</v>
      </c>
      <c r="BH33" s="8" t="s">
        <v>373</v>
      </c>
      <c r="BI33" s="8" t="s">
        <v>373</v>
      </c>
      <c r="BJ33" s="8" t="s">
        <v>383</v>
      </c>
      <c r="BK33" s="8" t="s">
        <v>373</v>
      </c>
      <c r="BL33" s="8" t="s">
        <v>373</v>
      </c>
      <c r="BM33" s="8" t="s">
        <v>373</v>
      </c>
      <c r="BN33" s="8" t="s">
        <v>373</v>
      </c>
      <c r="BO33" s="8" t="s">
        <v>373</v>
      </c>
      <c r="BP33" s="8" t="s">
        <v>373</v>
      </c>
      <c r="BQ33" s="8" t="s">
        <v>373</v>
      </c>
      <c r="BR33" s="8" t="s">
        <v>373</v>
      </c>
      <c r="BS33" s="8" t="s">
        <v>373</v>
      </c>
      <c r="BT33" s="8" t="s">
        <v>383</v>
      </c>
      <c r="BU33" s="8" t="s">
        <v>373</v>
      </c>
      <c r="BV33" s="8" t="s">
        <v>373</v>
      </c>
      <c r="BW33" s="8" t="s">
        <v>373</v>
      </c>
      <c r="BX33" s="8" t="s">
        <v>373</v>
      </c>
      <c r="BY33" s="8" t="s">
        <v>373</v>
      </c>
      <c r="BZ33" s="8" t="s">
        <v>373</v>
      </c>
      <c r="CA33" s="8" t="s">
        <v>373</v>
      </c>
      <c r="CB33" s="8" t="s">
        <v>373</v>
      </c>
      <c r="CC33" s="8" t="s">
        <v>373</v>
      </c>
      <c r="CD33" s="8" t="s">
        <v>373</v>
      </c>
      <c r="CE33" s="8" t="s">
        <v>373</v>
      </c>
      <c r="CF33" s="8" t="s">
        <v>373</v>
      </c>
      <c r="CG33" s="8" t="s">
        <v>383</v>
      </c>
      <c r="CH33" s="8" t="s">
        <v>373</v>
      </c>
      <c r="CI33" s="8" t="s">
        <v>373</v>
      </c>
      <c r="CJ33" s="8" t="s">
        <v>373</v>
      </c>
      <c r="CK33" s="8" t="s">
        <v>373</v>
      </c>
      <c r="CL33" s="8" t="s">
        <v>373</v>
      </c>
      <c r="CM33" s="8" t="s">
        <v>373</v>
      </c>
      <c r="CN33" s="8" t="s">
        <v>373</v>
      </c>
      <c r="CO33" s="8" t="s">
        <v>373</v>
      </c>
      <c r="CP33" s="8" t="s">
        <v>373</v>
      </c>
      <c r="CQ33" s="8" t="s">
        <v>373</v>
      </c>
      <c r="CR33" s="8" t="s">
        <v>373</v>
      </c>
      <c r="CS33" s="8" t="s">
        <v>373</v>
      </c>
      <c r="CT33" s="8" t="s">
        <v>373</v>
      </c>
      <c r="CU33" s="8" t="s">
        <v>373</v>
      </c>
      <c r="CV33" s="8" t="s">
        <v>373</v>
      </c>
      <c r="CW33" s="8" t="s">
        <v>373</v>
      </c>
      <c r="CX33" s="8" t="s">
        <v>373</v>
      </c>
      <c r="CY33" s="8" t="s">
        <v>373</v>
      </c>
      <c r="CZ33" s="8" t="s">
        <v>373</v>
      </c>
      <c r="DA33" s="8" t="s">
        <v>373</v>
      </c>
      <c r="DB33" s="8" t="s">
        <v>373</v>
      </c>
      <c r="DC33" s="8" t="s">
        <v>373</v>
      </c>
      <c r="DD33" s="8" t="s">
        <v>373</v>
      </c>
      <c r="DE33" s="8" t="s">
        <v>373</v>
      </c>
      <c r="DF33" s="8" t="s">
        <v>373</v>
      </c>
      <c r="DG33" s="8" t="s">
        <v>373</v>
      </c>
      <c r="DH33" s="8" t="s">
        <v>373</v>
      </c>
      <c r="DI33" s="8" t="s">
        <v>373</v>
      </c>
      <c r="DJ33" s="8" t="s">
        <v>373</v>
      </c>
      <c r="DK33" s="8" t="s">
        <v>373</v>
      </c>
      <c r="DL33" s="8" t="s">
        <v>373</v>
      </c>
      <c r="DM33" s="8" t="s">
        <v>373</v>
      </c>
      <c r="DN33" s="8" t="s">
        <v>373</v>
      </c>
      <c r="DO33" s="8" t="s">
        <v>373</v>
      </c>
      <c r="DP33" s="8" t="s">
        <v>373</v>
      </c>
      <c r="DQ33" s="8" t="s">
        <v>373</v>
      </c>
      <c r="DR33" s="8" t="s">
        <v>373</v>
      </c>
      <c r="DS33" s="8" t="s">
        <v>373</v>
      </c>
      <c r="DT33" s="8" t="s">
        <v>373</v>
      </c>
      <c r="DU33" s="8" t="s">
        <v>373</v>
      </c>
      <c r="DV33" s="8" t="s">
        <v>383</v>
      </c>
      <c r="DW33" s="8" t="s">
        <v>373</v>
      </c>
      <c r="DX33" s="8" t="s">
        <v>373</v>
      </c>
      <c r="DY33" s="8" t="s">
        <v>373</v>
      </c>
      <c r="DZ33" s="8" t="s">
        <v>373</v>
      </c>
      <c r="EA33" s="8" t="s">
        <v>373</v>
      </c>
      <c r="EB33" s="8" t="s">
        <v>373</v>
      </c>
      <c r="EC33" s="8" t="s">
        <v>373</v>
      </c>
      <c r="ED33" s="8" t="s">
        <v>373</v>
      </c>
      <c r="EE33" s="8" t="s">
        <v>373</v>
      </c>
      <c r="EF33" s="8" t="s">
        <v>373</v>
      </c>
      <c r="EG33" s="8" t="s">
        <v>373</v>
      </c>
      <c r="EH33" s="8" t="s">
        <v>373</v>
      </c>
      <c r="EI33" s="8" t="s">
        <v>373</v>
      </c>
      <c r="EJ33" s="8" t="s">
        <v>373</v>
      </c>
      <c r="EK33" s="8" t="s">
        <v>373</v>
      </c>
      <c r="EL33" s="8" t="s">
        <v>373</v>
      </c>
      <c r="EM33" s="8" t="s">
        <v>373</v>
      </c>
      <c r="EN33" s="8" t="s">
        <v>373</v>
      </c>
      <c r="EO33" s="8" t="s">
        <v>373</v>
      </c>
      <c r="EP33" s="8" t="s">
        <v>373</v>
      </c>
      <c r="EQ33" s="8" t="s">
        <v>373</v>
      </c>
      <c r="ER33" s="8" t="s">
        <v>373</v>
      </c>
      <c r="ES33" s="8" t="s">
        <v>373</v>
      </c>
      <c r="ET33" s="8" t="s">
        <v>373</v>
      </c>
      <c r="EU33" s="8" t="s">
        <v>373</v>
      </c>
      <c r="EV33" s="8" t="s">
        <v>373</v>
      </c>
      <c r="EW33" s="8" t="s">
        <v>373</v>
      </c>
      <c r="EX33" s="8" t="s">
        <v>373</v>
      </c>
      <c r="EY33" s="8" t="s">
        <v>373</v>
      </c>
      <c r="EZ33" s="8" t="s">
        <v>373</v>
      </c>
      <c r="FA33" s="8" t="s">
        <v>373</v>
      </c>
      <c r="FB33" s="8" t="s">
        <v>373</v>
      </c>
      <c r="FC33" s="8" t="s">
        <v>373</v>
      </c>
      <c r="FD33" s="8" t="s">
        <v>373</v>
      </c>
      <c r="FE33" s="8" t="s">
        <v>373</v>
      </c>
      <c r="FF33" s="8" t="s">
        <v>373</v>
      </c>
      <c r="FG33" s="8" t="s">
        <v>383</v>
      </c>
      <c r="FH33" s="8" t="s">
        <v>373</v>
      </c>
      <c r="FI33" s="8" t="s">
        <v>373</v>
      </c>
      <c r="FJ33" s="8" t="s">
        <v>373</v>
      </c>
      <c r="FK33" s="8" t="s">
        <v>373</v>
      </c>
      <c r="FL33" s="8" t="s">
        <v>373</v>
      </c>
      <c r="FM33" s="8" t="s">
        <v>373</v>
      </c>
      <c r="FN33" s="8" t="s">
        <v>373</v>
      </c>
      <c r="FO33" s="8" t="s">
        <v>373</v>
      </c>
      <c r="FP33" s="8" t="s">
        <v>373</v>
      </c>
      <c r="FQ33" s="8" t="s">
        <v>373</v>
      </c>
      <c r="FR33" s="8" t="s">
        <v>373</v>
      </c>
    </row>
    <row r="34" spans="1:174" s="11" customFormat="1" x14ac:dyDescent="0.2">
      <c r="A34" s="8" t="s">
        <v>3106</v>
      </c>
      <c r="B34" s="8">
        <v>110505</v>
      </c>
      <c r="C34" s="10">
        <v>5</v>
      </c>
      <c r="D34" s="8">
        <v>2</v>
      </c>
      <c r="E34" s="8" t="s">
        <v>1159</v>
      </c>
      <c r="F34" s="8" t="s">
        <v>373</v>
      </c>
      <c r="G34" s="8" t="s">
        <v>423</v>
      </c>
      <c r="H34" s="8" t="s">
        <v>390</v>
      </c>
      <c r="I34" s="8" t="s">
        <v>3110</v>
      </c>
      <c r="J34" s="8" t="s">
        <v>3111</v>
      </c>
      <c r="K34" s="14">
        <v>5</v>
      </c>
      <c r="L34" s="8" t="s">
        <v>373</v>
      </c>
      <c r="M34" s="10">
        <v>26</v>
      </c>
      <c r="N34" s="8" t="s">
        <v>373</v>
      </c>
      <c r="O34" s="8" t="s">
        <v>373</v>
      </c>
      <c r="P34" s="10">
        <v>46</v>
      </c>
      <c r="Q34" s="8" t="s">
        <v>373</v>
      </c>
      <c r="R34" s="8" t="s">
        <v>3112</v>
      </c>
      <c r="S34" s="8" t="s">
        <v>390</v>
      </c>
      <c r="T34" s="8" t="s">
        <v>3113</v>
      </c>
      <c r="U34" s="8" t="s">
        <v>405</v>
      </c>
      <c r="V34" s="8" t="s">
        <v>636</v>
      </c>
      <c r="W34" s="10">
        <v>365</v>
      </c>
      <c r="X34" s="8" t="s">
        <v>373</v>
      </c>
      <c r="Y34" s="8" t="s">
        <v>3114</v>
      </c>
      <c r="Z34" s="10">
        <v>3.3</v>
      </c>
      <c r="AA34" s="10">
        <v>0.6</v>
      </c>
      <c r="AB34" s="8" t="s">
        <v>373</v>
      </c>
      <c r="AC34" s="8" t="s">
        <v>373</v>
      </c>
      <c r="AD34" s="8" t="s">
        <v>373</v>
      </c>
      <c r="AE34" s="8" t="s">
        <v>429</v>
      </c>
      <c r="AF34" s="8" t="s">
        <v>390</v>
      </c>
      <c r="AG34" s="8" t="s">
        <v>390</v>
      </c>
      <c r="AH34" s="8" t="s">
        <v>390</v>
      </c>
      <c r="AI34" s="10">
        <v>2017</v>
      </c>
      <c r="AJ34" s="10">
        <v>2017</v>
      </c>
      <c r="AK34" s="10">
        <v>2017</v>
      </c>
      <c r="AL34" s="10">
        <v>2007</v>
      </c>
      <c r="AM34" s="10">
        <v>2017</v>
      </c>
      <c r="AN34" s="10">
        <v>1992</v>
      </c>
      <c r="AO34" s="8" t="s">
        <v>383</v>
      </c>
      <c r="AP34" s="8" t="s">
        <v>494</v>
      </c>
      <c r="AQ34" s="8" t="s">
        <v>373</v>
      </c>
      <c r="AR34" s="8" t="s">
        <v>3117</v>
      </c>
      <c r="AS34" s="8" t="s">
        <v>547</v>
      </c>
      <c r="AT34" s="8" t="s">
        <v>373</v>
      </c>
      <c r="AU34" s="8" t="s">
        <v>390</v>
      </c>
      <c r="AV34" s="8" t="s">
        <v>3118</v>
      </c>
      <c r="AW34" s="8" t="s">
        <v>383</v>
      </c>
      <c r="AX34" s="8" t="s">
        <v>383</v>
      </c>
      <c r="AY34" s="8" t="s">
        <v>383</v>
      </c>
      <c r="AZ34" s="8" t="s">
        <v>390</v>
      </c>
      <c r="BA34" s="10">
        <v>2019</v>
      </c>
      <c r="BB34" s="8" t="s">
        <v>411</v>
      </c>
      <c r="BC34" s="10">
        <v>5.24</v>
      </c>
      <c r="BD34" s="8" t="s">
        <v>373</v>
      </c>
      <c r="BE34" s="8" t="s">
        <v>618</v>
      </c>
      <c r="BF34" s="8" t="s">
        <v>373</v>
      </c>
      <c r="BG34" s="8" t="s">
        <v>560</v>
      </c>
      <c r="BH34" s="8" t="s">
        <v>373</v>
      </c>
      <c r="BI34" s="10">
        <v>36.24</v>
      </c>
      <c r="BJ34" s="8" t="s">
        <v>390</v>
      </c>
      <c r="BK34" s="10">
        <v>2019</v>
      </c>
      <c r="BL34" s="8" t="s">
        <v>411</v>
      </c>
      <c r="BM34" s="10">
        <v>4.16</v>
      </c>
      <c r="BN34" s="8" t="s">
        <v>373</v>
      </c>
      <c r="BO34" s="8" t="s">
        <v>618</v>
      </c>
      <c r="BP34" s="8" t="s">
        <v>373</v>
      </c>
      <c r="BQ34" s="8" t="s">
        <v>494</v>
      </c>
      <c r="BR34" s="8" t="s">
        <v>3122</v>
      </c>
      <c r="BS34" s="10">
        <v>33.479999999999997</v>
      </c>
      <c r="BT34" s="8" t="s">
        <v>390</v>
      </c>
      <c r="BU34" s="10">
        <v>2019</v>
      </c>
      <c r="BV34" s="8" t="s">
        <v>411</v>
      </c>
      <c r="BW34" s="10">
        <v>7.07</v>
      </c>
      <c r="BX34" s="8" t="s">
        <v>373</v>
      </c>
      <c r="BY34" s="8" t="s">
        <v>569</v>
      </c>
      <c r="BZ34" s="8" t="s">
        <v>618</v>
      </c>
      <c r="CA34" s="8" t="s">
        <v>373</v>
      </c>
      <c r="CB34" s="8" t="s">
        <v>752</v>
      </c>
      <c r="CC34" s="8" t="s">
        <v>373</v>
      </c>
      <c r="CD34" s="8" t="s">
        <v>390</v>
      </c>
      <c r="CE34" s="8" t="s">
        <v>3125</v>
      </c>
      <c r="CF34" s="10">
        <v>12.12</v>
      </c>
      <c r="CG34" s="8" t="s">
        <v>390</v>
      </c>
      <c r="CH34" s="8" t="s">
        <v>373</v>
      </c>
      <c r="CI34" s="8" t="s">
        <v>373</v>
      </c>
      <c r="CJ34" s="8" t="s">
        <v>373</v>
      </c>
      <c r="CK34" s="8" t="s">
        <v>373</v>
      </c>
      <c r="CL34" s="8" t="s">
        <v>373</v>
      </c>
      <c r="CM34" s="8" t="s">
        <v>373</v>
      </c>
      <c r="CN34" s="8" t="s">
        <v>373</v>
      </c>
      <c r="CO34" s="8" t="s">
        <v>373</v>
      </c>
      <c r="CP34" s="8" t="s">
        <v>373</v>
      </c>
      <c r="CQ34" s="8" t="s">
        <v>373</v>
      </c>
      <c r="CR34" s="8" t="s">
        <v>373</v>
      </c>
      <c r="CS34" s="8" t="s">
        <v>373</v>
      </c>
      <c r="CT34" s="8" t="s">
        <v>373</v>
      </c>
      <c r="CU34" s="8" t="s">
        <v>373</v>
      </c>
      <c r="CV34" s="8" t="s">
        <v>373</v>
      </c>
      <c r="CW34" s="8" t="s">
        <v>373</v>
      </c>
      <c r="CX34" s="8" t="s">
        <v>373</v>
      </c>
      <c r="CY34" s="8" t="s">
        <v>373</v>
      </c>
      <c r="CZ34" s="8" t="s">
        <v>373</v>
      </c>
      <c r="DA34" s="8" t="s">
        <v>373</v>
      </c>
      <c r="DB34" s="8" t="s">
        <v>373</v>
      </c>
      <c r="DC34" s="8" t="s">
        <v>373</v>
      </c>
      <c r="DD34" s="8" t="s">
        <v>373</v>
      </c>
      <c r="DE34" s="8" t="s">
        <v>373</v>
      </c>
      <c r="DF34" s="8" t="s">
        <v>373</v>
      </c>
      <c r="DG34" s="8" t="s">
        <v>373</v>
      </c>
      <c r="DH34" s="8" t="s">
        <v>373</v>
      </c>
      <c r="DI34" s="8" t="s">
        <v>373</v>
      </c>
      <c r="DJ34" s="8" t="s">
        <v>373</v>
      </c>
      <c r="DK34" s="8" t="s">
        <v>373</v>
      </c>
      <c r="DL34" s="8" t="s">
        <v>373</v>
      </c>
      <c r="DM34" s="8" t="s">
        <v>373</v>
      </c>
      <c r="DN34" s="8" t="s">
        <v>373</v>
      </c>
      <c r="DO34" s="8" t="s">
        <v>373</v>
      </c>
      <c r="DP34" s="8" t="s">
        <v>373</v>
      </c>
      <c r="DQ34" s="8" t="s">
        <v>373</v>
      </c>
      <c r="DR34" s="8" t="s">
        <v>373</v>
      </c>
      <c r="DS34" s="8" t="s">
        <v>373</v>
      </c>
      <c r="DT34" s="8" t="s">
        <v>373</v>
      </c>
      <c r="DU34" s="8" t="s">
        <v>373</v>
      </c>
      <c r="DV34" s="8" t="s">
        <v>390</v>
      </c>
      <c r="DW34" s="8" t="s">
        <v>373</v>
      </c>
      <c r="DX34" s="8" t="s">
        <v>373</v>
      </c>
      <c r="DY34" s="8" t="s">
        <v>373</v>
      </c>
      <c r="DZ34" s="8" t="s">
        <v>373</v>
      </c>
      <c r="EA34" s="8" t="s">
        <v>373</v>
      </c>
      <c r="EB34" s="8" t="s">
        <v>373</v>
      </c>
      <c r="EC34" s="8" t="s">
        <v>373</v>
      </c>
      <c r="ED34" s="8" t="s">
        <v>373</v>
      </c>
      <c r="EE34" s="8" t="s">
        <v>373</v>
      </c>
      <c r="EF34" s="8" t="s">
        <v>373</v>
      </c>
      <c r="EG34" s="8" t="s">
        <v>373</v>
      </c>
      <c r="EH34" s="8" t="s">
        <v>373</v>
      </c>
      <c r="EI34" s="8" t="s">
        <v>373</v>
      </c>
      <c r="EJ34" s="8" t="s">
        <v>373</v>
      </c>
      <c r="EK34" s="8" t="s">
        <v>373</v>
      </c>
      <c r="EL34" s="8" t="s">
        <v>373</v>
      </c>
      <c r="EM34" s="8" t="s">
        <v>373</v>
      </c>
      <c r="EN34" s="8" t="s">
        <v>373</v>
      </c>
      <c r="EO34" s="8" t="s">
        <v>373</v>
      </c>
      <c r="EP34" s="8" t="s">
        <v>373</v>
      </c>
      <c r="EQ34" s="8" t="s">
        <v>373</v>
      </c>
      <c r="ER34" s="8" t="s">
        <v>373</v>
      </c>
      <c r="ES34" s="8" t="s">
        <v>373</v>
      </c>
      <c r="ET34" s="8" t="s">
        <v>373</v>
      </c>
      <c r="EU34" s="8" t="s">
        <v>373</v>
      </c>
      <c r="EV34" s="8" t="s">
        <v>373</v>
      </c>
      <c r="EW34" s="8" t="s">
        <v>373</v>
      </c>
      <c r="EX34" s="8" t="s">
        <v>373</v>
      </c>
      <c r="EY34" s="8" t="s">
        <v>373</v>
      </c>
      <c r="EZ34" s="8" t="s">
        <v>373</v>
      </c>
      <c r="FA34" s="8" t="s">
        <v>373</v>
      </c>
      <c r="FB34" s="8" t="s">
        <v>373</v>
      </c>
      <c r="FC34" s="8" t="s">
        <v>373</v>
      </c>
      <c r="FD34" s="8" t="s">
        <v>373</v>
      </c>
      <c r="FE34" s="8" t="s">
        <v>373</v>
      </c>
      <c r="FF34" s="8" t="s">
        <v>373</v>
      </c>
      <c r="FG34" s="8" t="s">
        <v>373</v>
      </c>
      <c r="FH34" s="8" t="s">
        <v>373</v>
      </c>
      <c r="FI34" s="8" t="s">
        <v>373</v>
      </c>
      <c r="FJ34" s="8" t="s">
        <v>373</v>
      </c>
      <c r="FK34" s="8" t="s">
        <v>373</v>
      </c>
      <c r="FL34" s="8" t="s">
        <v>373</v>
      </c>
      <c r="FM34" s="8" t="s">
        <v>373</v>
      </c>
      <c r="FN34" s="8" t="s">
        <v>373</v>
      </c>
      <c r="FO34" s="8" t="s">
        <v>373</v>
      </c>
      <c r="FP34" s="8" t="s">
        <v>373</v>
      </c>
      <c r="FQ34" s="8" t="s">
        <v>373</v>
      </c>
      <c r="FR34" s="8" t="s">
        <v>373</v>
      </c>
    </row>
    <row r="35" spans="1:174" s="11" customFormat="1" x14ac:dyDescent="0.2">
      <c r="A35" s="8" t="s">
        <v>3230</v>
      </c>
      <c r="B35" s="8">
        <v>295</v>
      </c>
      <c r="C35" s="10">
        <v>1</v>
      </c>
      <c r="D35" s="8">
        <v>12</v>
      </c>
      <c r="E35" s="8" t="s">
        <v>381</v>
      </c>
      <c r="F35" s="8" t="s">
        <v>373</v>
      </c>
      <c r="G35" s="8" t="s">
        <v>1021</v>
      </c>
      <c r="H35" s="8" t="s">
        <v>383</v>
      </c>
      <c r="I35" s="8" t="s">
        <v>1022</v>
      </c>
      <c r="J35" s="8" t="s">
        <v>373</v>
      </c>
      <c r="K35" s="8" t="s">
        <v>373</v>
      </c>
      <c r="L35" s="8" t="s">
        <v>1023</v>
      </c>
      <c r="M35" s="8" t="s">
        <v>373</v>
      </c>
      <c r="N35" s="8" t="s">
        <v>373</v>
      </c>
      <c r="O35" s="12">
        <v>0.03</v>
      </c>
      <c r="P35" s="8" t="s">
        <v>1024</v>
      </c>
      <c r="Q35" s="8" t="s">
        <v>373</v>
      </c>
      <c r="R35" s="8" t="s">
        <v>373</v>
      </c>
      <c r="S35" s="8" t="s">
        <v>383</v>
      </c>
      <c r="T35" s="8" t="s">
        <v>373</v>
      </c>
      <c r="U35" s="8" t="s">
        <v>405</v>
      </c>
      <c r="V35" s="8" t="s">
        <v>406</v>
      </c>
      <c r="W35" s="8" t="s">
        <v>1025</v>
      </c>
      <c r="X35" s="8" t="s">
        <v>1026</v>
      </c>
      <c r="Y35" s="8" t="s">
        <v>373</v>
      </c>
      <c r="Z35" s="8" t="s">
        <v>373</v>
      </c>
      <c r="AA35" s="8" t="s">
        <v>373</v>
      </c>
      <c r="AB35" s="8" t="s">
        <v>373</v>
      </c>
      <c r="AC35" s="8" t="s">
        <v>429</v>
      </c>
      <c r="AD35" s="8" t="s">
        <v>429</v>
      </c>
      <c r="AE35" s="8" t="s">
        <v>429</v>
      </c>
      <c r="AF35" s="8" t="s">
        <v>373</v>
      </c>
      <c r="AG35" s="8" t="s">
        <v>373</v>
      </c>
      <c r="AH35" s="8" t="s">
        <v>373</v>
      </c>
      <c r="AI35" s="8" t="s">
        <v>679</v>
      </c>
      <c r="AJ35" s="8" t="s">
        <v>1027</v>
      </c>
      <c r="AK35" s="8" t="s">
        <v>1027</v>
      </c>
      <c r="AL35" s="8" t="s">
        <v>679</v>
      </c>
      <c r="AM35" s="8" t="s">
        <v>1028</v>
      </c>
      <c r="AN35" s="8" t="s">
        <v>1027</v>
      </c>
      <c r="AO35" s="8" t="s">
        <v>390</v>
      </c>
      <c r="AP35" s="8" t="s">
        <v>494</v>
      </c>
      <c r="AQ35" s="8" t="s">
        <v>373</v>
      </c>
      <c r="AR35" s="8" t="s">
        <v>1029</v>
      </c>
      <c r="AS35" s="8" t="s">
        <v>547</v>
      </c>
      <c r="AT35" s="8" t="s">
        <v>373</v>
      </c>
      <c r="AU35" s="8" t="s">
        <v>569</v>
      </c>
      <c r="AV35" s="8" t="s">
        <v>494</v>
      </c>
      <c r="AW35" s="8" t="s">
        <v>373</v>
      </c>
      <c r="AX35" s="8" t="s">
        <v>373</v>
      </c>
      <c r="AY35" s="8" t="s">
        <v>373</v>
      </c>
      <c r="AZ35" s="8" t="s">
        <v>383</v>
      </c>
      <c r="BA35" s="8" t="s">
        <v>373</v>
      </c>
      <c r="BB35" s="8" t="s">
        <v>373</v>
      </c>
      <c r="BC35" s="8" t="s">
        <v>373</v>
      </c>
      <c r="BD35" s="8" t="s">
        <v>373</v>
      </c>
      <c r="BE35" s="8" t="s">
        <v>373</v>
      </c>
      <c r="BF35" s="8" t="s">
        <v>373</v>
      </c>
      <c r="BG35" s="8" t="s">
        <v>373</v>
      </c>
      <c r="BH35" s="8" t="s">
        <v>373</v>
      </c>
      <c r="BI35" s="8" t="s">
        <v>373</v>
      </c>
      <c r="BJ35" s="8" t="s">
        <v>373</v>
      </c>
      <c r="BK35" s="8" t="s">
        <v>373</v>
      </c>
      <c r="BL35" s="8" t="s">
        <v>373</v>
      </c>
      <c r="BM35" s="8" t="s">
        <v>373</v>
      </c>
      <c r="BN35" s="8" t="s">
        <v>373</v>
      </c>
      <c r="BO35" s="8" t="s">
        <v>373</v>
      </c>
      <c r="BP35" s="8" t="s">
        <v>373</v>
      </c>
      <c r="BQ35" s="8" t="s">
        <v>373</v>
      </c>
      <c r="BR35" s="8" t="s">
        <v>373</v>
      </c>
      <c r="BS35" s="8" t="s">
        <v>373</v>
      </c>
      <c r="BT35" s="8" t="s">
        <v>373</v>
      </c>
      <c r="BU35" s="8" t="s">
        <v>373</v>
      </c>
      <c r="BV35" s="8" t="s">
        <v>373</v>
      </c>
      <c r="BW35" s="8" t="s">
        <v>373</v>
      </c>
      <c r="BX35" s="8" t="s">
        <v>373</v>
      </c>
      <c r="BY35" s="8" t="s">
        <v>373</v>
      </c>
      <c r="BZ35" s="8" t="s">
        <v>373</v>
      </c>
      <c r="CA35" s="8" t="s">
        <v>373</v>
      </c>
      <c r="CB35" s="8" t="s">
        <v>373</v>
      </c>
      <c r="CC35" s="8" t="s">
        <v>373</v>
      </c>
      <c r="CD35" s="8" t="s">
        <v>373</v>
      </c>
      <c r="CE35" s="8" t="s">
        <v>373</v>
      </c>
      <c r="CF35" s="8" t="s">
        <v>373</v>
      </c>
      <c r="CG35" s="8" t="s">
        <v>373</v>
      </c>
      <c r="CH35" s="8" t="s">
        <v>373</v>
      </c>
      <c r="CI35" s="8" t="s">
        <v>373</v>
      </c>
      <c r="CJ35" s="8" t="s">
        <v>373</v>
      </c>
      <c r="CK35" s="8" t="s">
        <v>373</v>
      </c>
      <c r="CL35" s="8" t="s">
        <v>373</v>
      </c>
      <c r="CM35" s="8" t="s">
        <v>373</v>
      </c>
      <c r="CN35" s="8" t="s">
        <v>373</v>
      </c>
      <c r="CO35" s="8" t="s">
        <v>373</v>
      </c>
      <c r="CP35" s="8" t="s">
        <v>373</v>
      </c>
      <c r="CQ35" s="8" t="s">
        <v>373</v>
      </c>
      <c r="CR35" s="8" t="s">
        <v>373</v>
      </c>
      <c r="CS35" s="8" t="s">
        <v>373</v>
      </c>
      <c r="CT35" s="8" t="s">
        <v>373</v>
      </c>
      <c r="CU35" s="8" t="s">
        <v>373</v>
      </c>
      <c r="CV35" s="8" t="s">
        <v>373</v>
      </c>
      <c r="CW35" s="8" t="s">
        <v>373</v>
      </c>
      <c r="CX35" s="8" t="s">
        <v>373</v>
      </c>
      <c r="CY35" s="8" t="s">
        <v>373</v>
      </c>
      <c r="CZ35" s="8" t="s">
        <v>373</v>
      </c>
      <c r="DA35" s="8" t="s">
        <v>373</v>
      </c>
      <c r="DB35" s="8" t="s">
        <v>373</v>
      </c>
      <c r="DC35" s="8" t="s">
        <v>373</v>
      </c>
      <c r="DD35" s="8" t="s">
        <v>373</v>
      </c>
      <c r="DE35" s="8" t="s">
        <v>373</v>
      </c>
      <c r="DF35" s="8" t="s">
        <v>373</v>
      </c>
      <c r="DG35" s="8" t="s">
        <v>373</v>
      </c>
      <c r="DH35" s="8" t="s">
        <v>373</v>
      </c>
      <c r="DI35" s="8" t="s">
        <v>373</v>
      </c>
      <c r="DJ35" s="8" t="s">
        <v>373</v>
      </c>
      <c r="DK35" s="8" t="s">
        <v>373</v>
      </c>
      <c r="DL35" s="8" t="s">
        <v>373</v>
      </c>
      <c r="DM35" s="8" t="s">
        <v>373</v>
      </c>
      <c r="DN35" s="8" t="s">
        <v>373</v>
      </c>
      <c r="DO35" s="8" t="s">
        <v>373</v>
      </c>
      <c r="DP35" s="8" t="s">
        <v>373</v>
      </c>
      <c r="DQ35" s="8" t="s">
        <v>373</v>
      </c>
      <c r="DR35" s="8" t="s">
        <v>373</v>
      </c>
      <c r="DS35" s="8" t="s">
        <v>373</v>
      </c>
      <c r="DT35" s="8" t="s">
        <v>373</v>
      </c>
      <c r="DU35" s="8" t="s">
        <v>373</v>
      </c>
      <c r="DV35" s="8" t="s">
        <v>373</v>
      </c>
      <c r="DW35" s="8" t="s">
        <v>373</v>
      </c>
      <c r="DX35" s="8" t="s">
        <v>373</v>
      </c>
      <c r="DY35" s="8" t="s">
        <v>373</v>
      </c>
      <c r="DZ35" s="8" t="s">
        <v>373</v>
      </c>
      <c r="EA35" s="8" t="s">
        <v>373</v>
      </c>
      <c r="EB35" s="8" t="s">
        <v>373</v>
      </c>
      <c r="EC35" s="8" t="s">
        <v>373</v>
      </c>
      <c r="ED35" s="8" t="s">
        <v>373</v>
      </c>
      <c r="EE35" s="8" t="s">
        <v>373</v>
      </c>
      <c r="EF35" s="8" t="s">
        <v>373</v>
      </c>
      <c r="EG35" s="8" t="s">
        <v>373</v>
      </c>
      <c r="EH35" s="8" t="s">
        <v>373</v>
      </c>
      <c r="EI35" s="8" t="s">
        <v>373</v>
      </c>
      <c r="EJ35" s="8" t="s">
        <v>373</v>
      </c>
      <c r="EK35" s="8" t="s">
        <v>373</v>
      </c>
      <c r="EL35" s="8" t="s">
        <v>373</v>
      </c>
      <c r="EM35" s="8" t="s">
        <v>373</v>
      </c>
      <c r="EN35" s="8" t="s">
        <v>373</v>
      </c>
      <c r="EO35" s="8" t="s">
        <v>373</v>
      </c>
      <c r="EP35" s="8" t="s">
        <v>373</v>
      </c>
      <c r="EQ35" s="8" t="s">
        <v>373</v>
      </c>
      <c r="ER35" s="8" t="s">
        <v>373</v>
      </c>
      <c r="ES35" s="8" t="s">
        <v>373</v>
      </c>
      <c r="ET35" s="8" t="s">
        <v>373</v>
      </c>
      <c r="EU35" s="8" t="s">
        <v>373</v>
      </c>
      <c r="EV35" s="8" t="s">
        <v>373</v>
      </c>
      <c r="EW35" s="8" t="s">
        <v>373</v>
      </c>
      <c r="EX35" s="8" t="s">
        <v>373</v>
      </c>
      <c r="EY35" s="8" t="s">
        <v>373</v>
      </c>
      <c r="EZ35" s="8" t="s">
        <v>373</v>
      </c>
      <c r="FA35" s="8" t="s">
        <v>373</v>
      </c>
      <c r="FB35" s="8" t="s">
        <v>373</v>
      </c>
      <c r="FC35" s="8" t="s">
        <v>373</v>
      </c>
      <c r="FD35" s="8" t="s">
        <v>373</v>
      </c>
      <c r="FE35" s="8" t="s">
        <v>373</v>
      </c>
      <c r="FF35" s="8" t="s">
        <v>373</v>
      </c>
      <c r="FG35" s="8" t="s">
        <v>373</v>
      </c>
      <c r="FH35" s="8" t="s">
        <v>373</v>
      </c>
      <c r="FI35" s="8" t="s">
        <v>373</v>
      </c>
      <c r="FJ35" s="8" t="s">
        <v>373</v>
      </c>
      <c r="FK35" s="8" t="s">
        <v>373</v>
      </c>
      <c r="FL35" s="8" t="s">
        <v>373</v>
      </c>
      <c r="FM35" s="8" t="s">
        <v>373</v>
      </c>
      <c r="FN35" s="8" t="s">
        <v>373</v>
      </c>
      <c r="FO35" s="8" t="s">
        <v>373</v>
      </c>
      <c r="FP35" s="8" t="s">
        <v>373</v>
      </c>
      <c r="FQ35" s="8" t="s">
        <v>373</v>
      </c>
      <c r="FR35" s="8" t="s">
        <v>373</v>
      </c>
    </row>
    <row r="36" spans="1:174" s="11" customFormat="1" x14ac:dyDescent="0.2">
      <c r="A36" s="8" t="s">
        <v>1989</v>
      </c>
      <c r="B36" s="8">
        <v>935</v>
      </c>
      <c r="C36" s="10">
        <v>2</v>
      </c>
      <c r="D36" s="8">
        <v>3</v>
      </c>
      <c r="E36" s="8" t="s">
        <v>381</v>
      </c>
      <c r="F36" s="8" t="s">
        <v>373</v>
      </c>
      <c r="G36" s="8" t="s">
        <v>539</v>
      </c>
      <c r="H36" s="8" t="s">
        <v>383</v>
      </c>
      <c r="I36" s="8" t="s">
        <v>401</v>
      </c>
      <c r="J36" s="8" t="s">
        <v>373</v>
      </c>
      <c r="K36" s="8" t="s">
        <v>1993</v>
      </c>
      <c r="L36" s="8" t="s">
        <v>373</v>
      </c>
      <c r="M36" s="10">
        <v>10</v>
      </c>
      <c r="N36" s="8" t="s">
        <v>373</v>
      </c>
      <c r="O36" s="8" t="s">
        <v>373</v>
      </c>
      <c r="P36" s="10">
        <v>21</v>
      </c>
      <c r="Q36" s="8" t="s">
        <v>373</v>
      </c>
      <c r="R36" s="8" t="s">
        <v>373</v>
      </c>
      <c r="S36" s="8" t="s">
        <v>383</v>
      </c>
      <c r="T36" s="8" t="s">
        <v>373</v>
      </c>
      <c r="U36" s="8" t="s">
        <v>405</v>
      </c>
      <c r="V36" s="8" t="s">
        <v>636</v>
      </c>
      <c r="W36" s="8" t="s">
        <v>373</v>
      </c>
      <c r="X36" s="8" t="s">
        <v>1994</v>
      </c>
      <c r="Y36" s="8" t="s">
        <v>1995</v>
      </c>
      <c r="Z36" s="8" t="s">
        <v>373</v>
      </c>
      <c r="AA36" s="8" t="s">
        <v>373</v>
      </c>
      <c r="AB36" s="8" t="s">
        <v>373</v>
      </c>
      <c r="AC36" s="8" t="s">
        <v>429</v>
      </c>
      <c r="AD36" s="8" t="s">
        <v>429</v>
      </c>
      <c r="AE36" s="8" t="s">
        <v>429</v>
      </c>
      <c r="AF36" s="8" t="s">
        <v>383</v>
      </c>
      <c r="AG36" s="8" t="s">
        <v>383</v>
      </c>
      <c r="AH36" s="8" t="s">
        <v>383</v>
      </c>
      <c r="AI36" s="10">
        <v>2013</v>
      </c>
      <c r="AJ36" s="8" t="s">
        <v>671</v>
      </c>
      <c r="AK36" s="8" t="s">
        <v>671</v>
      </c>
      <c r="AL36" s="8" t="s">
        <v>671</v>
      </c>
      <c r="AM36" s="8" t="s">
        <v>671</v>
      </c>
      <c r="AN36" s="8" t="s">
        <v>671</v>
      </c>
      <c r="AO36" s="8" t="s">
        <v>383</v>
      </c>
      <c r="AP36" s="8" t="s">
        <v>408</v>
      </c>
      <c r="AQ36" s="8" t="s">
        <v>373</v>
      </c>
      <c r="AR36" s="8" t="s">
        <v>373</v>
      </c>
      <c r="AS36" s="8" t="s">
        <v>1996</v>
      </c>
      <c r="AT36" s="8" t="s">
        <v>373</v>
      </c>
      <c r="AU36" s="8" t="s">
        <v>390</v>
      </c>
      <c r="AV36" s="8" t="s">
        <v>373</v>
      </c>
      <c r="AW36" s="8" t="s">
        <v>383</v>
      </c>
      <c r="AX36" s="8" t="s">
        <v>383</v>
      </c>
      <c r="AY36" s="8" t="s">
        <v>383</v>
      </c>
      <c r="AZ36" s="8" t="s">
        <v>383</v>
      </c>
      <c r="BA36" s="8" t="s">
        <v>373</v>
      </c>
      <c r="BB36" s="8" t="s">
        <v>373</v>
      </c>
      <c r="BC36" s="8" t="s">
        <v>373</v>
      </c>
      <c r="BD36" s="8" t="s">
        <v>373</v>
      </c>
      <c r="BE36" s="8" t="s">
        <v>373</v>
      </c>
      <c r="BF36" s="8" t="s">
        <v>373</v>
      </c>
      <c r="BG36" s="8" t="s">
        <v>373</v>
      </c>
      <c r="BH36" s="8" t="s">
        <v>373</v>
      </c>
      <c r="BI36" s="8" t="s">
        <v>373</v>
      </c>
      <c r="BJ36" s="8" t="s">
        <v>373</v>
      </c>
      <c r="BK36" s="8" t="s">
        <v>373</v>
      </c>
      <c r="BL36" s="8" t="s">
        <v>373</v>
      </c>
      <c r="BM36" s="8" t="s">
        <v>373</v>
      </c>
      <c r="BN36" s="8" t="s">
        <v>373</v>
      </c>
      <c r="BO36" s="8" t="s">
        <v>373</v>
      </c>
      <c r="BP36" s="8" t="s">
        <v>373</v>
      </c>
      <c r="BQ36" s="8" t="s">
        <v>373</v>
      </c>
      <c r="BR36" s="8" t="s">
        <v>373</v>
      </c>
      <c r="BS36" s="8" t="s">
        <v>373</v>
      </c>
      <c r="BT36" s="8" t="s">
        <v>373</v>
      </c>
      <c r="BU36" s="8" t="s">
        <v>373</v>
      </c>
      <c r="BV36" s="8" t="s">
        <v>373</v>
      </c>
      <c r="BW36" s="8" t="s">
        <v>373</v>
      </c>
      <c r="BX36" s="8" t="s">
        <v>373</v>
      </c>
      <c r="BY36" s="8" t="s">
        <v>373</v>
      </c>
      <c r="BZ36" s="8" t="s">
        <v>373</v>
      </c>
      <c r="CA36" s="8" t="s">
        <v>373</v>
      </c>
      <c r="CB36" s="8" t="s">
        <v>373</v>
      </c>
      <c r="CC36" s="8" t="s">
        <v>373</v>
      </c>
      <c r="CD36" s="8" t="s">
        <v>373</v>
      </c>
      <c r="CE36" s="8" t="s">
        <v>373</v>
      </c>
      <c r="CF36" s="8" t="s">
        <v>373</v>
      </c>
      <c r="CG36" s="8" t="s">
        <v>373</v>
      </c>
      <c r="CH36" s="8" t="s">
        <v>373</v>
      </c>
      <c r="CI36" s="8" t="s">
        <v>373</v>
      </c>
      <c r="CJ36" s="8" t="s">
        <v>373</v>
      </c>
      <c r="CK36" s="8" t="s">
        <v>373</v>
      </c>
      <c r="CL36" s="8" t="s">
        <v>373</v>
      </c>
      <c r="CM36" s="8" t="s">
        <v>373</v>
      </c>
      <c r="CN36" s="8" t="s">
        <v>373</v>
      </c>
      <c r="CO36" s="8" t="s">
        <v>373</v>
      </c>
      <c r="CP36" s="8" t="s">
        <v>373</v>
      </c>
      <c r="CQ36" s="8" t="s">
        <v>373</v>
      </c>
      <c r="CR36" s="8" t="s">
        <v>373</v>
      </c>
      <c r="CS36" s="8" t="s">
        <v>373</v>
      </c>
      <c r="CT36" s="8" t="s">
        <v>373</v>
      </c>
      <c r="CU36" s="8" t="s">
        <v>373</v>
      </c>
      <c r="CV36" s="8" t="s">
        <v>373</v>
      </c>
      <c r="CW36" s="8" t="s">
        <v>373</v>
      </c>
      <c r="CX36" s="8" t="s">
        <v>373</v>
      </c>
      <c r="CY36" s="8" t="s">
        <v>373</v>
      </c>
      <c r="CZ36" s="8" t="s">
        <v>373</v>
      </c>
      <c r="DA36" s="8" t="s">
        <v>373</v>
      </c>
      <c r="DB36" s="8" t="s">
        <v>373</v>
      </c>
      <c r="DC36" s="8" t="s">
        <v>373</v>
      </c>
      <c r="DD36" s="8" t="s">
        <v>373</v>
      </c>
      <c r="DE36" s="8" t="s">
        <v>373</v>
      </c>
      <c r="DF36" s="8" t="s">
        <v>373</v>
      </c>
      <c r="DG36" s="8" t="s">
        <v>373</v>
      </c>
      <c r="DH36" s="8" t="s">
        <v>373</v>
      </c>
      <c r="DI36" s="8" t="s">
        <v>373</v>
      </c>
      <c r="DJ36" s="8" t="s">
        <v>373</v>
      </c>
      <c r="DK36" s="8" t="s">
        <v>373</v>
      </c>
      <c r="DL36" s="8" t="s">
        <v>373</v>
      </c>
      <c r="DM36" s="8" t="s">
        <v>373</v>
      </c>
      <c r="DN36" s="8" t="s">
        <v>373</v>
      </c>
      <c r="DO36" s="8" t="s">
        <v>373</v>
      </c>
      <c r="DP36" s="8" t="s">
        <v>373</v>
      </c>
      <c r="DQ36" s="8" t="s">
        <v>373</v>
      </c>
      <c r="DR36" s="8" t="s">
        <v>373</v>
      </c>
      <c r="DS36" s="8" t="s">
        <v>373</v>
      </c>
      <c r="DT36" s="8" t="s">
        <v>373</v>
      </c>
      <c r="DU36" s="8" t="s">
        <v>373</v>
      </c>
      <c r="DV36" s="8" t="s">
        <v>373</v>
      </c>
      <c r="DW36" s="8" t="s">
        <v>373</v>
      </c>
      <c r="DX36" s="8" t="s">
        <v>373</v>
      </c>
      <c r="DY36" s="8" t="s">
        <v>373</v>
      </c>
      <c r="DZ36" s="8" t="s">
        <v>373</v>
      </c>
      <c r="EA36" s="8" t="s">
        <v>373</v>
      </c>
      <c r="EB36" s="8" t="s">
        <v>373</v>
      </c>
      <c r="EC36" s="8" t="s">
        <v>373</v>
      </c>
      <c r="ED36" s="8" t="s">
        <v>373</v>
      </c>
      <c r="EE36" s="8" t="s">
        <v>373</v>
      </c>
      <c r="EF36" s="8" t="s">
        <v>373</v>
      </c>
      <c r="EG36" s="8" t="s">
        <v>373</v>
      </c>
      <c r="EH36" s="8" t="s">
        <v>373</v>
      </c>
      <c r="EI36" s="8" t="s">
        <v>373</v>
      </c>
      <c r="EJ36" s="8" t="s">
        <v>373</v>
      </c>
      <c r="EK36" s="8" t="s">
        <v>373</v>
      </c>
      <c r="EL36" s="8" t="s">
        <v>373</v>
      </c>
      <c r="EM36" s="8" t="s">
        <v>373</v>
      </c>
      <c r="EN36" s="8" t="s">
        <v>373</v>
      </c>
      <c r="EO36" s="8" t="s">
        <v>373</v>
      </c>
      <c r="EP36" s="8" t="s">
        <v>373</v>
      </c>
      <c r="EQ36" s="8" t="s">
        <v>373</v>
      </c>
      <c r="ER36" s="8" t="s">
        <v>373</v>
      </c>
      <c r="ES36" s="8" t="s">
        <v>373</v>
      </c>
      <c r="ET36" s="8" t="s">
        <v>373</v>
      </c>
      <c r="EU36" s="8" t="s">
        <v>373</v>
      </c>
      <c r="EV36" s="8" t="s">
        <v>373</v>
      </c>
      <c r="EW36" s="8" t="s">
        <v>373</v>
      </c>
      <c r="EX36" s="8" t="s">
        <v>373</v>
      </c>
      <c r="EY36" s="8" t="s">
        <v>373</v>
      </c>
      <c r="EZ36" s="8" t="s">
        <v>373</v>
      </c>
      <c r="FA36" s="8" t="s">
        <v>373</v>
      </c>
      <c r="FB36" s="8" t="s">
        <v>373</v>
      </c>
      <c r="FC36" s="8" t="s">
        <v>373</v>
      </c>
      <c r="FD36" s="8" t="s">
        <v>373</v>
      </c>
      <c r="FE36" s="8" t="s">
        <v>373</v>
      </c>
      <c r="FF36" s="8" t="s">
        <v>373</v>
      </c>
      <c r="FG36" s="8" t="s">
        <v>373</v>
      </c>
      <c r="FH36" s="8" t="s">
        <v>373</v>
      </c>
      <c r="FI36" s="8" t="s">
        <v>373</v>
      </c>
      <c r="FJ36" s="8" t="s">
        <v>373</v>
      </c>
      <c r="FK36" s="8" t="s">
        <v>373</v>
      </c>
      <c r="FL36" s="8" t="s">
        <v>373</v>
      </c>
      <c r="FM36" s="8" t="s">
        <v>373</v>
      </c>
      <c r="FN36" s="8" t="s">
        <v>373</v>
      </c>
      <c r="FO36" s="8" t="s">
        <v>373</v>
      </c>
      <c r="FP36" s="8" t="s">
        <v>373</v>
      </c>
      <c r="FQ36" s="8" t="s">
        <v>373</v>
      </c>
      <c r="FR36" s="8" t="s">
        <v>373</v>
      </c>
    </row>
    <row r="37" spans="1:174" s="11" customFormat="1" x14ac:dyDescent="0.2">
      <c r="A37" s="8" t="s">
        <v>3231</v>
      </c>
      <c r="B37" s="8">
        <v>195</v>
      </c>
      <c r="C37" s="10">
        <v>1</v>
      </c>
      <c r="D37" s="8">
        <v>11</v>
      </c>
      <c r="E37" s="8" t="s">
        <v>381</v>
      </c>
      <c r="F37" s="8" t="s">
        <v>373</v>
      </c>
      <c r="G37" s="8" t="s">
        <v>382</v>
      </c>
      <c r="H37" s="8" t="s">
        <v>383</v>
      </c>
      <c r="I37" s="8" t="s">
        <v>384</v>
      </c>
      <c r="J37" s="8" t="s">
        <v>373</v>
      </c>
      <c r="K37" s="15">
        <v>10</v>
      </c>
      <c r="L37" s="8" t="s">
        <v>373</v>
      </c>
      <c r="M37" s="10">
        <v>30</v>
      </c>
      <c r="N37" s="8" t="s">
        <v>373</v>
      </c>
      <c r="O37" s="8" t="s">
        <v>373</v>
      </c>
      <c r="P37" s="10">
        <v>45</v>
      </c>
      <c r="Q37" s="8" t="s">
        <v>373</v>
      </c>
      <c r="R37" s="10">
        <v>120</v>
      </c>
      <c r="S37" s="8" t="s">
        <v>383</v>
      </c>
      <c r="T37" s="8" t="s">
        <v>373</v>
      </c>
      <c r="U37" s="8" t="s">
        <v>392</v>
      </c>
      <c r="V37" s="8" t="s">
        <v>373</v>
      </c>
      <c r="W37" s="8" t="s">
        <v>373</v>
      </c>
      <c r="X37" s="8" t="s">
        <v>373</v>
      </c>
      <c r="Y37" s="8" t="s">
        <v>373</v>
      </c>
      <c r="Z37" s="10">
        <v>0</v>
      </c>
      <c r="AA37" s="8" t="s">
        <v>373</v>
      </c>
      <c r="AB37" s="8" t="s">
        <v>373</v>
      </c>
      <c r="AC37" s="8" t="s">
        <v>373</v>
      </c>
      <c r="AD37" s="8" t="s">
        <v>429</v>
      </c>
      <c r="AE37" s="8" t="s">
        <v>429</v>
      </c>
      <c r="AF37" s="8" t="s">
        <v>383</v>
      </c>
      <c r="AG37" s="8" t="s">
        <v>373</v>
      </c>
      <c r="AH37" s="8" t="s">
        <v>373</v>
      </c>
      <c r="AI37" s="8" t="s">
        <v>679</v>
      </c>
      <c r="AJ37" s="8" t="s">
        <v>489</v>
      </c>
      <c r="AK37" s="8" t="s">
        <v>489</v>
      </c>
      <c r="AL37" s="8" t="s">
        <v>542</v>
      </c>
      <c r="AM37" s="8" t="s">
        <v>489</v>
      </c>
      <c r="AN37" s="8" t="s">
        <v>489</v>
      </c>
      <c r="AO37" s="8" t="s">
        <v>383</v>
      </c>
      <c r="AP37" s="8" t="s">
        <v>408</v>
      </c>
      <c r="AQ37" s="8" t="s">
        <v>373</v>
      </c>
      <c r="AR37" s="8" t="s">
        <v>373</v>
      </c>
      <c r="AS37" s="8" t="s">
        <v>2261</v>
      </c>
      <c r="AT37" s="8" t="s">
        <v>373</v>
      </c>
      <c r="AU37" s="8" t="s">
        <v>383</v>
      </c>
      <c r="AV37" s="8" t="s">
        <v>373</v>
      </c>
      <c r="AW37" s="8" t="s">
        <v>383</v>
      </c>
      <c r="AX37" s="8" t="s">
        <v>373</v>
      </c>
      <c r="AY37" s="8" t="s">
        <v>373</v>
      </c>
      <c r="AZ37" s="8" t="s">
        <v>383</v>
      </c>
      <c r="BA37" s="8" t="s">
        <v>373</v>
      </c>
      <c r="BB37" s="8" t="s">
        <v>373</v>
      </c>
      <c r="BC37" s="8" t="s">
        <v>373</v>
      </c>
      <c r="BD37" s="8" t="s">
        <v>373</v>
      </c>
      <c r="BE37" s="8" t="s">
        <v>373</v>
      </c>
      <c r="BF37" s="8" t="s">
        <v>373</v>
      </c>
      <c r="BG37" s="8" t="s">
        <v>373</v>
      </c>
      <c r="BH37" s="8" t="s">
        <v>373</v>
      </c>
      <c r="BI37" s="8" t="s">
        <v>373</v>
      </c>
      <c r="BJ37" s="8" t="s">
        <v>383</v>
      </c>
      <c r="BK37" s="8" t="s">
        <v>373</v>
      </c>
      <c r="BL37" s="8" t="s">
        <v>373</v>
      </c>
      <c r="BM37" s="8" t="s">
        <v>373</v>
      </c>
      <c r="BN37" s="8" t="s">
        <v>373</v>
      </c>
      <c r="BO37" s="8" t="s">
        <v>373</v>
      </c>
      <c r="BP37" s="8" t="s">
        <v>373</v>
      </c>
      <c r="BQ37" s="8" t="s">
        <v>373</v>
      </c>
      <c r="BR37" s="8" t="s">
        <v>373</v>
      </c>
      <c r="BS37" s="8" t="s">
        <v>373</v>
      </c>
      <c r="BT37" s="8" t="s">
        <v>383</v>
      </c>
      <c r="BU37" s="8" t="s">
        <v>373</v>
      </c>
      <c r="BV37" s="8" t="s">
        <v>373</v>
      </c>
      <c r="BW37" s="8" t="s">
        <v>373</v>
      </c>
      <c r="BX37" s="8" t="s">
        <v>373</v>
      </c>
      <c r="BY37" s="8" t="s">
        <v>373</v>
      </c>
      <c r="BZ37" s="8" t="s">
        <v>373</v>
      </c>
      <c r="CA37" s="8" t="s">
        <v>373</v>
      </c>
      <c r="CB37" s="8" t="s">
        <v>373</v>
      </c>
      <c r="CC37" s="8" t="s">
        <v>373</v>
      </c>
      <c r="CD37" s="8" t="s">
        <v>373</v>
      </c>
      <c r="CE37" s="8" t="s">
        <v>373</v>
      </c>
      <c r="CF37" s="8" t="s">
        <v>373</v>
      </c>
      <c r="CG37" s="8" t="s">
        <v>390</v>
      </c>
      <c r="CH37" s="10">
        <v>182</v>
      </c>
      <c r="CI37" s="10">
        <v>8</v>
      </c>
      <c r="CJ37" s="10">
        <v>0</v>
      </c>
      <c r="CK37" s="10">
        <v>0</v>
      </c>
      <c r="CL37" s="10">
        <v>69</v>
      </c>
      <c r="CM37" s="10">
        <v>2</v>
      </c>
      <c r="CN37" s="10">
        <v>26</v>
      </c>
      <c r="CO37" s="10">
        <v>0</v>
      </c>
      <c r="CP37" s="10">
        <v>0</v>
      </c>
      <c r="CQ37" s="10">
        <v>0</v>
      </c>
      <c r="CR37" s="13">
        <v>6800000</v>
      </c>
      <c r="CS37" s="8" t="s">
        <v>679</v>
      </c>
      <c r="CT37" s="10">
        <v>0</v>
      </c>
      <c r="CU37" s="10">
        <v>1</v>
      </c>
      <c r="CV37" s="10">
        <v>0.25</v>
      </c>
      <c r="CW37" s="8" t="s">
        <v>679</v>
      </c>
      <c r="CX37" s="10">
        <v>1991</v>
      </c>
      <c r="CY37" s="8" t="s">
        <v>679</v>
      </c>
      <c r="CZ37" s="8" t="s">
        <v>679</v>
      </c>
      <c r="DA37" s="8" t="s">
        <v>679</v>
      </c>
      <c r="DB37" s="10">
        <v>90</v>
      </c>
      <c r="DC37" s="8" t="s">
        <v>679</v>
      </c>
      <c r="DD37" s="10">
        <v>250000</v>
      </c>
      <c r="DE37" s="10">
        <v>0</v>
      </c>
      <c r="DF37" s="10">
        <v>0</v>
      </c>
      <c r="DG37" s="10">
        <v>0</v>
      </c>
      <c r="DH37" s="10">
        <v>0</v>
      </c>
      <c r="DI37" s="10">
        <v>0</v>
      </c>
      <c r="DJ37" s="8" t="s">
        <v>373</v>
      </c>
      <c r="DK37" s="8" t="s">
        <v>373</v>
      </c>
      <c r="DL37" s="8" t="s">
        <v>373</v>
      </c>
      <c r="DM37" s="8" t="s">
        <v>679</v>
      </c>
      <c r="DN37" s="8" t="s">
        <v>383</v>
      </c>
      <c r="DO37" s="8" t="s">
        <v>390</v>
      </c>
      <c r="DP37" s="8" t="s">
        <v>449</v>
      </c>
      <c r="DQ37" s="8" t="s">
        <v>373</v>
      </c>
      <c r="DR37" s="8" t="s">
        <v>373</v>
      </c>
      <c r="DS37" s="8" t="s">
        <v>373</v>
      </c>
      <c r="DT37" s="10">
        <v>100</v>
      </c>
      <c r="DU37" s="8" t="s">
        <v>373</v>
      </c>
      <c r="DV37" s="8" t="s">
        <v>383</v>
      </c>
      <c r="DW37" s="8" t="s">
        <v>373</v>
      </c>
      <c r="DX37" s="8" t="s">
        <v>373</v>
      </c>
      <c r="DY37" s="8" t="s">
        <v>373</v>
      </c>
      <c r="DZ37" s="8" t="s">
        <v>373</v>
      </c>
      <c r="EA37" s="8" t="s">
        <v>373</v>
      </c>
      <c r="EB37" s="8" t="s">
        <v>373</v>
      </c>
      <c r="EC37" s="8" t="s">
        <v>373</v>
      </c>
      <c r="ED37" s="8" t="s">
        <v>373</v>
      </c>
      <c r="EE37" s="8" t="s">
        <v>373</v>
      </c>
      <c r="EF37" s="8" t="s">
        <v>373</v>
      </c>
      <c r="EG37" s="8" t="s">
        <v>373</v>
      </c>
      <c r="EH37" s="8" t="s">
        <v>373</v>
      </c>
      <c r="EI37" s="8" t="s">
        <v>373</v>
      </c>
      <c r="EJ37" s="8" t="s">
        <v>373</v>
      </c>
      <c r="EK37" s="8" t="s">
        <v>373</v>
      </c>
      <c r="EL37" s="8" t="s">
        <v>373</v>
      </c>
      <c r="EM37" s="8" t="s">
        <v>373</v>
      </c>
      <c r="EN37" s="8" t="s">
        <v>373</v>
      </c>
      <c r="EO37" s="8" t="s">
        <v>373</v>
      </c>
      <c r="EP37" s="8" t="s">
        <v>373</v>
      </c>
      <c r="EQ37" s="8" t="s">
        <v>373</v>
      </c>
      <c r="ER37" s="8" t="s">
        <v>373</v>
      </c>
      <c r="ES37" s="8" t="s">
        <v>373</v>
      </c>
      <c r="ET37" s="8" t="s">
        <v>373</v>
      </c>
      <c r="EU37" s="8" t="s">
        <v>373</v>
      </c>
      <c r="EV37" s="8" t="s">
        <v>373</v>
      </c>
      <c r="EW37" s="8" t="s">
        <v>373</v>
      </c>
      <c r="EX37" s="8" t="s">
        <v>373</v>
      </c>
      <c r="EY37" s="8" t="s">
        <v>373</v>
      </c>
      <c r="EZ37" s="8" t="s">
        <v>373</v>
      </c>
      <c r="FA37" s="8" t="s">
        <v>373</v>
      </c>
      <c r="FB37" s="8" t="s">
        <v>373</v>
      </c>
      <c r="FC37" s="8" t="s">
        <v>373</v>
      </c>
      <c r="FD37" s="8" t="s">
        <v>373</v>
      </c>
      <c r="FE37" s="8" t="s">
        <v>373</v>
      </c>
      <c r="FF37" s="8" t="s">
        <v>373</v>
      </c>
      <c r="FG37" s="8" t="s">
        <v>383</v>
      </c>
      <c r="FH37" s="8" t="s">
        <v>373</v>
      </c>
      <c r="FI37" s="8" t="s">
        <v>373</v>
      </c>
      <c r="FJ37" s="8" t="s">
        <v>373</v>
      </c>
      <c r="FK37" s="8" t="s">
        <v>373</v>
      </c>
      <c r="FL37" s="8" t="s">
        <v>373</v>
      </c>
      <c r="FM37" s="8" t="s">
        <v>373</v>
      </c>
      <c r="FN37" s="8" t="s">
        <v>373</v>
      </c>
      <c r="FO37" s="8" t="s">
        <v>373</v>
      </c>
      <c r="FP37" s="8" t="s">
        <v>373</v>
      </c>
      <c r="FQ37" s="8" t="s">
        <v>373</v>
      </c>
      <c r="FR37" s="8" t="s">
        <v>373</v>
      </c>
    </row>
    <row r="38" spans="1:174" s="11" customFormat="1" x14ac:dyDescent="0.2">
      <c r="A38" s="8" t="s">
        <v>2727</v>
      </c>
      <c r="B38" s="8">
        <v>1295</v>
      </c>
      <c r="C38" s="10">
        <v>3</v>
      </c>
      <c r="D38" s="8">
        <v>11</v>
      </c>
      <c r="E38" s="8" t="s">
        <v>381</v>
      </c>
      <c r="F38" s="8" t="s">
        <v>373</v>
      </c>
      <c r="G38" s="8" t="s">
        <v>1377</v>
      </c>
      <c r="H38" s="8" t="s">
        <v>383</v>
      </c>
      <c r="I38" s="8" t="s">
        <v>424</v>
      </c>
      <c r="J38" s="8" t="s">
        <v>373</v>
      </c>
      <c r="K38" s="9">
        <v>5</v>
      </c>
      <c r="L38" s="8" t="s">
        <v>373</v>
      </c>
      <c r="M38" s="8" t="s">
        <v>2731</v>
      </c>
      <c r="N38" s="8" t="s">
        <v>373</v>
      </c>
      <c r="O38" s="8" t="s">
        <v>373</v>
      </c>
      <c r="P38" s="8" t="s">
        <v>2732</v>
      </c>
      <c r="Q38" s="8" t="s">
        <v>373</v>
      </c>
      <c r="R38" s="10">
        <v>90</v>
      </c>
      <c r="S38" s="8" t="s">
        <v>383</v>
      </c>
      <c r="T38" s="8" t="s">
        <v>373</v>
      </c>
      <c r="U38" s="8" t="s">
        <v>392</v>
      </c>
      <c r="V38" s="8" t="s">
        <v>373</v>
      </c>
      <c r="W38" s="8" t="s">
        <v>373</v>
      </c>
      <c r="X38" s="8" t="s">
        <v>2733</v>
      </c>
      <c r="Y38" s="8" t="s">
        <v>373</v>
      </c>
      <c r="Z38" s="10">
        <v>25</v>
      </c>
      <c r="AA38" s="10">
        <v>4</v>
      </c>
      <c r="AB38" s="8" t="s">
        <v>373</v>
      </c>
      <c r="AC38" s="8" t="s">
        <v>373</v>
      </c>
      <c r="AD38" s="8" t="s">
        <v>373</v>
      </c>
      <c r="AE38" s="8" t="s">
        <v>429</v>
      </c>
      <c r="AF38" s="8" t="s">
        <v>383</v>
      </c>
      <c r="AG38" s="8" t="s">
        <v>383</v>
      </c>
      <c r="AH38" s="8" t="s">
        <v>383</v>
      </c>
      <c r="AI38" s="10">
        <v>2016</v>
      </c>
      <c r="AJ38" s="8" t="s">
        <v>679</v>
      </c>
      <c r="AK38" s="8" t="s">
        <v>679</v>
      </c>
      <c r="AL38" s="8" t="s">
        <v>679</v>
      </c>
      <c r="AM38" s="8" t="s">
        <v>679</v>
      </c>
      <c r="AN38" s="8" t="s">
        <v>679</v>
      </c>
      <c r="AO38" s="8" t="s">
        <v>383</v>
      </c>
      <c r="AP38" s="8" t="s">
        <v>408</v>
      </c>
      <c r="AQ38" s="8" t="s">
        <v>373</v>
      </c>
      <c r="AR38" s="8" t="s">
        <v>373</v>
      </c>
      <c r="AS38" s="8" t="s">
        <v>547</v>
      </c>
      <c r="AT38" s="8" t="s">
        <v>373</v>
      </c>
      <c r="AU38" s="8" t="s">
        <v>383</v>
      </c>
      <c r="AV38" s="8" t="s">
        <v>433</v>
      </c>
      <c r="AW38" s="8" t="s">
        <v>390</v>
      </c>
      <c r="AX38" s="8" t="s">
        <v>390</v>
      </c>
      <c r="AY38" s="8" t="s">
        <v>383</v>
      </c>
      <c r="AZ38" s="8" t="s">
        <v>390</v>
      </c>
      <c r="BA38" s="10">
        <v>2019</v>
      </c>
      <c r="BB38" s="8" t="s">
        <v>411</v>
      </c>
      <c r="BC38" s="10">
        <v>2.1</v>
      </c>
      <c r="BD38" s="8" t="s">
        <v>373</v>
      </c>
      <c r="BE38" s="8" t="s">
        <v>618</v>
      </c>
      <c r="BF38" s="8" t="s">
        <v>373</v>
      </c>
      <c r="BG38" s="8" t="s">
        <v>500</v>
      </c>
      <c r="BH38" s="8" t="s">
        <v>373</v>
      </c>
      <c r="BI38" s="9">
        <v>41.31</v>
      </c>
      <c r="BJ38" s="8" t="s">
        <v>390</v>
      </c>
      <c r="BK38" s="10">
        <v>2019</v>
      </c>
      <c r="BL38" s="8" t="s">
        <v>411</v>
      </c>
      <c r="BM38" s="10">
        <v>2.1</v>
      </c>
      <c r="BN38" s="8" t="s">
        <v>373</v>
      </c>
      <c r="BO38" s="8" t="s">
        <v>618</v>
      </c>
      <c r="BP38" s="8" t="s">
        <v>373</v>
      </c>
      <c r="BQ38" s="8" t="s">
        <v>435</v>
      </c>
      <c r="BR38" s="8" t="s">
        <v>373</v>
      </c>
      <c r="BS38" s="9">
        <v>33.82</v>
      </c>
      <c r="BT38" s="8" t="s">
        <v>383</v>
      </c>
      <c r="BU38" s="8" t="s">
        <v>373</v>
      </c>
      <c r="BV38" s="8" t="s">
        <v>373</v>
      </c>
      <c r="BW38" s="8" t="s">
        <v>373</v>
      </c>
      <c r="BX38" s="8" t="s">
        <v>373</v>
      </c>
      <c r="BY38" s="8" t="s">
        <v>373</v>
      </c>
      <c r="BZ38" s="8" t="s">
        <v>373</v>
      </c>
      <c r="CA38" s="8" t="s">
        <v>373</v>
      </c>
      <c r="CB38" s="8" t="s">
        <v>373</v>
      </c>
      <c r="CC38" s="8" t="s">
        <v>373</v>
      </c>
      <c r="CD38" s="8" t="s">
        <v>373</v>
      </c>
      <c r="CE38" s="8" t="s">
        <v>373</v>
      </c>
      <c r="CF38" s="8" t="s">
        <v>373</v>
      </c>
      <c r="CG38" s="8" t="s">
        <v>390</v>
      </c>
      <c r="CH38" s="10">
        <v>1200</v>
      </c>
      <c r="CI38" s="10">
        <v>100</v>
      </c>
      <c r="CJ38" s="10">
        <v>1400</v>
      </c>
      <c r="CK38" s="10">
        <v>130</v>
      </c>
      <c r="CL38" s="10">
        <v>650</v>
      </c>
      <c r="CM38" s="10">
        <v>100</v>
      </c>
      <c r="CN38" s="10">
        <v>100</v>
      </c>
      <c r="CO38" s="8" t="s">
        <v>373</v>
      </c>
      <c r="CP38" s="8" t="s">
        <v>373</v>
      </c>
      <c r="CQ38" s="8" t="s">
        <v>373</v>
      </c>
      <c r="CR38" s="8" t="s">
        <v>679</v>
      </c>
      <c r="CS38" s="8" t="s">
        <v>2737</v>
      </c>
      <c r="CT38" s="10">
        <v>1</v>
      </c>
      <c r="CU38" s="10">
        <v>1</v>
      </c>
      <c r="CV38" s="8" t="s">
        <v>2738</v>
      </c>
      <c r="CW38" s="10">
        <v>1950</v>
      </c>
      <c r="CX38" s="10">
        <v>2018</v>
      </c>
      <c r="CY38" s="8" t="s">
        <v>373</v>
      </c>
      <c r="CZ38" s="8" t="s">
        <v>373</v>
      </c>
      <c r="DA38" s="8" t="s">
        <v>373</v>
      </c>
      <c r="DB38" s="8" t="s">
        <v>373</v>
      </c>
      <c r="DC38" s="8" t="s">
        <v>373</v>
      </c>
      <c r="DD38" s="8" t="s">
        <v>373</v>
      </c>
      <c r="DE38" s="8" t="s">
        <v>373</v>
      </c>
      <c r="DF38" s="8" t="s">
        <v>373</v>
      </c>
      <c r="DG38" s="8" t="s">
        <v>373</v>
      </c>
      <c r="DH38" s="8" t="s">
        <v>373</v>
      </c>
      <c r="DI38" s="8" t="s">
        <v>373</v>
      </c>
      <c r="DJ38" s="8" t="s">
        <v>373</v>
      </c>
      <c r="DK38" s="8" t="s">
        <v>373</v>
      </c>
      <c r="DL38" s="8" t="s">
        <v>373</v>
      </c>
      <c r="DM38" s="10">
        <v>2100</v>
      </c>
      <c r="DN38" s="8" t="s">
        <v>390</v>
      </c>
      <c r="DO38" s="8" t="s">
        <v>390</v>
      </c>
      <c r="DP38" s="8" t="s">
        <v>449</v>
      </c>
      <c r="DQ38" s="8" t="s">
        <v>373</v>
      </c>
      <c r="DR38" s="8" t="s">
        <v>373</v>
      </c>
      <c r="DS38" s="10">
        <v>99</v>
      </c>
      <c r="DT38" s="10">
        <v>1</v>
      </c>
      <c r="DU38" s="8" t="s">
        <v>2739</v>
      </c>
      <c r="DV38" s="8" t="s">
        <v>390</v>
      </c>
      <c r="DW38" s="10">
        <v>1200</v>
      </c>
      <c r="DX38" s="10">
        <v>100</v>
      </c>
      <c r="DY38" s="10">
        <v>1400</v>
      </c>
      <c r="DZ38" s="10">
        <v>100</v>
      </c>
      <c r="EA38" s="10">
        <v>650</v>
      </c>
      <c r="EB38" s="10">
        <v>50</v>
      </c>
      <c r="EC38" s="10">
        <v>100</v>
      </c>
      <c r="ED38" s="10">
        <v>0</v>
      </c>
      <c r="EE38" s="8" t="s">
        <v>373</v>
      </c>
      <c r="EF38" s="8" t="s">
        <v>373</v>
      </c>
      <c r="EG38" s="8" t="s">
        <v>373</v>
      </c>
      <c r="EH38" s="8" t="s">
        <v>679</v>
      </c>
      <c r="EI38" s="10">
        <v>1</v>
      </c>
      <c r="EJ38" s="10">
        <v>1</v>
      </c>
      <c r="EK38" s="10">
        <v>0</v>
      </c>
      <c r="EL38" s="8" t="s">
        <v>1758</v>
      </c>
      <c r="EM38" s="8" t="s">
        <v>373</v>
      </c>
      <c r="EN38" s="10">
        <v>1952</v>
      </c>
      <c r="EO38" s="10">
        <v>1994</v>
      </c>
      <c r="EP38" s="10">
        <v>0.127</v>
      </c>
      <c r="EQ38" s="10">
        <v>0.185</v>
      </c>
      <c r="ER38" s="10">
        <v>0.155</v>
      </c>
      <c r="ES38" s="8" t="s">
        <v>679</v>
      </c>
      <c r="ET38" s="8" t="s">
        <v>679</v>
      </c>
      <c r="EU38" s="10">
        <v>70</v>
      </c>
      <c r="EV38" s="10">
        <v>2100</v>
      </c>
      <c r="EW38" s="10">
        <v>2100</v>
      </c>
      <c r="EX38" s="8" t="s">
        <v>383</v>
      </c>
      <c r="EY38" s="8" t="s">
        <v>390</v>
      </c>
      <c r="EZ38" s="10">
        <v>80</v>
      </c>
      <c r="FA38" s="8" t="s">
        <v>2744</v>
      </c>
      <c r="FB38" s="8" t="s">
        <v>390</v>
      </c>
      <c r="FC38" s="8" t="s">
        <v>2745</v>
      </c>
      <c r="FD38" s="8" t="s">
        <v>383</v>
      </c>
      <c r="FE38" s="8" t="s">
        <v>373</v>
      </c>
      <c r="FF38" s="8" t="s">
        <v>373</v>
      </c>
      <c r="FG38" s="8" t="s">
        <v>383</v>
      </c>
      <c r="FH38" s="8" t="s">
        <v>373</v>
      </c>
      <c r="FI38" s="8" t="s">
        <v>373</v>
      </c>
      <c r="FJ38" s="8" t="s">
        <v>373</v>
      </c>
      <c r="FK38" s="8" t="s">
        <v>373</v>
      </c>
      <c r="FL38" s="8" t="s">
        <v>373</v>
      </c>
      <c r="FM38" s="8" t="s">
        <v>373</v>
      </c>
      <c r="FN38" s="8" t="s">
        <v>373</v>
      </c>
      <c r="FO38" s="8" t="s">
        <v>373</v>
      </c>
      <c r="FP38" s="8" t="s">
        <v>373</v>
      </c>
      <c r="FQ38" s="8" t="s">
        <v>373</v>
      </c>
      <c r="FR38" s="8" t="s">
        <v>373</v>
      </c>
    </row>
    <row r="39" spans="1:174" s="11" customFormat="1" x14ac:dyDescent="0.2">
      <c r="A39" s="8" t="s">
        <v>482</v>
      </c>
      <c r="B39" s="8">
        <v>18200</v>
      </c>
      <c r="C39" s="10">
        <v>5</v>
      </c>
      <c r="D39" s="8">
        <v>11</v>
      </c>
      <c r="E39" s="8" t="s">
        <v>381</v>
      </c>
      <c r="F39" s="8" t="s">
        <v>373</v>
      </c>
      <c r="G39" s="8" t="s">
        <v>423</v>
      </c>
      <c r="H39" s="8" t="s">
        <v>390</v>
      </c>
      <c r="I39" s="8" t="s">
        <v>384</v>
      </c>
      <c r="J39" s="8" t="s">
        <v>373</v>
      </c>
      <c r="K39" s="12">
        <v>0.05</v>
      </c>
      <c r="L39" s="8" t="s">
        <v>373</v>
      </c>
      <c r="M39" s="10">
        <v>60</v>
      </c>
      <c r="N39" s="8" t="s">
        <v>373</v>
      </c>
      <c r="O39" s="8" t="s">
        <v>373</v>
      </c>
      <c r="P39" s="10">
        <v>45</v>
      </c>
      <c r="Q39" s="8" t="s">
        <v>489</v>
      </c>
      <c r="R39" s="10">
        <v>90</v>
      </c>
      <c r="S39" s="8" t="s">
        <v>390</v>
      </c>
      <c r="T39" s="8" t="s">
        <v>373</v>
      </c>
      <c r="U39" s="8" t="s">
        <v>373</v>
      </c>
      <c r="V39" s="8" t="s">
        <v>373</v>
      </c>
      <c r="W39" s="10">
        <v>30</v>
      </c>
      <c r="X39" s="8" t="s">
        <v>373</v>
      </c>
      <c r="Y39" s="8" t="s">
        <v>373</v>
      </c>
      <c r="Z39" s="10">
        <v>22</v>
      </c>
      <c r="AA39" s="10">
        <v>22</v>
      </c>
      <c r="AB39" s="8" t="s">
        <v>373</v>
      </c>
      <c r="AC39" s="8" t="s">
        <v>373</v>
      </c>
      <c r="AD39" s="8" t="s">
        <v>373</v>
      </c>
      <c r="AE39" s="8" t="s">
        <v>429</v>
      </c>
      <c r="AF39" s="8" t="s">
        <v>390</v>
      </c>
      <c r="AG39" s="8" t="s">
        <v>390</v>
      </c>
      <c r="AH39" s="8" t="s">
        <v>383</v>
      </c>
      <c r="AI39" s="10">
        <v>2018</v>
      </c>
      <c r="AJ39" s="10">
        <v>2018</v>
      </c>
      <c r="AK39" s="8" t="s">
        <v>493</v>
      </c>
      <c r="AL39" s="10">
        <v>2018</v>
      </c>
      <c r="AM39" s="10">
        <v>2018</v>
      </c>
      <c r="AN39" s="8" t="s">
        <v>493</v>
      </c>
      <c r="AO39" s="8" t="s">
        <v>383</v>
      </c>
      <c r="AP39" s="8" t="s">
        <v>494</v>
      </c>
      <c r="AQ39" s="8" t="s">
        <v>373</v>
      </c>
      <c r="AR39" s="8" t="s">
        <v>495</v>
      </c>
      <c r="AS39" s="8" t="s">
        <v>496</v>
      </c>
      <c r="AT39" s="8" t="s">
        <v>373</v>
      </c>
      <c r="AU39" s="8" t="s">
        <v>383</v>
      </c>
      <c r="AV39" s="8" t="s">
        <v>373</v>
      </c>
      <c r="AW39" s="8" t="s">
        <v>390</v>
      </c>
      <c r="AX39" s="8" t="s">
        <v>390</v>
      </c>
      <c r="AY39" s="8" t="s">
        <v>373</v>
      </c>
      <c r="AZ39" s="8" t="s">
        <v>390</v>
      </c>
      <c r="BA39" s="10">
        <v>2019</v>
      </c>
      <c r="BB39" s="8" t="s">
        <v>411</v>
      </c>
      <c r="BC39" s="10">
        <v>57</v>
      </c>
      <c r="BD39" s="8" t="s">
        <v>373</v>
      </c>
      <c r="BE39" s="8" t="s">
        <v>499</v>
      </c>
      <c r="BF39" s="8" t="s">
        <v>373</v>
      </c>
      <c r="BG39" s="8" t="s">
        <v>500</v>
      </c>
      <c r="BH39" s="8" t="s">
        <v>373</v>
      </c>
      <c r="BI39" s="9">
        <v>32.5</v>
      </c>
      <c r="BJ39" s="8" t="s">
        <v>390</v>
      </c>
      <c r="BK39" s="10">
        <v>2019</v>
      </c>
      <c r="BL39" s="8" t="s">
        <v>411</v>
      </c>
      <c r="BM39" s="10">
        <v>57</v>
      </c>
      <c r="BN39" s="8" t="s">
        <v>373</v>
      </c>
      <c r="BO39" s="8" t="s">
        <v>499</v>
      </c>
      <c r="BP39" s="8" t="s">
        <v>373</v>
      </c>
      <c r="BQ39" s="8" t="s">
        <v>502</v>
      </c>
      <c r="BR39" s="8" t="s">
        <v>373</v>
      </c>
      <c r="BS39" s="9">
        <v>50</v>
      </c>
      <c r="BT39" s="8" t="s">
        <v>383</v>
      </c>
      <c r="BU39" s="8" t="s">
        <v>373</v>
      </c>
      <c r="BV39" s="8" t="s">
        <v>373</v>
      </c>
      <c r="BW39" s="8" t="s">
        <v>373</v>
      </c>
      <c r="BX39" s="8" t="s">
        <v>373</v>
      </c>
      <c r="BY39" s="8" t="s">
        <v>373</v>
      </c>
      <c r="BZ39" s="8" t="s">
        <v>373</v>
      </c>
      <c r="CA39" s="8" t="s">
        <v>373</v>
      </c>
      <c r="CB39" s="8" t="s">
        <v>373</v>
      </c>
      <c r="CC39" s="8" t="s">
        <v>373</v>
      </c>
      <c r="CD39" s="8" t="s">
        <v>373</v>
      </c>
      <c r="CE39" s="8" t="s">
        <v>373</v>
      </c>
      <c r="CF39" s="8" t="s">
        <v>373</v>
      </c>
      <c r="CG39" s="8" t="s">
        <v>390</v>
      </c>
      <c r="CH39" s="10">
        <v>18000</v>
      </c>
      <c r="CI39" s="8" t="s">
        <v>489</v>
      </c>
      <c r="CJ39" s="10">
        <v>18000</v>
      </c>
      <c r="CK39" s="8" t="s">
        <v>489</v>
      </c>
      <c r="CL39" s="13">
        <v>4500</v>
      </c>
      <c r="CM39" s="10">
        <v>0</v>
      </c>
      <c r="CN39" s="10">
        <v>500</v>
      </c>
      <c r="CO39" s="10">
        <v>0</v>
      </c>
      <c r="CP39" s="10">
        <v>0</v>
      </c>
      <c r="CQ39" s="10">
        <v>0</v>
      </c>
      <c r="CR39" s="13">
        <v>171000</v>
      </c>
      <c r="CS39" s="10">
        <v>80</v>
      </c>
      <c r="CT39" s="10">
        <v>10</v>
      </c>
      <c r="CU39" s="10">
        <v>4</v>
      </c>
      <c r="CV39" s="8" t="s">
        <v>509</v>
      </c>
      <c r="CW39" s="8" t="s">
        <v>510</v>
      </c>
      <c r="CX39" s="8" t="s">
        <v>510</v>
      </c>
      <c r="CY39" s="8" t="s">
        <v>511</v>
      </c>
      <c r="CZ39" s="8" t="s">
        <v>512</v>
      </c>
      <c r="DA39" s="8" t="s">
        <v>513</v>
      </c>
      <c r="DB39" s="8" t="s">
        <v>373</v>
      </c>
      <c r="DC39" s="13">
        <v>9100000</v>
      </c>
      <c r="DD39" s="10">
        <v>0</v>
      </c>
      <c r="DE39" s="10">
        <v>7</v>
      </c>
      <c r="DF39" s="10">
        <v>0</v>
      </c>
      <c r="DG39" s="10">
        <v>0</v>
      </c>
      <c r="DH39" s="10">
        <v>0</v>
      </c>
      <c r="DI39" s="10">
        <v>0</v>
      </c>
      <c r="DJ39" s="8" t="s">
        <v>373</v>
      </c>
      <c r="DK39" s="10">
        <v>0</v>
      </c>
      <c r="DL39" s="10">
        <v>0</v>
      </c>
      <c r="DM39" s="10">
        <v>2018</v>
      </c>
      <c r="DN39" s="8" t="s">
        <v>390</v>
      </c>
      <c r="DO39" s="8" t="s">
        <v>390</v>
      </c>
      <c r="DP39" s="8" t="s">
        <v>449</v>
      </c>
      <c r="DQ39" s="8" t="s">
        <v>373</v>
      </c>
      <c r="DR39" s="10">
        <v>100</v>
      </c>
      <c r="DS39" s="8" t="s">
        <v>373</v>
      </c>
      <c r="DT39" s="8" t="s">
        <v>373</v>
      </c>
      <c r="DU39" s="8" t="s">
        <v>373</v>
      </c>
      <c r="DV39" s="8" t="s">
        <v>390</v>
      </c>
      <c r="DW39" s="13">
        <v>18200</v>
      </c>
      <c r="DX39" s="8" t="s">
        <v>489</v>
      </c>
      <c r="DY39" s="13">
        <v>18200</v>
      </c>
      <c r="DZ39" s="8" t="s">
        <v>489</v>
      </c>
      <c r="EA39" s="13">
        <v>4500</v>
      </c>
      <c r="EB39" s="8" t="s">
        <v>489</v>
      </c>
      <c r="EC39" s="10">
        <v>500</v>
      </c>
      <c r="ED39" s="8" t="s">
        <v>489</v>
      </c>
      <c r="EE39" s="8" t="s">
        <v>373</v>
      </c>
      <c r="EF39" s="8" t="s">
        <v>373</v>
      </c>
      <c r="EG39" s="10">
        <v>5000</v>
      </c>
      <c r="EH39" s="10">
        <v>85</v>
      </c>
      <c r="EI39" s="10">
        <v>20</v>
      </c>
      <c r="EJ39" s="10">
        <v>1</v>
      </c>
      <c r="EK39" s="10">
        <v>0</v>
      </c>
      <c r="EL39" s="8" t="s">
        <v>459</v>
      </c>
      <c r="EM39" s="8" t="s">
        <v>373</v>
      </c>
      <c r="EN39" s="10">
        <v>1981</v>
      </c>
      <c r="EO39" s="10">
        <v>2014</v>
      </c>
      <c r="EP39" s="10">
        <v>3.26</v>
      </c>
      <c r="EQ39" s="10">
        <v>6.24</v>
      </c>
      <c r="ER39" s="10">
        <v>511</v>
      </c>
      <c r="ES39" s="10">
        <v>1.4</v>
      </c>
      <c r="ET39" s="10">
        <v>1.4</v>
      </c>
      <c r="EU39" s="10">
        <v>33</v>
      </c>
      <c r="EV39" s="10">
        <v>2039</v>
      </c>
      <c r="EW39" s="10">
        <v>2039</v>
      </c>
      <c r="EX39" s="8" t="s">
        <v>383</v>
      </c>
      <c r="EY39" s="8" t="s">
        <v>390</v>
      </c>
      <c r="EZ39" s="12">
        <v>0.5</v>
      </c>
      <c r="FA39" s="8" t="s">
        <v>528</v>
      </c>
      <c r="FB39" s="8" t="s">
        <v>383</v>
      </c>
      <c r="FC39" s="8" t="s">
        <v>373</v>
      </c>
      <c r="FD39" s="8" t="s">
        <v>390</v>
      </c>
      <c r="FE39" s="12">
        <v>1</v>
      </c>
      <c r="FF39" s="8" t="s">
        <v>373</v>
      </c>
      <c r="FG39" s="8" t="s">
        <v>390</v>
      </c>
      <c r="FH39" s="10">
        <v>0</v>
      </c>
      <c r="FI39" s="10">
        <v>0</v>
      </c>
      <c r="FJ39" s="10">
        <v>0</v>
      </c>
      <c r="FK39" s="10">
        <v>0</v>
      </c>
      <c r="FL39" s="10">
        <v>0</v>
      </c>
      <c r="FM39" s="10">
        <v>0</v>
      </c>
      <c r="FN39" s="10">
        <v>1</v>
      </c>
      <c r="FO39" s="8" t="s">
        <v>530</v>
      </c>
      <c r="FP39" s="8" t="s">
        <v>489</v>
      </c>
      <c r="FQ39" s="8" t="s">
        <v>531</v>
      </c>
      <c r="FR39" s="8" t="s">
        <v>373</v>
      </c>
    </row>
    <row r="40" spans="1:174" s="11" customFormat="1" x14ac:dyDescent="0.2">
      <c r="A40" s="8" t="s">
        <v>3232</v>
      </c>
      <c r="B40" s="8">
        <v>101920</v>
      </c>
      <c r="C40" s="10">
        <v>5</v>
      </c>
      <c r="D40" s="8">
        <v>2</v>
      </c>
      <c r="E40" s="8" t="s">
        <v>381</v>
      </c>
      <c r="F40" s="8" t="s">
        <v>373</v>
      </c>
      <c r="G40" s="8" t="s">
        <v>423</v>
      </c>
      <c r="H40" s="8" t="s">
        <v>390</v>
      </c>
      <c r="I40" s="8" t="s">
        <v>384</v>
      </c>
      <c r="J40" s="8" t="s">
        <v>373</v>
      </c>
      <c r="K40" s="9">
        <v>5</v>
      </c>
      <c r="L40" s="8" t="s">
        <v>373</v>
      </c>
      <c r="M40" s="8" t="s">
        <v>2496</v>
      </c>
      <c r="N40" s="8" t="s">
        <v>373</v>
      </c>
      <c r="O40" s="8" t="s">
        <v>373</v>
      </c>
      <c r="P40" s="8" t="s">
        <v>2497</v>
      </c>
      <c r="Q40" s="8" t="s">
        <v>373</v>
      </c>
      <c r="R40" s="8" t="s">
        <v>2498</v>
      </c>
      <c r="S40" s="8" t="s">
        <v>390</v>
      </c>
      <c r="T40" s="8" t="s">
        <v>2499</v>
      </c>
      <c r="U40" s="8" t="s">
        <v>405</v>
      </c>
      <c r="V40" s="8" t="s">
        <v>636</v>
      </c>
      <c r="W40" s="8" t="s">
        <v>373</v>
      </c>
      <c r="X40" s="8" t="s">
        <v>2500</v>
      </c>
      <c r="Y40" s="8" t="s">
        <v>2501</v>
      </c>
      <c r="Z40" s="10">
        <v>8</v>
      </c>
      <c r="AA40" s="8" t="s">
        <v>373</v>
      </c>
      <c r="AB40" s="10">
        <v>3.6</v>
      </c>
      <c r="AC40" s="8" t="s">
        <v>373</v>
      </c>
      <c r="AD40" s="8" t="s">
        <v>429</v>
      </c>
      <c r="AE40" s="8" t="s">
        <v>373</v>
      </c>
      <c r="AF40" s="8" t="s">
        <v>390</v>
      </c>
      <c r="AG40" s="8" t="s">
        <v>390</v>
      </c>
      <c r="AH40" s="8" t="s">
        <v>390</v>
      </c>
      <c r="AI40" s="8" t="s">
        <v>373</v>
      </c>
      <c r="AJ40" s="10">
        <v>2005</v>
      </c>
      <c r="AK40" s="8" t="s">
        <v>2503</v>
      </c>
      <c r="AL40" s="8" t="s">
        <v>373</v>
      </c>
      <c r="AM40" s="10">
        <v>2005</v>
      </c>
      <c r="AN40" s="8" t="s">
        <v>2503</v>
      </c>
      <c r="AO40" s="8" t="s">
        <v>383</v>
      </c>
      <c r="AP40" s="8" t="s">
        <v>408</v>
      </c>
      <c r="AQ40" s="8" t="s">
        <v>373</v>
      </c>
      <c r="AR40" s="8" t="s">
        <v>373</v>
      </c>
      <c r="AS40" s="8" t="s">
        <v>496</v>
      </c>
      <c r="AT40" s="8" t="s">
        <v>373</v>
      </c>
      <c r="AU40" s="8" t="s">
        <v>569</v>
      </c>
      <c r="AV40" s="8" t="s">
        <v>938</v>
      </c>
      <c r="AW40" s="8" t="s">
        <v>383</v>
      </c>
      <c r="AX40" s="8" t="s">
        <v>383</v>
      </c>
      <c r="AY40" s="8" t="s">
        <v>383</v>
      </c>
      <c r="AZ40" s="8" t="s">
        <v>390</v>
      </c>
      <c r="BA40" s="17">
        <v>6972</v>
      </c>
      <c r="BB40" s="8" t="s">
        <v>373</v>
      </c>
      <c r="BC40" s="8" t="s">
        <v>373</v>
      </c>
      <c r="BD40" s="8" t="s">
        <v>373</v>
      </c>
      <c r="BE40" s="8" t="s">
        <v>373</v>
      </c>
      <c r="BF40" s="8" t="s">
        <v>373</v>
      </c>
      <c r="BG40" s="8" t="s">
        <v>560</v>
      </c>
      <c r="BH40" s="8" t="s">
        <v>373</v>
      </c>
      <c r="BI40" s="8" t="s">
        <v>2504</v>
      </c>
      <c r="BJ40" s="8" t="s">
        <v>390</v>
      </c>
      <c r="BK40" s="17">
        <v>7122</v>
      </c>
      <c r="BL40" s="8" t="s">
        <v>411</v>
      </c>
      <c r="BM40" s="10">
        <v>3</v>
      </c>
      <c r="BN40" s="8" t="s">
        <v>373</v>
      </c>
      <c r="BO40" s="8" t="s">
        <v>494</v>
      </c>
      <c r="BP40" s="8" t="s">
        <v>2505</v>
      </c>
      <c r="BQ40" s="8" t="s">
        <v>502</v>
      </c>
      <c r="BR40" s="8" t="s">
        <v>373</v>
      </c>
      <c r="BS40" s="9">
        <v>47.35</v>
      </c>
      <c r="BT40" s="8" t="s">
        <v>390</v>
      </c>
      <c r="BU40" s="17">
        <v>7122</v>
      </c>
      <c r="BV40" s="8" t="s">
        <v>411</v>
      </c>
      <c r="BW40" s="10">
        <v>5.56</v>
      </c>
      <c r="BX40" s="8" t="s">
        <v>373</v>
      </c>
      <c r="BY40" s="8" t="s">
        <v>383</v>
      </c>
      <c r="BZ40" s="8" t="s">
        <v>494</v>
      </c>
      <c r="CA40" s="8" t="s">
        <v>2505</v>
      </c>
      <c r="CB40" s="8" t="s">
        <v>752</v>
      </c>
      <c r="CC40" s="8" t="s">
        <v>373</v>
      </c>
      <c r="CD40" s="8" t="s">
        <v>383</v>
      </c>
      <c r="CE40" s="8" t="s">
        <v>373</v>
      </c>
      <c r="CF40" s="10">
        <v>10.57</v>
      </c>
      <c r="CG40" s="8" t="s">
        <v>390</v>
      </c>
      <c r="CH40" s="13">
        <v>85000</v>
      </c>
      <c r="CI40" s="13">
        <v>1800</v>
      </c>
      <c r="CJ40" s="13">
        <v>85000</v>
      </c>
      <c r="CK40" s="13">
        <v>1800</v>
      </c>
      <c r="CL40" s="13">
        <v>22841</v>
      </c>
      <c r="CM40" s="10">
        <v>603</v>
      </c>
      <c r="CN40" s="13">
        <v>1101</v>
      </c>
      <c r="CO40" s="10">
        <v>7</v>
      </c>
      <c r="CP40" s="13">
        <v>1246</v>
      </c>
      <c r="CQ40" s="10">
        <v>30</v>
      </c>
      <c r="CR40" s="13">
        <v>2086325340</v>
      </c>
      <c r="CS40" s="10">
        <v>307</v>
      </c>
      <c r="CT40" s="8" t="s">
        <v>2517</v>
      </c>
      <c r="CU40" s="8" t="s">
        <v>2518</v>
      </c>
      <c r="CV40" s="8" t="s">
        <v>783</v>
      </c>
      <c r="CW40" s="10">
        <v>1977</v>
      </c>
      <c r="CX40" s="10">
        <v>2019</v>
      </c>
      <c r="CY40" s="8" t="s">
        <v>2519</v>
      </c>
      <c r="CZ40" s="8" t="s">
        <v>2520</v>
      </c>
      <c r="DA40" s="10">
        <v>19.3</v>
      </c>
      <c r="DB40" s="10">
        <v>94</v>
      </c>
      <c r="DC40" s="8" t="s">
        <v>2522</v>
      </c>
      <c r="DD40" s="10">
        <v>0</v>
      </c>
      <c r="DE40" s="10">
        <v>18</v>
      </c>
      <c r="DF40" s="13">
        <v>3300</v>
      </c>
      <c r="DG40" s="10">
        <v>31.9</v>
      </c>
      <c r="DH40" s="10">
        <v>0</v>
      </c>
      <c r="DI40" s="10">
        <v>0</v>
      </c>
      <c r="DJ40" s="8" t="s">
        <v>373</v>
      </c>
      <c r="DK40" s="8" t="s">
        <v>373</v>
      </c>
      <c r="DL40" s="8" t="s">
        <v>373</v>
      </c>
      <c r="DM40" s="10">
        <v>2040</v>
      </c>
      <c r="DN40" s="8" t="s">
        <v>390</v>
      </c>
      <c r="DO40" s="8" t="s">
        <v>390</v>
      </c>
      <c r="DP40" s="8" t="s">
        <v>765</v>
      </c>
      <c r="DQ40" s="8" t="s">
        <v>373</v>
      </c>
      <c r="DR40" s="10">
        <v>99</v>
      </c>
      <c r="DS40" s="8" t="s">
        <v>373</v>
      </c>
      <c r="DT40" s="8" t="s">
        <v>373</v>
      </c>
      <c r="DU40" s="8" t="s">
        <v>373</v>
      </c>
      <c r="DV40" s="8" t="s">
        <v>390</v>
      </c>
      <c r="DW40" s="13">
        <v>101920</v>
      </c>
      <c r="DX40" s="8" t="s">
        <v>489</v>
      </c>
      <c r="DY40" s="8" t="s">
        <v>2526</v>
      </c>
      <c r="DZ40" s="8" t="s">
        <v>489</v>
      </c>
      <c r="EA40" s="13">
        <v>22646</v>
      </c>
      <c r="EB40" s="8" t="s">
        <v>373</v>
      </c>
      <c r="EC40" s="10">
        <v>881</v>
      </c>
      <c r="ED40" s="8" t="s">
        <v>373</v>
      </c>
      <c r="EE40" s="13">
        <v>1813</v>
      </c>
      <c r="EF40" s="8" t="s">
        <v>373</v>
      </c>
      <c r="EG40" s="8" t="s">
        <v>2530</v>
      </c>
      <c r="EH40" s="10">
        <v>273</v>
      </c>
      <c r="EI40" s="8" t="s">
        <v>2532</v>
      </c>
      <c r="EJ40" s="10">
        <v>2</v>
      </c>
      <c r="EK40" s="10">
        <v>0</v>
      </c>
      <c r="EL40" s="8" t="s">
        <v>494</v>
      </c>
      <c r="EM40" s="8" t="s">
        <v>2533</v>
      </c>
      <c r="EN40" s="8" t="s">
        <v>373</v>
      </c>
      <c r="EO40" s="8" t="s">
        <v>373</v>
      </c>
      <c r="EP40" s="8" t="s">
        <v>373</v>
      </c>
      <c r="EQ40" s="8" t="s">
        <v>373</v>
      </c>
      <c r="ER40" s="8" t="s">
        <v>373</v>
      </c>
      <c r="ES40" s="8" t="s">
        <v>373</v>
      </c>
      <c r="ET40" s="8" t="s">
        <v>373</v>
      </c>
      <c r="EU40" s="8" t="s">
        <v>373</v>
      </c>
      <c r="EV40" s="8" t="s">
        <v>373</v>
      </c>
      <c r="EW40" s="8" t="s">
        <v>373</v>
      </c>
      <c r="EX40" s="8" t="s">
        <v>373</v>
      </c>
      <c r="EY40" s="8" t="s">
        <v>373</v>
      </c>
      <c r="EZ40" s="8" t="s">
        <v>373</v>
      </c>
      <c r="FA40" s="8" t="s">
        <v>373</v>
      </c>
      <c r="FB40" s="8" t="s">
        <v>373</v>
      </c>
      <c r="FC40" s="8" t="s">
        <v>373</v>
      </c>
      <c r="FD40" s="8" t="s">
        <v>373</v>
      </c>
      <c r="FE40" s="8" t="s">
        <v>373</v>
      </c>
      <c r="FF40" s="8" t="s">
        <v>373</v>
      </c>
      <c r="FG40" s="8" t="s">
        <v>390</v>
      </c>
      <c r="FH40" s="13">
        <v>21083</v>
      </c>
      <c r="FI40" s="8" t="s">
        <v>373</v>
      </c>
      <c r="FJ40" s="13">
        <v>11032</v>
      </c>
      <c r="FK40" s="8" t="s">
        <v>373</v>
      </c>
      <c r="FL40" s="10">
        <v>255</v>
      </c>
      <c r="FM40" s="8" t="s">
        <v>373</v>
      </c>
      <c r="FN40" s="10">
        <v>285</v>
      </c>
      <c r="FO40" s="10">
        <v>33</v>
      </c>
      <c r="FP40" s="13">
        <v>2640</v>
      </c>
      <c r="FQ40" s="8" t="s">
        <v>373</v>
      </c>
      <c r="FR40" s="8" t="s">
        <v>373</v>
      </c>
    </row>
    <row r="41" spans="1:174" s="11" customFormat="1" x14ac:dyDescent="0.2">
      <c r="A41" s="8" t="s">
        <v>1489</v>
      </c>
      <c r="B41" s="8">
        <v>1560</v>
      </c>
      <c r="C41" s="10">
        <v>3</v>
      </c>
      <c r="D41" s="8">
        <v>12</v>
      </c>
      <c r="E41" s="8" t="s">
        <v>1159</v>
      </c>
      <c r="F41" s="8" t="s">
        <v>373</v>
      </c>
      <c r="G41" s="8" t="s">
        <v>539</v>
      </c>
      <c r="H41" s="8" t="s">
        <v>383</v>
      </c>
      <c r="I41" s="8" t="s">
        <v>384</v>
      </c>
      <c r="J41" s="8" t="s">
        <v>373</v>
      </c>
      <c r="K41" s="9">
        <v>25</v>
      </c>
      <c r="L41" s="8" t="s">
        <v>373</v>
      </c>
      <c r="M41" s="10">
        <v>30</v>
      </c>
      <c r="N41" s="8" t="s">
        <v>373</v>
      </c>
      <c r="O41" s="8" t="s">
        <v>373</v>
      </c>
      <c r="P41" s="10">
        <v>60</v>
      </c>
      <c r="Q41" s="8" t="s">
        <v>373</v>
      </c>
      <c r="R41" s="10">
        <v>120</v>
      </c>
      <c r="S41" s="8" t="s">
        <v>390</v>
      </c>
      <c r="T41" s="8" t="s">
        <v>1493</v>
      </c>
      <c r="U41" s="8" t="s">
        <v>405</v>
      </c>
      <c r="V41" s="8" t="s">
        <v>406</v>
      </c>
      <c r="W41" s="10">
        <v>120</v>
      </c>
      <c r="X41" s="8" t="s">
        <v>1494</v>
      </c>
      <c r="Y41" s="8" t="s">
        <v>373</v>
      </c>
      <c r="Z41" s="8" t="s">
        <v>373</v>
      </c>
      <c r="AA41" s="8" t="s">
        <v>373</v>
      </c>
      <c r="AB41" s="8" t="s">
        <v>373</v>
      </c>
      <c r="AC41" s="8" t="s">
        <v>373</v>
      </c>
      <c r="AD41" s="8" t="s">
        <v>373</v>
      </c>
      <c r="AE41" s="8" t="s">
        <v>429</v>
      </c>
      <c r="AF41" s="8" t="s">
        <v>373</v>
      </c>
      <c r="AG41" s="8" t="s">
        <v>373</v>
      </c>
      <c r="AH41" s="8" t="s">
        <v>373</v>
      </c>
      <c r="AI41" s="10">
        <v>2018</v>
      </c>
      <c r="AJ41" s="8" t="s">
        <v>679</v>
      </c>
      <c r="AK41" s="8" t="s">
        <v>679</v>
      </c>
      <c r="AL41" s="10">
        <v>2017</v>
      </c>
      <c r="AM41" s="8" t="s">
        <v>679</v>
      </c>
      <c r="AN41" s="8" t="s">
        <v>679</v>
      </c>
      <c r="AO41" s="8" t="s">
        <v>383</v>
      </c>
      <c r="AP41" s="8" t="s">
        <v>408</v>
      </c>
      <c r="AQ41" s="8" t="s">
        <v>373</v>
      </c>
      <c r="AR41" s="8" t="s">
        <v>373</v>
      </c>
      <c r="AS41" s="8" t="s">
        <v>1495</v>
      </c>
      <c r="AT41" s="8" t="s">
        <v>373</v>
      </c>
      <c r="AU41" s="8" t="s">
        <v>383</v>
      </c>
      <c r="AV41" s="8" t="s">
        <v>373</v>
      </c>
      <c r="AW41" s="8" t="s">
        <v>383</v>
      </c>
      <c r="AX41" s="8" t="s">
        <v>383</v>
      </c>
      <c r="AY41" s="8" t="s">
        <v>383</v>
      </c>
      <c r="AZ41" s="8" t="s">
        <v>383</v>
      </c>
      <c r="BA41" s="8" t="s">
        <v>373</v>
      </c>
      <c r="BB41" s="8" t="s">
        <v>373</v>
      </c>
      <c r="BC41" s="8" t="s">
        <v>373</v>
      </c>
      <c r="BD41" s="8" t="s">
        <v>373</v>
      </c>
      <c r="BE41" s="8" t="s">
        <v>373</v>
      </c>
      <c r="BF41" s="8" t="s">
        <v>373</v>
      </c>
      <c r="BG41" s="8" t="s">
        <v>373</v>
      </c>
      <c r="BH41" s="8" t="s">
        <v>373</v>
      </c>
      <c r="BI41" s="8" t="s">
        <v>373</v>
      </c>
      <c r="BJ41" s="8" t="s">
        <v>390</v>
      </c>
      <c r="BK41" s="10">
        <v>2005</v>
      </c>
      <c r="BL41" s="8" t="s">
        <v>411</v>
      </c>
      <c r="BM41" s="10">
        <v>50</v>
      </c>
      <c r="BN41" s="8" t="s">
        <v>373</v>
      </c>
      <c r="BO41" s="8" t="s">
        <v>559</v>
      </c>
      <c r="BP41" s="8" t="s">
        <v>373</v>
      </c>
      <c r="BQ41" s="8" t="s">
        <v>435</v>
      </c>
      <c r="BR41" s="8" t="s">
        <v>373</v>
      </c>
      <c r="BS41" s="14">
        <v>46</v>
      </c>
      <c r="BT41" s="8" t="s">
        <v>383</v>
      </c>
      <c r="BU41" s="8" t="s">
        <v>373</v>
      </c>
      <c r="BV41" s="8" t="s">
        <v>373</v>
      </c>
      <c r="BW41" s="8" t="s">
        <v>373</v>
      </c>
      <c r="BX41" s="8" t="s">
        <v>373</v>
      </c>
      <c r="BY41" s="8" t="s">
        <v>373</v>
      </c>
      <c r="BZ41" s="8" t="s">
        <v>373</v>
      </c>
      <c r="CA41" s="8" t="s">
        <v>373</v>
      </c>
      <c r="CB41" s="8" t="s">
        <v>373</v>
      </c>
      <c r="CC41" s="8" t="s">
        <v>373</v>
      </c>
      <c r="CD41" s="8" t="s">
        <v>373</v>
      </c>
      <c r="CE41" s="8" t="s">
        <v>373</v>
      </c>
      <c r="CF41" s="8" t="s">
        <v>373</v>
      </c>
      <c r="CG41" s="8" t="s">
        <v>390</v>
      </c>
      <c r="CH41" s="10">
        <v>1560</v>
      </c>
      <c r="CI41" s="10">
        <v>250</v>
      </c>
      <c r="CJ41" s="10">
        <v>1560</v>
      </c>
      <c r="CK41" s="10">
        <v>250</v>
      </c>
      <c r="CL41" s="10">
        <v>600</v>
      </c>
      <c r="CM41" s="10">
        <v>75</v>
      </c>
      <c r="CN41" s="10">
        <v>120</v>
      </c>
      <c r="CO41" s="10">
        <v>5</v>
      </c>
      <c r="CP41" s="10">
        <v>5</v>
      </c>
      <c r="CQ41" s="10">
        <v>5</v>
      </c>
      <c r="CR41" s="10">
        <v>205000</v>
      </c>
      <c r="CS41" s="10">
        <v>20</v>
      </c>
      <c r="CT41" s="10">
        <v>8</v>
      </c>
      <c r="CU41" s="10">
        <v>5</v>
      </c>
      <c r="CV41" s="10">
        <v>0</v>
      </c>
      <c r="CW41" s="10">
        <v>1930</v>
      </c>
      <c r="CX41" s="8" t="s">
        <v>1502</v>
      </c>
      <c r="CY41" s="10">
        <v>850000</v>
      </c>
      <c r="CZ41" s="10">
        <v>0</v>
      </c>
      <c r="DA41" s="10">
        <v>0</v>
      </c>
      <c r="DB41" s="8" t="s">
        <v>489</v>
      </c>
      <c r="DC41" s="8" t="s">
        <v>489</v>
      </c>
      <c r="DD41" s="10">
        <v>0</v>
      </c>
      <c r="DE41" s="10">
        <v>0</v>
      </c>
      <c r="DF41" s="10">
        <v>0</v>
      </c>
      <c r="DG41" s="10">
        <v>0</v>
      </c>
      <c r="DH41" s="8" t="s">
        <v>373</v>
      </c>
      <c r="DI41" s="8" t="s">
        <v>373</v>
      </c>
      <c r="DJ41" s="8" t="s">
        <v>1504</v>
      </c>
      <c r="DK41" s="8" t="s">
        <v>373</v>
      </c>
      <c r="DL41" s="8" t="s">
        <v>373</v>
      </c>
      <c r="DM41" s="8" t="s">
        <v>1505</v>
      </c>
      <c r="DN41" s="8" t="s">
        <v>383</v>
      </c>
      <c r="DO41" s="8" t="s">
        <v>383</v>
      </c>
      <c r="DP41" s="8" t="s">
        <v>569</v>
      </c>
      <c r="DQ41" s="8" t="s">
        <v>373</v>
      </c>
      <c r="DR41" s="10">
        <v>95</v>
      </c>
      <c r="DS41" s="8" t="s">
        <v>373</v>
      </c>
      <c r="DT41" s="10">
        <v>5</v>
      </c>
      <c r="DU41" s="8" t="s">
        <v>1506</v>
      </c>
      <c r="DV41" s="8" t="s">
        <v>390</v>
      </c>
      <c r="DW41" s="10">
        <v>1560</v>
      </c>
      <c r="DX41" s="10">
        <v>250</v>
      </c>
      <c r="DY41" s="10">
        <v>1560</v>
      </c>
      <c r="DZ41" s="10">
        <v>250</v>
      </c>
      <c r="EA41" s="10">
        <v>650</v>
      </c>
      <c r="EB41" s="10">
        <v>50</v>
      </c>
      <c r="EC41" s="10">
        <v>50</v>
      </c>
      <c r="ED41" s="10">
        <v>10</v>
      </c>
      <c r="EE41" s="10">
        <v>5</v>
      </c>
      <c r="EF41" s="10">
        <v>5</v>
      </c>
      <c r="EG41" s="8" t="s">
        <v>1508</v>
      </c>
      <c r="EH41" s="10">
        <v>20</v>
      </c>
      <c r="EI41" s="10">
        <v>8</v>
      </c>
      <c r="EJ41" s="10">
        <v>0</v>
      </c>
      <c r="EK41" s="10">
        <v>100</v>
      </c>
      <c r="EL41" s="8" t="s">
        <v>494</v>
      </c>
      <c r="EM41" s="8" t="s">
        <v>1509</v>
      </c>
      <c r="EN41" s="10">
        <v>1930</v>
      </c>
      <c r="EO41" s="8" t="s">
        <v>373</v>
      </c>
      <c r="EP41" s="8" t="s">
        <v>373</v>
      </c>
      <c r="EQ41" s="8" t="s">
        <v>373</v>
      </c>
      <c r="ER41" s="8" t="s">
        <v>373</v>
      </c>
      <c r="ES41" s="8" t="s">
        <v>373</v>
      </c>
      <c r="ET41" s="8" t="s">
        <v>373</v>
      </c>
      <c r="EU41" s="10">
        <v>85</v>
      </c>
      <c r="EV41" s="8" t="s">
        <v>679</v>
      </c>
      <c r="EW41" s="8" t="s">
        <v>679</v>
      </c>
      <c r="EX41" s="8" t="s">
        <v>383</v>
      </c>
      <c r="EY41" s="8" t="s">
        <v>390</v>
      </c>
      <c r="EZ41" s="10">
        <v>10</v>
      </c>
      <c r="FA41" s="8" t="s">
        <v>1510</v>
      </c>
      <c r="FB41" s="8" t="s">
        <v>383</v>
      </c>
      <c r="FC41" s="8" t="s">
        <v>373</v>
      </c>
      <c r="FD41" s="8" t="s">
        <v>383</v>
      </c>
      <c r="FE41" s="8" t="s">
        <v>373</v>
      </c>
      <c r="FF41" s="8" t="s">
        <v>1511</v>
      </c>
      <c r="FG41" s="8" t="s">
        <v>383</v>
      </c>
      <c r="FH41" s="8" t="s">
        <v>373</v>
      </c>
      <c r="FI41" s="8" t="s">
        <v>373</v>
      </c>
      <c r="FJ41" s="8" t="s">
        <v>373</v>
      </c>
      <c r="FK41" s="8" t="s">
        <v>373</v>
      </c>
      <c r="FL41" s="8" t="s">
        <v>373</v>
      </c>
      <c r="FM41" s="8" t="s">
        <v>373</v>
      </c>
      <c r="FN41" s="8" t="s">
        <v>373</v>
      </c>
      <c r="FO41" s="8" t="s">
        <v>373</v>
      </c>
      <c r="FP41" s="8" t="s">
        <v>373</v>
      </c>
      <c r="FQ41" s="8" t="s">
        <v>373</v>
      </c>
      <c r="FR41" s="8" t="s">
        <v>373</v>
      </c>
    </row>
    <row r="42" spans="1:174" s="11" customFormat="1" x14ac:dyDescent="0.2">
      <c r="A42" s="8" t="s">
        <v>3233</v>
      </c>
      <c r="B42" s="8">
        <v>7990</v>
      </c>
      <c r="C42" s="10">
        <v>4</v>
      </c>
      <c r="D42" s="8">
        <v>8</v>
      </c>
      <c r="E42" s="8" t="s">
        <v>381</v>
      </c>
      <c r="F42" s="8" t="s">
        <v>373</v>
      </c>
      <c r="G42" s="8" t="s">
        <v>423</v>
      </c>
      <c r="H42" s="8" t="s">
        <v>390</v>
      </c>
      <c r="I42" s="8" t="s">
        <v>384</v>
      </c>
      <c r="J42" s="8" t="s">
        <v>373</v>
      </c>
      <c r="K42" s="14">
        <v>5</v>
      </c>
      <c r="L42" s="8" t="s">
        <v>373</v>
      </c>
      <c r="M42" s="10">
        <v>30</v>
      </c>
      <c r="N42" s="8" t="s">
        <v>373</v>
      </c>
      <c r="O42" s="8" t="s">
        <v>373</v>
      </c>
      <c r="P42" s="10">
        <v>45</v>
      </c>
      <c r="Q42" s="10">
        <v>50</v>
      </c>
      <c r="R42" s="10">
        <v>45</v>
      </c>
      <c r="S42" s="8" t="s">
        <v>390</v>
      </c>
      <c r="T42" s="8" t="s">
        <v>2049</v>
      </c>
      <c r="U42" s="8" t="s">
        <v>405</v>
      </c>
      <c r="V42" s="8" t="s">
        <v>406</v>
      </c>
      <c r="W42" s="10">
        <v>30</v>
      </c>
      <c r="X42" s="8" t="s">
        <v>373</v>
      </c>
      <c r="Y42" s="8" t="s">
        <v>373</v>
      </c>
      <c r="Z42" s="10">
        <v>21</v>
      </c>
      <c r="AA42" s="10">
        <v>7</v>
      </c>
      <c r="AB42" s="10">
        <v>0</v>
      </c>
      <c r="AC42" s="8" t="s">
        <v>373</v>
      </c>
      <c r="AD42" s="8" t="s">
        <v>373</v>
      </c>
      <c r="AE42" s="8" t="s">
        <v>373</v>
      </c>
      <c r="AF42" s="8" t="s">
        <v>383</v>
      </c>
      <c r="AG42" s="8" t="s">
        <v>383</v>
      </c>
      <c r="AH42" s="8" t="s">
        <v>383</v>
      </c>
      <c r="AI42" s="10">
        <v>2015</v>
      </c>
      <c r="AJ42" s="10">
        <v>2015</v>
      </c>
      <c r="AK42" s="8" t="s">
        <v>373</v>
      </c>
      <c r="AL42" s="10">
        <v>2015</v>
      </c>
      <c r="AM42" s="10">
        <v>2015</v>
      </c>
      <c r="AN42" s="8" t="s">
        <v>373</v>
      </c>
      <c r="AO42" s="8" t="s">
        <v>390</v>
      </c>
      <c r="AP42" s="8" t="s">
        <v>494</v>
      </c>
      <c r="AQ42" s="8" t="s">
        <v>373</v>
      </c>
      <c r="AR42" s="8" t="s">
        <v>2050</v>
      </c>
      <c r="AS42" s="8" t="s">
        <v>409</v>
      </c>
      <c r="AT42" s="8" t="s">
        <v>373</v>
      </c>
      <c r="AU42" s="8" t="s">
        <v>390</v>
      </c>
      <c r="AV42" s="8" t="s">
        <v>1465</v>
      </c>
      <c r="AW42" s="8" t="s">
        <v>383</v>
      </c>
      <c r="AX42" s="8" t="s">
        <v>383</v>
      </c>
      <c r="AY42" s="8" t="s">
        <v>383</v>
      </c>
      <c r="AZ42" s="8" t="s">
        <v>390</v>
      </c>
      <c r="BA42" s="8" t="s">
        <v>2051</v>
      </c>
      <c r="BB42" s="8" t="s">
        <v>411</v>
      </c>
      <c r="BC42" s="10">
        <v>3.1</v>
      </c>
      <c r="BD42" s="8" t="s">
        <v>373</v>
      </c>
      <c r="BE42" s="8" t="s">
        <v>618</v>
      </c>
      <c r="BF42" s="8" t="s">
        <v>373</v>
      </c>
      <c r="BG42" s="8" t="s">
        <v>415</v>
      </c>
      <c r="BH42" s="8" t="s">
        <v>373</v>
      </c>
      <c r="BI42" s="10">
        <v>40.25</v>
      </c>
      <c r="BJ42" s="8" t="s">
        <v>390</v>
      </c>
      <c r="BK42" s="8" t="s">
        <v>2051</v>
      </c>
      <c r="BL42" s="8" t="s">
        <v>411</v>
      </c>
      <c r="BM42" s="10">
        <v>3.1</v>
      </c>
      <c r="BN42" s="8" t="s">
        <v>373</v>
      </c>
      <c r="BO42" s="8" t="s">
        <v>618</v>
      </c>
      <c r="BP42" s="8" t="s">
        <v>373</v>
      </c>
      <c r="BQ42" s="8" t="s">
        <v>435</v>
      </c>
      <c r="BR42" s="8" t="s">
        <v>373</v>
      </c>
      <c r="BS42" s="10">
        <v>60.72</v>
      </c>
      <c r="BT42" s="8" t="s">
        <v>390</v>
      </c>
      <c r="BU42" s="8" t="s">
        <v>2054</v>
      </c>
      <c r="BV42" s="8" t="s">
        <v>411</v>
      </c>
      <c r="BW42" s="10">
        <v>3.1</v>
      </c>
      <c r="BX42" s="8" t="s">
        <v>373</v>
      </c>
      <c r="BY42" s="8" t="s">
        <v>383</v>
      </c>
      <c r="BZ42" s="8" t="s">
        <v>618</v>
      </c>
      <c r="CA42" s="8" t="s">
        <v>373</v>
      </c>
      <c r="CB42" s="8" t="s">
        <v>752</v>
      </c>
      <c r="CC42" s="8" t="s">
        <v>373</v>
      </c>
      <c r="CD42" s="8" t="s">
        <v>383</v>
      </c>
      <c r="CE42" s="8" t="s">
        <v>373</v>
      </c>
      <c r="CF42" s="10">
        <v>9.5399999999999991</v>
      </c>
      <c r="CG42" s="8" t="s">
        <v>390</v>
      </c>
      <c r="CH42" s="10">
        <v>7990</v>
      </c>
      <c r="CI42" s="10">
        <v>350</v>
      </c>
      <c r="CJ42" s="10">
        <v>25000</v>
      </c>
      <c r="CK42" s="10">
        <v>400</v>
      </c>
      <c r="CL42" s="8" t="s">
        <v>373</v>
      </c>
      <c r="CM42" s="8" t="s">
        <v>373</v>
      </c>
      <c r="CN42" s="8" t="s">
        <v>373</v>
      </c>
      <c r="CO42" s="8" t="s">
        <v>373</v>
      </c>
      <c r="CP42" s="8" t="s">
        <v>373</v>
      </c>
      <c r="CQ42" s="8" t="s">
        <v>373</v>
      </c>
      <c r="CR42" s="8" t="s">
        <v>373</v>
      </c>
      <c r="CS42" s="8" t="s">
        <v>373</v>
      </c>
      <c r="CT42" s="8" t="s">
        <v>373</v>
      </c>
      <c r="CU42" s="8" t="s">
        <v>373</v>
      </c>
      <c r="CV42" s="8" t="s">
        <v>373</v>
      </c>
      <c r="CW42" s="8" t="s">
        <v>373</v>
      </c>
      <c r="CX42" s="8" t="s">
        <v>373</v>
      </c>
      <c r="CY42" s="8" t="s">
        <v>373</v>
      </c>
      <c r="CZ42" s="8" t="s">
        <v>373</v>
      </c>
      <c r="DA42" s="8" t="s">
        <v>373</v>
      </c>
      <c r="DB42" s="8" t="s">
        <v>373</v>
      </c>
      <c r="DC42" s="8" t="s">
        <v>373</v>
      </c>
      <c r="DD42" s="8" t="s">
        <v>373</v>
      </c>
      <c r="DE42" s="8" t="s">
        <v>373</v>
      </c>
      <c r="DF42" s="8" t="s">
        <v>373</v>
      </c>
      <c r="DG42" s="8" t="s">
        <v>373</v>
      </c>
      <c r="DH42" s="8" t="s">
        <v>373</v>
      </c>
      <c r="DI42" s="8" t="s">
        <v>373</v>
      </c>
      <c r="DJ42" s="8" t="s">
        <v>373</v>
      </c>
      <c r="DK42" s="8" t="s">
        <v>373</v>
      </c>
      <c r="DL42" s="8" t="s">
        <v>373</v>
      </c>
      <c r="DM42" s="8" t="s">
        <v>373</v>
      </c>
      <c r="DN42" s="8" t="s">
        <v>373</v>
      </c>
      <c r="DO42" s="8" t="s">
        <v>373</v>
      </c>
      <c r="DP42" s="8" t="s">
        <v>373</v>
      </c>
      <c r="DQ42" s="8" t="s">
        <v>373</v>
      </c>
      <c r="DR42" s="10">
        <v>98</v>
      </c>
      <c r="DS42" s="8" t="s">
        <v>373</v>
      </c>
      <c r="DT42" s="10">
        <v>2</v>
      </c>
      <c r="DU42" s="8" t="s">
        <v>373</v>
      </c>
      <c r="DV42" s="8" t="s">
        <v>390</v>
      </c>
      <c r="DW42" s="10">
        <v>7990</v>
      </c>
      <c r="DX42" s="10">
        <v>450</v>
      </c>
      <c r="DY42" s="10">
        <v>25000</v>
      </c>
      <c r="DZ42" s="10">
        <v>500</v>
      </c>
      <c r="EA42" s="8" t="s">
        <v>373</v>
      </c>
      <c r="EB42" s="8" t="s">
        <v>373</v>
      </c>
      <c r="EC42" s="8" t="s">
        <v>373</v>
      </c>
      <c r="ED42" s="8" t="s">
        <v>373</v>
      </c>
      <c r="EE42" s="8" t="s">
        <v>373</v>
      </c>
      <c r="EF42" s="8" t="s">
        <v>373</v>
      </c>
      <c r="EG42" s="8" t="s">
        <v>373</v>
      </c>
      <c r="EH42" s="8" t="s">
        <v>373</v>
      </c>
      <c r="EI42" s="8" t="s">
        <v>373</v>
      </c>
      <c r="EJ42" s="8" t="s">
        <v>373</v>
      </c>
      <c r="EK42" s="8" t="s">
        <v>373</v>
      </c>
      <c r="EL42" s="8" t="s">
        <v>373</v>
      </c>
      <c r="EM42" s="8" t="s">
        <v>373</v>
      </c>
      <c r="EN42" s="8" t="s">
        <v>373</v>
      </c>
      <c r="EO42" s="8" t="s">
        <v>373</v>
      </c>
      <c r="EP42" s="8" t="s">
        <v>373</v>
      </c>
      <c r="EQ42" s="8" t="s">
        <v>373</v>
      </c>
      <c r="ER42" s="8" t="s">
        <v>373</v>
      </c>
      <c r="ES42" s="8" t="s">
        <v>373</v>
      </c>
      <c r="ET42" s="8" t="s">
        <v>373</v>
      </c>
      <c r="EU42" s="8" t="s">
        <v>373</v>
      </c>
      <c r="EV42" s="8" t="s">
        <v>373</v>
      </c>
      <c r="EW42" s="8" t="s">
        <v>373</v>
      </c>
      <c r="EX42" s="8" t="s">
        <v>390</v>
      </c>
      <c r="EY42" s="8" t="s">
        <v>383</v>
      </c>
      <c r="EZ42" s="8" t="s">
        <v>373</v>
      </c>
      <c r="FA42" s="8" t="s">
        <v>373</v>
      </c>
      <c r="FB42" s="8" t="s">
        <v>390</v>
      </c>
      <c r="FC42" s="8" t="s">
        <v>2060</v>
      </c>
      <c r="FD42" s="8" t="s">
        <v>390</v>
      </c>
      <c r="FE42" s="8" t="s">
        <v>373</v>
      </c>
      <c r="FF42" s="8" t="s">
        <v>373</v>
      </c>
      <c r="FG42" s="8" t="s">
        <v>390</v>
      </c>
      <c r="FH42" s="8" t="s">
        <v>373</v>
      </c>
      <c r="FI42" s="8" t="s">
        <v>373</v>
      </c>
      <c r="FJ42" s="8" t="s">
        <v>373</v>
      </c>
      <c r="FK42" s="8" t="s">
        <v>373</v>
      </c>
      <c r="FL42" s="8" t="s">
        <v>373</v>
      </c>
      <c r="FM42" s="8" t="s">
        <v>373</v>
      </c>
      <c r="FN42" s="8" t="s">
        <v>373</v>
      </c>
      <c r="FO42" s="8" t="s">
        <v>373</v>
      </c>
      <c r="FP42" s="8" t="s">
        <v>373</v>
      </c>
      <c r="FQ42" s="8" t="s">
        <v>373</v>
      </c>
      <c r="FR42" s="8" t="s">
        <v>373</v>
      </c>
    </row>
    <row r="43" spans="1:174" s="11" customFormat="1" x14ac:dyDescent="0.2">
      <c r="A43" s="8" t="s">
        <v>376</v>
      </c>
      <c r="B43" s="8">
        <v>445</v>
      </c>
      <c r="C43" s="10">
        <v>1</v>
      </c>
      <c r="D43" s="8">
        <v>12</v>
      </c>
      <c r="E43" s="8" t="s">
        <v>381</v>
      </c>
      <c r="F43" s="8" t="s">
        <v>373</v>
      </c>
      <c r="G43" s="8" t="s">
        <v>382</v>
      </c>
      <c r="H43" s="8" t="s">
        <v>383</v>
      </c>
      <c r="I43" s="8" t="s">
        <v>384</v>
      </c>
      <c r="J43" s="8" t="s">
        <v>373</v>
      </c>
      <c r="K43" s="12">
        <v>0.06</v>
      </c>
      <c r="L43" s="8" t="s">
        <v>373</v>
      </c>
      <c r="M43" s="10">
        <v>10</v>
      </c>
      <c r="N43" s="8" t="s">
        <v>373</v>
      </c>
      <c r="O43" s="8" t="s">
        <v>373</v>
      </c>
      <c r="P43" s="8" t="s">
        <v>387</v>
      </c>
      <c r="Q43" s="10">
        <v>500</v>
      </c>
      <c r="R43" s="10">
        <v>120</v>
      </c>
      <c r="S43" s="8" t="s">
        <v>390</v>
      </c>
      <c r="T43" s="8" t="s">
        <v>391</v>
      </c>
      <c r="U43" s="8" t="s">
        <v>392</v>
      </c>
      <c r="V43" s="8" t="s">
        <v>373</v>
      </c>
      <c r="W43" s="8" t="s">
        <v>373</v>
      </c>
      <c r="X43" s="8" t="s">
        <v>373</v>
      </c>
      <c r="Y43" s="8" t="s">
        <v>373</v>
      </c>
      <c r="Z43" s="8" t="s">
        <v>373</v>
      </c>
      <c r="AA43" s="8" t="s">
        <v>373</v>
      </c>
      <c r="AB43" s="8" t="s">
        <v>373</v>
      </c>
      <c r="AC43" s="8" t="s">
        <v>373</v>
      </c>
      <c r="AD43" s="8" t="s">
        <v>373</v>
      </c>
      <c r="AE43" s="8" t="s">
        <v>373</v>
      </c>
      <c r="AF43" s="8" t="s">
        <v>373</v>
      </c>
      <c r="AG43" s="8" t="s">
        <v>373</v>
      </c>
      <c r="AH43" s="8" t="s">
        <v>373</v>
      </c>
      <c r="AI43" s="8" t="s">
        <v>373</v>
      </c>
      <c r="AJ43" s="8" t="s">
        <v>373</v>
      </c>
      <c r="AK43" s="8" t="s">
        <v>373</v>
      </c>
      <c r="AL43" s="8" t="s">
        <v>373</v>
      </c>
      <c r="AM43" s="8" t="s">
        <v>373</v>
      </c>
      <c r="AN43" s="8" t="s">
        <v>373</v>
      </c>
      <c r="AO43" s="8" t="s">
        <v>383</v>
      </c>
      <c r="AP43" s="8" t="s">
        <v>373</v>
      </c>
      <c r="AQ43" s="8" t="s">
        <v>373</v>
      </c>
      <c r="AR43" s="8" t="s">
        <v>373</v>
      </c>
      <c r="AS43" s="8" t="s">
        <v>373</v>
      </c>
      <c r="AT43" s="8" t="s">
        <v>373</v>
      </c>
      <c r="AU43" s="8" t="s">
        <v>373</v>
      </c>
      <c r="AV43" s="8" t="s">
        <v>373</v>
      </c>
      <c r="AW43" s="8" t="s">
        <v>373</v>
      </c>
      <c r="AX43" s="8" t="s">
        <v>373</v>
      </c>
      <c r="AY43" s="8" t="s">
        <v>373</v>
      </c>
      <c r="AZ43" s="8" t="s">
        <v>390</v>
      </c>
      <c r="BA43" s="8" t="s">
        <v>373</v>
      </c>
      <c r="BB43" s="8" t="s">
        <v>373</v>
      </c>
      <c r="BC43" s="8" t="s">
        <v>373</v>
      </c>
      <c r="BD43" s="8" t="s">
        <v>373</v>
      </c>
      <c r="BE43" s="8" t="s">
        <v>373</v>
      </c>
      <c r="BF43" s="8" t="s">
        <v>373</v>
      </c>
      <c r="BG43" s="8" t="s">
        <v>373</v>
      </c>
      <c r="BH43" s="8" t="s">
        <v>373</v>
      </c>
      <c r="BI43" s="8" t="s">
        <v>373</v>
      </c>
      <c r="BJ43" s="8" t="s">
        <v>390</v>
      </c>
      <c r="BK43" s="8" t="s">
        <v>373</v>
      </c>
      <c r="BL43" s="8" t="s">
        <v>373</v>
      </c>
      <c r="BM43" s="8" t="s">
        <v>373</v>
      </c>
      <c r="BN43" s="8" t="s">
        <v>373</v>
      </c>
      <c r="BO43" s="8" t="s">
        <v>373</v>
      </c>
      <c r="BP43" s="8" t="s">
        <v>373</v>
      </c>
      <c r="BQ43" s="8" t="s">
        <v>373</v>
      </c>
      <c r="BR43" s="8" t="s">
        <v>373</v>
      </c>
      <c r="BS43" s="8" t="s">
        <v>373</v>
      </c>
      <c r="BT43" s="8" t="s">
        <v>383</v>
      </c>
      <c r="BU43" s="8" t="s">
        <v>373</v>
      </c>
      <c r="BV43" s="8" t="s">
        <v>373</v>
      </c>
      <c r="BW43" s="8" t="s">
        <v>373</v>
      </c>
      <c r="BX43" s="8" t="s">
        <v>373</v>
      </c>
      <c r="BY43" s="8" t="s">
        <v>373</v>
      </c>
      <c r="BZ43" s="8" t="s">
        <v>373</v>
      </c>
      <c r="CA43" s="8" t="s">
        <v>373</v>
      </c>
      <c r="CB43" s="8" t="s">
        <v>373</v>
      </c>
      <c r="CC43" s="8" t="s">
        <v>373</v>
      </c>
      <c r="CD43" s="8" t="s">
        <v>373</v>
      </c>
      <c r="CE43" s="8" t="s">
        <v>373</v>
      </c>
      <c r="CF43" s="8" t="s">
        <v>373</v>
      </c>
      <c r="CG43" s="8" t="s">
        <v>390</v>
      </c>
      <c r="CH43" s="8" t="s">
        <v>373</v>
      </c>
      <c r="CI43" s="8" t="s">
        <v>373</v>
      </c>
      <c r="CJ43" s="8" t="s">
        <v>373</v>
      </c>
      <c r="CK43" s="8" t="s">
        <v>373</v>
      </c>
      <c r="CL43" s="8" t="s">
        <v>373</v>
      </c>
      <c r="CM43" s="8" t="s">
        <v>373</v>
      </c>
      <c r="CN43" s="8" t="s">
        <v>373</v>
      </c>
      <c r="CO43" s="8" t="s">
        <v>373</v>
      </c>
      <c r="CP43" s="8" t="s">
        <v>373</v>
      </c>
      <c r="CQ43" s="8" t="s">
        <v>373</v>
      </c>
      <c r="CR43" s="8" t="s">
        <v>373</v>
      </c>
      <c r="CS43" s="8" t="s">
        <v>373</v>
      </c>
      <c r="CT43" s="8" t="s">
        <v>373</v>
      </c>
      <c r="CU43" s="8" t="s">
        <v>373</v>
      </c>
      <c r="CV43" s="8" t="s">
        <v>373</v>
      </c>
      <c r="CW43" s="8" t="s">
        <v>373</v>
      </c>
      <c r="CX43" s="8" t="s">
        <v>373</v>
      </c>
      <c r="CY43" s="8" t="s">
        <v>373</v>
      </c>
      <c r="CZ43" s="8" t="s">
        <v>373</v>
      </c>
      <c r="DA43" s="8" t="s">
        <v>373</v>
      </c>
      <c r="DB43" s="8" t="s">
        <v>373</v>
      </c>
      <c r="DC43" s="8" t="s">
        <v>373</v>
      </c>
      <c r="DD43" s="8" t="s">
        <v>373</v>
      </c>
      <c r="DE43" s="8" t="s">
        <v>373</v>
      </c>
      <c r="DF43" s="8" t="s">
        <v>373</v>
      </c>
      <c r="DG43" s="8" t="s">
        <v>373</v>
      </c>
      <c r="DH43" s="8" t="s">
        <v>373</v>
      </c>
      <c r="DI43" s="8" t="s">
        <v>373</v>
      </c>
      <c r="DJ43" s="8" t="s">
        <v>373</v>
      </c>
      <c r="DK43" s="8" t="s">
        <v>373</v>
      </c>
      <c r="DL43" s="8" t="s">
        <v>373</v>
      </c>
      <c r="DM43" s="8" t="s">
        <v>373</v>
      </c>
      <c r="DN43" s="8" t="s">
        <v>373</v>
      </c>
      <c r="DO43" s="8" t="s">
        <v>373</v>
      </c>
      <c r="DP43" s="8" t="s">
        <v>373</v>
      </c>
      <c r="DQ43" s="8" t="s">
        <v>373</v>
      </c>
      <c r="DR43" s="8" t="s">
        <v>373</v>
      </c>
      <c r="DS43" s="8" t="s">
        <v>373</v>
      </c>
      <c r="DT43" s="8" t="s">
        <v>373</v>
      </c>
      <c r="DU43" s="8" t="s">
        <v>373</v>
      </c>
      <c r="DV43" s="8" t="s">
        <v>390</v>
      </c>
      <c r="DW43" s="8" t="s">
        <v>373</v>
      </c>
      <c r="DX43" s="8" t="s">
        <v>373</v>
      </c>
      <c r="DY43" s="8" t="s">
        <v>373</v>
      </c>
      <c r="DZ43" s="8" t="s">
        <v>373</v>
      </c>
      <c r="EA43" s="8" t="s">
        <v>373</v>
      </c>
      <c r="EB43" s="8" t="s">
        <v>373</v>
      </c>
      <c r="EC43" s="8" t="s">
        <v>373</v>
      </c>
      <c r="ED43" s="8" t="s">
        <v>373</v>
      </c>
      <c r="EE43" s="8" t="s">
        <v>373</v>
      </c>
      <c r="EF43" s="8" t="s">
        <v>373</v>
      </c>
      <c r="EG43" s="8" t="s">
        <v>373</v>
      </c>
      <c r="EH43" s="8" t="s">
        <v>373</v>
      </c>
      <c r="EI43" s="8" t="s">
        <v>373</v>
      </c>
      <c r="EJ43" s="8" t="s">
        <v>373</v>
      </c>
      <c r="EK43" s="8" t="s">
        <v>373</v>
      </c>
      <c r="EL43" s="8" t="s">
        <v>373</v>
      </c>
      <c r="EM43" s="8" t="s">
        <v>373</v>
      </c>
      <c r="EN43" s="8" t="s">
        <v>373</v>
      </c>
      <c r="EO43" s="8" t="s">
        <v>373</v>
      </c>
      <c r="EP43" s="8" t="s">
        <v>373</v>
      </c>
      <c r="EQ43" s="8" t="s">
        <v>373</v>
      </c>
      <c r="ER43" s="8" t="s">
        <v>373</v>
      </c>
      <c r="ES43" s="8" t="s">
        <v>373</v>
      </c>
      <c r="ET43" s="8" t="s">
        <v>373</v>
      </c>
      <c r="EU43" s="8" t="s">
        <v>373</v>
      </c>
      <c r="EV43" s="8" t="s">
        <v>373</v>
      </c>
      <c r="EW43" s="8" t="s">
        <v>373</v>
      </c>
      <c r="EX43" s="8" t="s">
        <v>373</v>
      </c>
      <c r="EY43" s="8" t="s">
        <v>373</v>
      </c>
      <c r="EZ43" s="8" t="s">
        <v>373</v>
      </c>
      <c r="FA43" s="8" t="s">
        <v>373</v>
      </c>
      <c r="FB43" s="8" t="s">
        <v>383</v>
      </c>
      <c r="FC43" s="8" t="s">
        <v>373</v>
      </c>
      <c r="FD43" s="8" t="s">
        <v>383</v>
      </c>
      <c r="FE43" s="8" t="s">
        <v>373</v>
      </c>
      <c r="FF43" s="8" t="s">
        <v>373</v>
      </c>
      <c r="FG43" s="8" t="s">
        <v>390</v>
      </c>
      <c r="FH43" s="8" t="s">
        <v>373</v>
      </c>
      <c r="FI43" s="8" t="s">
        <v>373</v>
      </c>
      <c r="FJ43" s="8" t="s">
        <v>373</v>
      </c>
      <c r="FK43" s="8" t="s">
        <v>373</v>
      </c>
      <c r="FL43" s="8" t="s">
        <v>373</v>
      </c>
      <c r="FM43" s="8" t="s">
        <v>373</v>
      </c>
      <c r="FN43" s="8" t="s">
        <v>373</v>
      </c>
      <c r="FO43" s="8" t="s">
        <v>373</v>
      </c>
      <c r="FP43" s="8" t="s">
        <v>373</v>
      </c>
      <c r="FQ43" s="8" t="s">
        <v>373</v>
      </c>
      <c r="FR43" s="8" t="s">
        <v>373</v>
      </c>
    </row>
    <row r="44" spans="1:174" s="11" customFormat="1" x14ac:dyDescent="0.2">
      <c r="A44" s="8" t="s">
        <v>1133</v>
      </c>
      <c r="B44" s="8">
        <v>305</v>
      </c>
      <c r="C44" s="10">
        <v>1</v>
      </c>
      <c r="D44" s="8">
        <v>11</v>
      </c>
      <c r="E44" s="8" t="s">
        <v>381</v>
      </c>
      <c r="F44" s="8" t="s">
        <v>373</v>
      </c>
      <c r="G44" s="8" t="s">
        <v>382</v>
      </c>
      <c r="H44" s="8" t="s">
        <v>383</v>
      </c>
      <c r="I44" s="8" t="s">
        <v>1222</v>
      </c>
      <c r="J44" s="8" t="s">
        <v>373</v>
      </c>
      <c r="K44" s="8" t="s">
        <v>373</v>
      </c>
      <c r="L44" s="8" t="s">
        <v>373</v>
      </c>
      <c r="M44" s="8" t="s">
        <v>373</v>
      </c>
      <c r="N44" s="8" t="s">
        <v>373</v>
      </c>
      <c r="O44" s="8" t="s">
        <v>373</v>
      </c>
      <c r="P44" s="8" t="s">
        <v>2319</v>
      </c>
      <c r="Q44" s="8" t="s">
        <v>373</v>
      </c>
      <c r="R44" s="8" t="s">
        <v>373</v>
      </c>
      <c r="S44" s="8" t="s">
        <v>383</v>
      </c>
      <c r="T44" s="8" t="s">
        <v>373</v>
      </c>
      <c r="U44" s="8" t="s">
        <v>405</v>
      </c>
      <c r="V44" s="8" t="s">
        <v>406</v>
      </c>
      <c r="W44" s="8" t="s">
        <v>373</v>
      </c>
      <c r="X44" s="8" t="s">
        <v>2320</v>
      </c>
      <c r="Y44" s="8" t="s">
        <v>373</v>
      </c>
      <c r="Z44" s="10">
        <v>0</v>
      </c>
      <c r="AA44" s="8" t="s">
        <v>373</v>
      </c>
      <c r="AB44" s="8" t="s">
        <v>373</v>
      </c>
      <c r="AC44" s="8" t="s">
        <v>373</v>
      </c>
      <c r="AD44" s="8" t="s">
        <v>429</v>
      </c>
      <c r="AE44" s="8" t="s">
        <v>429</v>
      </c>
      <c r="AF44" s="8" t="s">
        <v>383</v>
      </c>
      <c r="AG44" s="8" t="s">
        <v>373</v>
      </c>
      <c r="AH44" s="8" t="s">
        <v>373</v>
      </c>
      <c r="AI44" s="8" t="s">
        <v>679</v>
      </c>
      <c r="AJ44" s="8" t="s">
        <v>489</v>
      </c>
      <c r="AK44" s="8" t="s">
        <v>489</v>
      </c>
      <c r="AL44" s="8" t="s">
        <v>679</v>
      </c>
      <c r="AM44" s="8" t="s">
        <v>489</v>
      </c>
      <c r="AN44" s="8" t="s">
        <v>489</v>
      </c>
      <c r="AO44" s="8" t="s">
        <v>383</v>
      </c>
      <c r="AP44" s="8" t="s">
        <v>494</v>
      </c>
      <c r="AQ44" s="8" t="s">
        <v>373</v>
      </c>
      <c r="AR44" s="8" t="s">
        <v>2321</v>
      </c>
      <c r="AS44" s="8" t="s">
        <v>547</v>
      </c>
      <c r="AT44" s="8" t="s">
        <v>373</v>
      </c>
      <c r="AU44" s="8" t="s">
        <v>383</v>
      </c>
      <c r="AV44" s="8" t="s">
        <v>494</v>
      </c>
      <c r="AW44" s="8" t="s">
        <v>383</v>
      </c>
      <c r="AX44" s="8" t="s">
        <v>373</v>
      </c>
      <c r="AY44" s="8" t="s">
        <v>373</v>
      </c>
      <c r="AZ44" s="8" t="s">
        <v>390</v>
      </c>
      <c r="BA44" s="8" t="s">
        <v>2322</v>
      </c>
      <c r="BB44" s="8" t="s">
        <v>411</v>
      </c>
      <c r="BC44" s="8" t="s">
        <v>2323</v>
      </c>
      <c r="BD44" s="8" t="s">
        <v>373</v>
      </c>
      <c r="BE44" s="8" t="s">
        <v>479</v>
      </c>
      <c r="BF44" s="8" t="s">
        <v>373</v>
      </c>
      <c r="BG44" s="8" t="s">
        <v>415</v>
      </c>
      <c r="BH44" s="8" t="s">
        <v>373</v>
      </c>
      <c r="BI44" s="9">
        <v>26</v>
      </c>
      <c r="BJ44" s="8" t="s">
        <v>383</v>
      </c>
      <c r="BK44" s="8" t="s">
        <v>373</v>
      </c>
      <c r="BL44" s="8" t="s">
        <v>373</v>
      </c>
      <c r="BM44" s="8" t="s">
        <v>373</v>
      </c>
      <c r="BN44" s="8" t="s">
        <v>373</v>
      </c>
      <c r="BO44" s="8" t="s">
        <v>373</v>
      </c>
      <c r="BP44" s="8" t="s">
        <v>373</v>
      </c>
      <c r="BQ44" s="8" t="s">
        <v>373</v>
      </c>
      <c r="BR44" s="8" t="s">
        <v>373</v>
      </c>
      <c r="BS44" s="8" t="s">
        <v>373</v>
      </c>
      <c r="BT44" s="8" t="s">
        <v>383</v>
      </c>
      <c r="BU44" s="8" t="s">
        <v>373</v>
      </c>
      <c r="BV44" s="8" t="s">
        <v>373</v>
      </c>
      <c r="BW44" s="8" t="s">
        <v>373</v>
      </c>
      <c r="BX44" s="8" t="s">
        <v>373</v>
      </c>
      <c r="BY44" s="8" t="s">
        <v>373</v>
      </c>
      <c r="BZ44" s="8" t="s">
        <v>373</v>
      </c>
      <c r="CA44" s="8" t="s">
        <v>373</v>
      </c>
      <c r="CB44" s="8" t="s">
        <v>373</v>
      </c>
      <c r="CC44" s="8" t="s">
        <v>373</v>
      </c>
      <c r="CD44" s="8" t="s">
        <v>373</v>
      </c>
      <c r="CE44" s="8" t="s">
        <v>373</v>
      </c>
      <c r="CF44" s="8" t="s">
        <v>373</v>
      </c>
      <c r="CG44" s="8" t="s">
        <v>390</v>
      </c>
      <c r="CH44" s="10">
        <v>144</v>
      </c>
      <c r="CI44" s="10">
        <v>6</v>
      </c>
      <c r="CJ44" s="8" t="s">
        <v>373</v>
      </c>
      <c r="CK44" s="8" t="s">
        <v>373</v>
      </c>
      <c r="CL44" s="10">
        <v>142</v>
      </c>
      <c r="CM44" s="10">
        <v>6</v>
      </c>
      <c r="CN44" s="10">
        <v>2</v>
      </c>
      <c r="CO44" s="8" t="s">
        <v>373</v>
      </c>
      <c r="CP44" s="8" t="s">
        <v>373</v>
      </c>
      <c r="CQ44" s="8" t="s">
        <v>373</v>
      </c>
      <c r="CR44" s="8" t="s">
        <v>373</v>
      </c>
      <c r="CS44" s="8" t="s">
        <v>373</v>
      </c>
      <c r="CT44" s="8" t="s">
        <v>2327</v>
      </c>
      <c r="CU44" s="10">
        <v>0</v>
      </c>
      <c r="CV44" s="8" t="s">
        <v>947</v>
      </c>
      <c r="CW44" s="10">
        <v>1988</v>
      </c>
      <c r="CX44" s="8" t="s">
        <v>373</v>
      </c>
      <c r="CY44" s="8" t="s">
        <v>373</v>
      </c>
      <c r="CZ44" s="8" t="s">
        <v>373</v>
      </c>
      <c r="DA44" s="8" t="s">
        <v>373</v>
      </c>
      <c r="DB44" s="8" t="s">
        <v>373</v>
      </c>
      <c r="DC44" s="8" t="s">
        <v>373</v>
      </c>
      <c r="DD44" s="8" t="s">
        <v>373</v>
      </c>
      <c r="DE44" s="8" t="s">
        <v>373</v>
      </c>
      <c r="DF44" s="8" t="s">
        <v>373</v>
      </c>
      <c r="DG44" s="8" t="s">
        <v>373</v>
      </c>
      <c r="DH44" s="8" t="s">
        <v>373</v>
      </c>
      <c r="DI44" s="8" t="s">
        <v>373</v>
      </c>
      <c r="DJ44" s="8" t="s">
        <v>489</v>
      </c>
      <c r="DK44" s="8" t="s">
        <v>373</v>
      </c>
      <c r="DL44" s="8" t="s">
        <v>373</v>
      </c>
      <c r="DM44" s="8" t="s">
        <v>373</v>
      </c>
      <c r="DN44" s="8" t="s">
        <v>390</v>
      </c>
      <c r="DO44" s="8" t="s">
        <v>383</v>
      </c>
      <c r="DP44" s="8" t="s">
        <v>569</v>
      </c>
      <c r="DQ44" s="8" t="s">
        <v>373</v>
      </c>
      <c r="DR44" s="8" t="s">
        <v>373</v>
      </c>
      <c r="DS44" s="8" t="s">
        <v>373</v>
      </c>
      <c r="DT44" s="10">
        <v>100</v>
      </c>
      <c r="DU44" s="8" t="s">
        <v>373</v>
      </c>
      <c r="DV44" s="8" t="s">
        <v>383</v>
      </c>
      <c r="DW44" s="8" t="s">
        <v>373</v>
      </c>
      <c r="DX44" s="8" t="s">
        <v>373</v>
      </c>
      <c r="DY44" s="8" t="s">
        <v>373</v>
      </c>
      <c r="DZ44" s="8" t="s">
        <v>373</v>
      </c>
      <c r="EA44" s="8" t="s">
        <v>373</v>
      </c>
      <c r="EB44" s="8" t="s">
        <v>373</v>
      </c>
      <c r="EC44" s="8" t="s">
        <v>373</v>
      </c>
      <c r="ED44" s="8" t="s">
        <v>373</v>
      </c>
      <c r="EE44" s="8" t="s">
        <v>373</v>
      </c>
      <c r="EF44" s="8" t="s">
        <v>373</v>
      </c>
      <c r="EG44" s="8" t="s">
        <v>373</v>
      </c>
      <c r="EH44" s="8" t="s">
        <v>373</v>
      </c>
      <c r="EI44" s="8" t="s">
        <v>373</v>
      </c>
      <c r="EJ44" s="8" t="s">
        <v>373</v>
      </c>
      <c r="EK44" s="8" t="s">
        <v>373</v>
      </c>
      <c r="EL44" s="8" t="s">
        <v>373</v>
      </c>
      <c r="EM44" s="8" t="s">
        <v>373</v>
      </c>
      <c r="EN44" s="8" t="s">
        <v>373</v>
      </c>
      <c r="EO44" s="8" t="s">
        <v>373</v>
      </c>
      <c r="EP44" s="8" t="s">
        <v>373</v>
      </c>
      <c r="EQ44" s="8" t="s">
        <v>373</v>
      </c>
      <c r="ER44" s="8" t="s">
        <v>373</v>
      </c>
      <c r="ES44" s="8" t="s">
        <v>373</v>
      </c>
      <c r="ET44" s="8" t="s">
        <v>373</v>
      </c>
      <c r="EU44" s="8" t="s">
        <v>373</v>
      </c>
      <c r="EV44" s="8" t="s">
        <v>373</v>
      </c>
      <c r="EW44" s="8" t="s">
        <v>373</v>
      </c>
      <c r="EX44" s="8" t="s">
        <v>373</v>
      </c>
      <c r="EY44" s="8" t="s">
        <v>373</v>
      </c>
      <c r="EZ44" s="8" t="s">
        <v>373</v>
      </c>
      <c r="FA44" s="8" t="s">
        <v>373</v>
      </c>
      <c r="FB44" s="8" t="s">
        <v>373</v>
      </c>
      <c r="FC44" s="8" t="s">
        <v>373</v>
      </c>
      <c r="FD44" s="8" t="s">
        <v>373</v>
      </c>
      <c r="FE44" s="8" t="s">
        <v>373</v>
      </c>
      <c r="FF44" s="8" t="s">
        <v>373</v>
      </c>
      <c r="FG44" s="8" t="s">
        <v>383</v>
      </c>
      <c r="FH44" s="8" t="s">
        <v>373</v>
      </c>
      <c r="FI44" s="8" t="s">
        <v>373</v>
      </c>
      <c r="FJ44" s="8" t="s">
        <v>373</v>
      </c>
      <c r="FK44" s="8" t="s">
        <v>373</v>
      </c>
      <c r="FL44" s="8" t="s">
        <v>373</v>
      </c>
      <c r="FM44" s="8" t="s">
        <v>373</v>
      </c>
      <c r="FN44" s="8" t="s">
        <v>373</v>
      </c>
      <c r="FO44" s="8" t="s">
        <v>373</v>
      </c>
      <c r="FP44" s="8" t="s">
        <v>373</v>
      </c>
      <c r="FQ44" s="8" t="s">
        <v>373</v>
      </c>
      <c r="FR44" s="8" t="s">
        <v>373</v>
      </c>
    </row>
    <row r="45" spans="1:174" s="11" customFormat="1" x14ac:dyDescent="0.2">
      <c r="A45" s="8" t="s">
        <v>3262</v>
      </c>
      <c r="B45" s="8">
        <v>330</v>
      </c>
      <c r="C45" s="10">
        <v>1</v>
      </c>
      <c r="D45" s="8">
        <v>11</v>
      </c>
      <c r="E45" s="8" t="s">
        <v>381</v>
      </c>
      <c r="F45" s="8" t="s">
        <v>373</v>
      </c>
      <c r="G45" s="8" t="s">
        <v>400</v>
      </c>
      <c r="H45" s="8" t="s">
        <v>383</v>
      </c>
      <c r="I45" s="8" t="s">
        <v>401</v>
      </c>
      <c r="J45" s="8" t="s">
        <v>373</v>
      </c>
      <c r="K45" s="8" t="s">
        <v>402</v>
      </c>
      <c r="L45" s="8" t="s">
        <v>373</v>
      </c>
      <c r="M45" s="10">
        <v>30</v>
      </c>
      <c r="N45" s="8" t="s">
        <v>373</v>
      </c>
      <c r="O45" s="8" t="s">
        <v>373</v>
      </c>
      <c r="P45" s="10">
        <v>45</v>
      </c>
      <c r="Q45" s="8" t="s">
        <v>373</v>
      </c>
      <c r="R45" s="8" t="s">
        <v>373</v>
      </c>
      <c r="S45" s="8" t="s">
        <v>390</v>
      </c>
      <c r="T45" s="8" t="s">
        <v>373</v>
      </c>
      <c r="U45" s="8" t="s">
        <v>405</v>
      </c>
      <c r="V45" s="8" t="s">
        <v>406</v>
      </c>
      <c r="W45" s="8" t="s">
        <v>373</v>
      </c>
      <c r="X45" s="8" t="s">
        <v>373</v>
      </c>
      <c r="Y45" s="8" t="s">
        <v>373</v>
      </c>
      <c r="Z45" s="10">
        <v>50</v>
      </c>
      <c r="AA45" s="8" t="s">
        <v>373</v>
      </c>
      <c r="AB45" s="8" t="s">
        <v>373</v>
      </c>
      <c r="AC45" s="8" t="s">
        <v>373</v>
      </c>
      <c r="AD45" s="8" t="s">
        <v>373</v>
      </c>
      <c r="AE45" s="8" t="s">
        <v>373</v>
      </c>
      <c r="AF45" s="8" t="s">
        <v>373</v>
      </c>
      <c r="AG45" s="8" t="s">
        <v>373</v>
      </c>
      <c r="AH45" s="8" t="s">
        <v>373</v>
      </c>
      <c r="AI45" s="8" t="s">
        <v>373</v>
      </c>
      <c r="AJ45" s="8" t="s">
        <v>373</v>
      </c>
      <c r="AK45" s="8" t="s">
        <v>373</v>
      </c>
      <c r="AL45" s="8" t="s">
        <v>373</v>
      </c>
      <c r="AM45" s="8" t="s">
        <v>373</v>
      </c>
      <c r="AN45" s="8" t="s">
        <v>373</v>
      </c>
      <c r="AO45" s="8" t="s">
        <v>383</v>
      </c>
      <c r="AP45" s="8" t="s">
        <v>408</v>
      </c>
      <c r="AQ45" s="8" t="s">
        <v>373</v>
      </c>
      <c r="AR45" s="8" t="s">
        <v>373</v>
      </c>
      <c r="AS45" s="8" t="s">
        <v>409</v>
      </c>
      <c r="AT45" s="8" t="s">
        <v>373</v>
      </c>
      <c r="AU45" s="8" t="s">
        <v>383</v>
      </c>
      <c r="AV45" s="8" t="s">
        <v>373</v>
      </c>
      <c r="AW45" s="8" t="s">
        <v>373</v>
      </c>
      <c r="AX45" s="8" t="s">
        <v>373</v>
      </c>
      <c r="AY45" s="8" t="s">
        <v>373</v>
      </c>
      <c r="AZ45" s="8" t="s">
        <v>390</v>
      </c>
      <c r="BA45" s="8" t="s">
        <v>410</v>
      </c>
      <c r="BB45" s="8" t="s">
        <v>411</v>
      </c>
      <c r="BC45" s="14">
        <v>1</v>
      </c>
      <c r="BD45" s="8" t="s">
        <v>373</v>
      </c>
      <c r="BE45" s="8" t="s">
        <v>413</v>
      </c>
      <c r="BF45" s="8" t="s">
        <v>414</v>
      </c>
      <c r="BG45" s="8" t="s">
        <v>415</v>
      </c>
      <c r="BH45" s="8" t="s">
        <v>373</v>
      </c>
      <c r="BI45" s="8" t="s">
        <v>373</v>
      </c>
      <c r="BJ45" s="8" t="s">
        <v>383</v>
      </c>
      <c r="BK45" s="8" t="s">
        <v>373</v>
      </c>
      <c r="BL45" s="8" t="s">
        <v>373</v>
      </c>
      <c r="BM45" s="8" t="s">
        <v>373</v>
      </c>
      <c r="BN45" s="8" t="s">
        <v>373</v>
      </c>
      <c r="BO45" s="8" t="s">
        <v>373</v>
      </c>
      <c r="BP45" s="8" t="s">
        <v>373</v>
      </c>
      <c r="BQ45" s="8" t="s">
        <v>373</v>
      </c>
      <c r="BR45" s="8" t="s">
        <v>373</v>
      </c>
      <c r="BS45" s="8" t="s">
        <v>373</v>
      </c>
      <c r="BT45" s="8" t="s">
        <v>383</v>
      </c>
      <c r="BU45" s="8" t="s">
        <v>373</v>
      </c>
      <c r="BV45" s="8" t="s">
        <v>373</v>
      </c>
      <c r="BW45" s="8" t="s">
        <v>373</v>
      </c>
      <c r="BX45" s="8" t="s">
        <v>373</v>
      </c>
      <c r="BY45" s="8" t="s">
        <v>373</v>
      </c>
      <c r="BZ45" s="8" t="s">
        <v>373</v>
      </c>
      <c r="CA45" s="8" t="s">
        <v>373</v>
      </c>
      <c r="CB45" s="8" t="s">
        <v>373</v>
      </c>
      <c r="CC45" s="8" t="s">
        <v>373</v>
      </c>
      <c r="CD45" s="8" t="s">
        <v>373</v>
      </c>
      <c r="CE45" s="8" t="s">
        <v>373</v>
      </c>
      <c r="CF45" s="8" t="s">
        <v>373</v>
      </c>
      <c r="CG45" s="8" t="s">
        <v>383</v>
      </c>
      <c r="CH45" s="8" t="s">
        <v>373</v>
      </c>
      <c r="CI45" s="8" t="s">
        <v>373</v>
      </c>
      <c r="CJ45" s="8" t="s">
        <v>373</v>
      </c>
      <c r="CK45" s="8" t="s">
        <v>373</v>
      </c>
      <c r="CL45" s="8" t="s">
        <v>373</v>
      </c>
      <c r="CM45" s="8" t="s">
        <v>373</v>
      </c>
      <c r="CN45" s="8" t="s">
        <v>373</v>
      </c>
      <c r="CO45" s="8" t="s">
        <v>373</v>
      </c>
      <c r="CP45" s="8" t="s">
        <v>373</v>
      </c>
      <c r="CQ45" s="8" t="s">
        <v>373</v>
      </c>
      <c r="CR45" s="8" t="s">
        <v>373</v>
      </c>
      <c r="CS45" s="8" t="s">
        <v>373</v>
      </c>
      <c r="CT45" s="8" t="s">
        <v>373</v>
      </c>
      <c r="CU45" s="8" t="s">
        <v>373</v>
      </c>
      <c r="CV45" s="8" t="s">
        <v>373</v>
      </c>
      <c r="CW45" s="8" t="s">
        <v>373</v>
      </c>
      <c r="CX45" s="8" t="s">
        <v>373</v>
      </c>
      <c r="CY45" s="8" t="s">
        <v>373</v>
      </c>
      <c r="CZ45" s="8" t="s">
        <v>373</v>
      </c>
      <c r="DA45" s="8" t="s">
        <v>373</v>
      </c>
      <c r="DB45" s="8" t="s">
        <v>373</v>
      </c>
      <c r="DC45" s="8" t="s">
        <v>373</v>
      </c>
      <c r="DD45" s="8" t="s">
        <v>373</v>
      </c>
      <c r="DE45" s="8" t="s">
        <v>373</v>
      </c>
      <c r="DF45" s="8" t="s">
        <v>373</v>
      </c>
      <c r="DG45" s="8" t="s">
        <v>373</v>
      </c>
      <c r="DH45" s="8" t="s">
        <v>373</v>
      </c>
      <c r="DI45" s="8" t="s">
        <v>373</v>
      </c>
      <c r="DJ45" s="8" t="s">
        <v>373</v>
      </c>
      <c r="DK45" s="8" t="s">
        <v>373</v>
      </c>
      <c r="DL45" s="8" t="s">
        <v>373</v>
      </c>
      <c r="DM45" s="8" t="s">
        <v>373</v>
      </c>
      <c r="DN45" s="8" t="s">
        <v>373</v>
      </c>
      <c r="DO45" s="8" t="s">
        <v>373</v>
      </c>
      <c r="DP45" s="8" t="s">
        <v>373</v>
      </c>
      <c r="DQ45" s="8" t="s">
        <v>373</v>
      </c>
      <c r="DR45" s="8" t="s">
        <v>373</v>
      </c>
      <c r="DS45" s="8" t="s">
        <v>373</v>
      </c>
      <c r="DT45" s="8" t="s">
        <v>373</v>
      </c>
      <c r="DU45" s="8" t="s">
        <v>373</v>
      </c>
      <c r="DV45" s="8" t="s">
        <v>383</v>
      </c>
      <c r="DW45" s="8" t="s">
        <v>373</v>
      </c>
      <c r="DX45" s="8" t="s">
        <v>373</v>
      </c>
      <c r="DY45" s="8" t="s">
        <v>373</v>
      </c>
      <c r="DZ45" s="8" t="s">
        <v>373</v>
      </c>
      <c r="EA45" s="8" t="s">
        <v>373</v>
      </c>
      <c r="EB45" s="8" t="s">
        <v>373</v>
      </c>
      <c r="EC45" s="8" t="s">
        <v>373</v>
      </c>
      <c r="ED45" s="8" t="s">
        <v>373</v>
      </c>
      <c r="EE45" s="8" t="s">
        <v>373</v>
      </c>
      <c r="EF45" s="8" t="s">
        <v>373</v>
      </c>
      <c r="EG45" s="8" t="s">
        <v>373</v>
      </c>
      <c r="EH45" s="8" t="s">
        <v>373</v>
      </c>
      <c r="EI45" s="8" t="s">
        <v>373</v>
      </c>
      <c r="EJ45" s="8" t="s">
        <v>373</v>
      </c>
      <c r="EK45" s="8" t="s">
        <v>373</v>
      </c>
      <c r="EL45" s="8" t="s">
        <v>373</v>
      </c>
      <c r="EM45" s="8" t="s">
        <v>373</v>
      </c>
      <c r="EN45" s="8" t="s">
        <v>373</v>
      </c>
      <c r="EO45" s="8" t="s">
        <v>373</v>
      </c>
      <c r="EP45" s="8" t="s">
        <v>373</v>
      </c>
      <c r="EQ45" s="8" t="s">
        <v>373</v>
      </c>
      <c r="ER45" s="8" t="s">
        <v>373</v>
      </c>
      <c r="ES45" s="8" t="s">
        <v>373</v>
      </c>
      <c r="ET45" s="8" t="s">
        <v>373</v>
      </c>
      <c r="EU45" s="8" t="s">
        <v>373</v>
      </c>
      <c r="EV45" s="8" t="s">
        <v>373</v>
      </c>
      <c r="EW45" s="8" t="s">
        <v>373</v>
      </c>
      <c r="EX45" s="8" t="s">
        <v>373</v>
      </c>
      <c r="EY45" s="8" t="s">
        <v>373</v>
      </c>
      <c r="EZ45" s="8" t="s">
        <v>373</v>
      </c>
      <c r="FA45" s="8" t="s">
        <v>373</v>
      </c>
      <c r="FB45" s="8" t="s">
        <v>373</v>
      </c>
      <c r="FC45" s="8" t="s">
        <v>373</v>
      </c>
      <c r="FD45" s="8" t="s">
        <v>373</v>
      </c>
      <c r="FE45" s="8" t="s">
        <v>373</v>
      </c>
      <c r="FF45" s="8" t="s">
        <v>373</v>
      </c>
      <c r="FG45" s="8" t="s">
        <v>383</v>
      </c>
      <c r="FH45" s="8" t="s">
        <v>373</v>
      </c>
      <c r="FI45" s="8" t="s">
        <v>373</v>
      </c>
      <c r="FJ45" s="8" t="s">
        <v>373</v>
      </c>
      <c r="FK45" s="8" t="s">
        <v>373</v>
      </c>
      <c r="FL45" s="8" t="s">
        <v>373</v>
      </c>
      <c r="FM45" s="8" t="s">
        <v>373</v>
      </c>
      <c r="FN45" s="8" t="s">
        <v>373</v>
      </c>
      <c r="FO45" s="8" t="s">
        <v>373</v>
      </c>
      <c r="FP45" s="8" t="s">
        <v>373</v>
      </c>
      <c r="FQ45" s="8" t="s">
        <v>373</v>
      </c>
      <c r="FR45" s="8" t="s">
        <v>373</v>
      </c>
    </row>
    <row r="46" spans="1:174" s="11" customFormat="1" x14ac:dyDescent="0.2">
      <c r="A46" s="8" t="s">
        <v>3234</v>
      </c>
      <c r="B46" s="8">
        <v>1990</v>
      </c>
      <c r="C46" s="10">
        <v>3</v>
      </c>
      <c r="D46" s="8">
        <v>11</v>
      </c>
      <c r="E46" s="8" t="s">
        <v>381</v>
      </c>
      <c r="F46" s="8" t="s">
        <v>373</v>
      </c>
      <c r="G46" s="8" t="s">
        <v>739</v>
      </c>
      <c r="H46" s="8" t="s">
        <v>390</v>
      </c>
      <c r="I46" s="8" t="s">
        <v>928</v>
      </c>
      <c r="J46" s="8" t="s">
        <v>373</v>
      </c>
      <c r="K46" s="8" t="s">
        <v>1385</v>
      </c>
      <c r="L46" s="12">
        <v>0.01</v>
      </c>
      <c r="M46" s="8" t="s">
        <v>1387</v>
      </c>
      <c r="N46" s="10">
        <v>5</v>
      </c>
      <c r="O46" s="12">
        <v>0.01</v>
      </c>
      <c r="P46" s="8" t="s">
        <v>1388</v>
      </c>
      <c r="Q46" s="8" t="s">
        <v>373</v>
      </c>
      <c r="R46" s="8" t="s">
        <v>373</v>
      </c>
      <c r="S46" s="8" t="s">
        <v>383</v>
      </c>
      <c r="T46" s="8" t="s">
        <v>373</v>
      </c>
      <c r="U46" s="8" t="s">
        <v>392</v>
      </c>
      <c r="V46" s="8" t="s">
        <v>373</v>
      </c>
      <c r="W46" s="8" t="s">
        <v>1389</v>
      </c>
      <c r="X46" s="8" t="s">
        <v>373</v>
      </c>
      <c r="Y46" s="8" t="s">
        <v>373</v>
      </c>
      <c r="Z46" s="10">
        <v>20</v>
      </c>
      <c r="AA46" s="10">
        <v>19</v>
      </c>
      <c r="AB46" s="8" t="s">
        <v>373</v>
      </c>
      <c r="AC46" s="8" t="s">
        <v>373</v>
      </c>
      <c r="AD46" s="8" t="s">
        <v>373</v>
      </c>
      <c r="AE46" s="8" t="s">
        <v>429</v>
      </c>
      <c r="AF46" s="8" t="s">
        <v>390</v>
      </c>
      <c r="AG46" s="8" t="s">
        <v>390</v>
      </c>
      <c r="AH46" s="8" t="s">
        <v>373</v>
      </c>
      <c r="AI46" s="10">
        <v>2006</v>
      </c>
      <c r="AJ46" s="10">
        <v>2006</v>
      </c>
      <c r="AK46" s="8" t="s">
        <v>429</v>
      </c>
      <c r="AL46" s="10">
        <v>2006</v>
      </c>
      <c r="AM46" s="10">
        <v>2006</v>
      </c>
      <c r="AN46" s="8" t="s">
        <v>429</v>
      </c>
      <c r="AO46" s="8" t="s">
        <v>383</v>
      </c>
      <c r="AP46" s="8" t="s">
        <v>494</v>
      </c>
      <c r="AQ46" s="8" t="s">
        <v>373</v>
      </c>
      <c r="AR46" s="8" t="s">
        <v>1391</v>
      </c>
      <c r="AS46" s="8" t="s">
        <v>494</v>
      </c>
      <c r="AT46" s="8" t="s">
        <v>1392</v>
      </c>
      <c r="AU46" s="8" t="s">
        <v>383</v>
      </c>
      <c r="AV46" s="8" t="s">
        <v>1393</v>
      </c>
      <c r="AW46" s="8" t="s">
        <v>383</v>
      </c>
      <c r="AX46" s="8" t="s">
        <v>383</v>
      </c>
      <c r="AY46" s="8" t="s">
        <v>373</v>
      </c>
      <c r="AZ46" s="8" t="s">
        <v>383</v>
      </c>
      <c r="BA46" s="8" t="s">
        <v>373</v>
      </c>
      <c r="BB46" s="8" t="s">
        <v>373</v>
      </c>
      <c r="BC46" s="8" t="s">
        <v>373</v>
      </c>
      <c r="BD46" s="8" t="s">
        <v>373</v>
      </c>
      <c r="BE46" s="8" t="s">
        <v>373</v>
      </c>
      <c r="BF46" s="8" t="s">
        <v>373</v>
      </c>
      <c r="BG46" s="8" t="s">
        <v>373</v>
      </c>
      <c r="BH46" s="8" t="s">
        <v>373</v>
      </c>
      <c r="BI46" s="8" t="s">
        <v>373</v>
      </c>
      <c r="BJ46" s="8" t="s">
        <v>390</v>
      </c>
      <c r="BK46" s="10">
        <v>2019</v>
      </c>
      <c r="BL46" s="8" t="s">
        <v>411</v>
      </c>
      <c r="BM46" s="10">
        <v>2.1</v>
      </c>
      <c r="BN46" s="8" t="s">
        <v>373</v>
      </c>
      <c r="BO46" s="8" t="s">
        <v>706</v>
      </c>
      <c r="BP46" s="8" t="s">
        <v>373</v>
      </c>
      <c r="BQ46" s="8" t="s">
        <v>435</v>
      </c>
      <c r="BR46" s="8" t="s">
        <v>373</v>
      </c>
      <c r="BS46" s="8" t="s">
        <v>1395</v>
      </c>
      <c r="BT46" s="8" t="s">
        <v>383</v>
      </c>
      <c r="BU46" s="8" t="s">
        <v>373</v>
      </c>
      <c r="BV46" s="8" t="s">
        <v>373</v>
      </c>
      <c r="BW46" s="8" t="s">
        <v>373</v>
      </c>
      <c r="BX46" s="8" t="s">
        <v>373</v>
      </c>
      <c r="BY46" s="8" t="s">
        <v>373</v>
      </c>
      <c r="BZ46" s="8" t="s">
        <v>373</v>
      </c>
      <c r="CA46" s="8" t="s">
        <v>373</v>
      </c>
      <c r="CB46" s="8" t="s">
        <v>373</v>
      </c>
      <c r="CC46" s="8" t="s">
        <v>373</v>
      </c>
      <c r="CD46" s="8" t="s">
        <v>373</v>
      </c>
      <c r="CE46" s="8" t="s">
        <v>373</v>
      </c>
      <c r="CF46" s="8" t="s">
        <v>373</v>
      </c>
      <c r="CG46" s="8" t="s">
        <v>383</v>
      </c>
      <c r="CH46" s="8" t="s">
        <v>373</v>
      </c>
      <c r="CI46" s="8" t="s">
        <v>373</v>
      </c>
      <c r="CJ46" s="8" t="s">
        <v>373</v>
      </c>
      <c r="CK46" s="8" t="s">
        <v>373</v>
      </c>
      <c r="CL46" s="8" t="s">
        <v>373</v>
      </c>
      <c r="CM46" s="8" t="s">
        <v>373</v>
      </c>
      <c r="CN46" s="8" t="s">
        <v>373</v>
      </c>
      <c r="CO46" s="8" t="s">
        <v>373</v>
      </c>
      <c r="CP46" s="8" t="s">
        <v>373</v>
      </c>
      <c r="CQ46" s="8" t="s">
        <v>373</v>
      </c>
      <c r="CR46" s="8" t="s">
        <v>373</v>
      </c>
      <c r="CS46" s="8" t="s">
        <v>373</v>
      </c>
      <c r="CT46" s="8" t="s">
        <v>373</v>
      </c>
      <c r="CU46" s="8" t="s">
        <v>373</v>
      </c>
      <c r="CV46" s="8" t="s">
        <v>373</v>
      </c>
      <c r="CW46" s="8" t="s">
        <v>373</v>
      </c>
      <c r="CX46" s="8" t="s">
        <v>373</v>
      </c>
      <c r="CY46" s="8" t="s">
        <v>373</v>
      </c>
      <c r="CZ46" s="8" t="s">
        <v>373</v>
      </c>
      <c r="DA46" s="8" t="s">
        <v>373</v>
      </c>
      <c r="DB46" s="8" t="s">
        <v>373</v>
      </c>
      <c r="DC46" s="8" t="s">
        <v>373</v>
      </c>
      <c r="DD46" s="8" t="s">
        <v>373</v>
      </c>
      <c r="DE46" s="8" t="s">
        <v>373</v>
      </c>
      <c r="DF46" s="8" t="s">
        <v>373</v>
      </c>
      <c r="DG46" s="8" t="s">
        <v>373</v>
      </c>
      <c r="DH46" s="8" t="s">
        <v>373</v>
      </c>
      <c r="DI46" s="8" t="s">
        <v>373</v>
      </c>
      <c r="DJ46" s="8" t="s">
        <v>373</v>
      </c>
      <c r="DK46" s="8" t="s">
        <v>373</v>
      </c>
      <c r="DL46" s="8" t="s">
        <v>373</v>
      </c>
      <c r="DM46" s="8" t="s">
        <v>373</v>
      </c>
      <c r="DN46" s="8" t="s">
        <v>373</v>
      </c>
      <c r="DO46" s="8" t="s">
        <v>373</v>
      </c>
      <c r="DP46" s="8" t="s">
        <v>373</v>
      </c>
      <c r="DQ46" s="8" t="s">
        <v>373</v>
      </c>
      <c r="DR46" s="8" t="s">
        <v>373</v>
      </c>
      <c r="DS46" s="8" t="s">
        <v>373</v>
      </c>
      <c r="DT46" s="8" t="s">
        <v>373</v>
      </c>
      <c r="DU46" s="8" t="s">
        <v>373</v>
      </c>
      <c r="DV46" s="8" t="s">
        <v>390</v>
      </c>
      <c r="DW46" s="10">
        <v>2000</v>
      </c>
      <c r="DX46" s="10">
        <v>100</v>
      </c>
      <c r="DY46" s="10">
        <v>2200</v>
      </c>
      <c r="DZ46" s="10">
        <v>100</v>
      </c>
      <c r="EA46" s="10">
        <v>728</v>
      </c>
      <c r="EB46" s="10">
        <v>42</v>
      </c>
      <c r="EC46" s="10">
        <v>50</v>
      </c>
      <c r="ED46" s="10">
        <v>0</v>
      </c>
      <c r="EE46" s="8" t="s">
        <v>373</v>
      </c>
      <c r="EF46" s="8" t="s">
        <v>373</v>
      </c>
      <c r="EG46" s="8" t="s">
        <v>1399</v>
      </c>
      <c r="EH46" s="10">
        <v>12</v>
      </c>
      <c r="EI46" s="10">
        <v>9</v>
      </c>
      <c r="EJ46" s="10">
        <v>1</v>
      </c>
      <c r="EK46" s="8" t="s">
        <v>429</v>
      </c>
      <c r="EL46" s="8" t="s">
        <v>1400</v>
      </c>
      <c r="EM46" s="8" t="s">
        <v>373</v>
      </c>
      <c r="EN46" s="10">
        <v>2009</v>
      </c>
      <c r="EO46" s="10">
        <v>2009</v>
      </c>
      <c r="EP46" s="10">
        <v>2.2000000000000002</v>
      </c>
      <c r="EQ46" s="10">
        <v>2.2000000000000002</v>
      </c>
      <c r="ER46" s="10">
        <v>1.2</v>
      </c>
      <c r="ES46" s="10">
        <v>1</v>
      </c>
      <c r="ET46" s="10">
        <v>1.2</v>
      </c>
      <c r="EU46" s="12">
        <v>0.48</v>
      </c>
      <c r="EV46" s="10">
        <v>2028</v>
      </c>
      <c r="EW46" s="10">
        <v>2028</v>
      </c>
      <c r="EX46" s="8" t="s">
        <v>383</v>
      </c>
      <c r="EY46" s="8" t="s">
        <v>383</v>
      </c>
      <c r="EZ46" s="8" t="s">
        <v>429</v>
      </c>
      <c r="FA46" s="8" t="s">
        <v>373</v>
      </c>
      <c r="FB46" s="8" t="s">
        <v>383</v>
      </c>
      <c r="FC46" s="8" t="s">
        <v>373</v>
      </c>
      <c r="FD46" s="8" t="s">
        <v>383</v>
      </c>
      <c r="FE46" s="8" t="s">
        <v>373</v>
      </c>
      <c r="FF46" s="8" t="s">
        <v>547</v>
      </c>
      <c r="FG46" s="8" t="s">
        <v>383</v>
      </c>
      <c r="FH46" s="8" t="s">
        <v>373</v>
      </c>
      <c r="FI46" s="8" t="s">
        <v>373</v>
      </c>
      <c r="FJ46" s="8" t="s">
        <v>373</v>
      </c>
      <c r="FK46" s="8" t="s">
        <v>373</v>
      </c>
      <c r="FL46" s="8" t="s">
        <v>373</v>
      </c>
      <c r="FM46" s="8" t="s">
        <v>373</v>
      </c>
      <c r="FN46" s="8" t="s">
        <v>373</v>
      </c>
      <c r="FO46" s="8" t="s">
        <v>373</v>
      </c>
      <c r="FP46" s="8" t="s">
        <v>373</v>
      </c>
      <c r="FQ46" s="8" t="s">
        <v>373</v>
      </c>
      <c r="FR46" s="8" t="s">
        <v>547</v>
      </c>
    </row>
    <row r="47" spans="1:174" s="11" customFormat="1" x14ac:dyDescent="0.2">
      <c r="A47" s="8" t="s">
        <v>1407</v>
      </c>
      <c r="B47" s="8">
        <v>1130</v>
      </c>
      <c r="C47" s="10">
        <v>2</v>
      </c>
      <c r="D47" s="8">
        <v>11</v>
      </c>
      <c r="E47" s="8" t="s">
        <v>381</v>
      </c>
      <c r="F47" s="8" t="s">
        <v>373</v>
      </c>
      <c r="G47" s="8" t="s">
        <v>1021</v>
      </c>
      <c r="H47" s="8" t="s">
        <v>390</v>
      </c>
      <c r="I47" s="8" t="s">
        <v>1222</v>
      </c>
      <c r="J47" s="8" t="s">
        <v>373</v>
      </c>
      <c r="K47" s="8" t="s">
        <v>373</v>
      </c>
      <c r="L47" s="8" t="s">
        <v>373</v>
      </c>
      <c r="M47" s="8" t="s">
        <v>373</v>
      </c>
      <c r="N47" s="8" t="s">
        <v>373</v>
      </c>
      <c r="O47" s="8" t="s">
        <v>373</v>
      </c>
      <c r="P47" s="10">
        <v>45</v>
      </c>
      <c r="Q47" s="8" t="s">
        <v>373</v>
      </c>
      <c r="R47" s="10">
        <v>45</v>
      </c>
      <c r="S47" s="8" t="s">
        <v>383</v>
      </c>
      <c r="T47" s="8" t="s">
        <v>373</v>
      </c>
      <c r="U47" s="8" t="s">
        <v>405</v>
      </c>
      <c r="V47" s="8" t="s">
        <v>406</v>
      </c>
      <c r="W47" s="10">
        <v>30</v>
      </c>
      <c r="X47" s="8" t="s">
        <v>1411</v>
      </c>
      <c r="Y47" s="8" t="s">
        <v>373</v>
      </c>
      <c r="Z47" s="10">
        <v>100</v>
      </c>
      <c r="AA47" s="8" t="s">
        <v>373</v>
      </c>
      <c r="AB47" s="8" t="s">
        <v>373</v>
      </c>
      <c r="AC47" s="8" t="s">
        <v>373</v>
      </c>
      <c r="AD47" s="8" t="s">
        <v>429</v>
      </c>
      <c r="AE47" s="8" t="s">
        <v>429</v>
      </c>
      <c r="AF47" s="8" t="s">
        <v>390</v>
      </c>
      <c r="AG47" s="8" t="s">
        <v>383</v>
      </c>
      <c r="AH47" s="8" t="s">
        <v>383</v>
      </c>
      <c r="AI47" s="10">
        <v>2015</v>
      </c>
      <c r="AJ47" s="8" t="s">
        <v>373</v>
      </c>
      <c r="AK47" s="8" t="s">
        <v>373</v>
      </c>
      <c r="AL47" s="8" t="s">
        <v>373</v>
      </c>
      <c r="AM47" s="8" t="s">
        <v>373</v>
      </c>
      <c r="AN47" s="8" t="s">
        <v>373</v>
      </c>
      <c r="AO47" s="8" t="s">
        <v>383</v>
      </c>
      <c r="AP47" s="8" t="s">
        <v>408</v>
      </c>
      <c r="AQ47" s="8" t="s">
        <v>373</v>
      </c>
      <c r="AR47" s="8" t="s">
        <v>373</v>
      </c>
      <c r="AS47" s="8" t="s">
        <v>409</v>
      </c>
      <c r="AT47" s="8" t="s">
        <v>373</v>
      </c>
      <c r="AU47" s="8" t="s">
        <v>383</v>
      </c>
      <c r="AV47" s="8" t="s">
        <v>373</v>
      </c>
      <c r="AW47" s="8" t="s">
        <v>383</v>
      </c>
      <c r="AX47" s="8" t="s">
        <v>383</v>
      </c>
      <c r="AY47" s="8" t="s">
        <v>383</v>
      </c>
      <c r="AZ47" s="8" t="s">
        <v>383</v>
      </c>
      <c r="BA47" s="8" t="s">
        <v>373</v>
      </c>
      <c r="BB47" s="8" t="s">
        <v>373</v>
      </c>
      <c r="BC47" s="8" t="s">
        <v>373</v>
      </c>
      <c r="BD47" s="8" t="s">
        <v>373</v>
      </c>
      <c r="BE47" s="8" t="s">
        <v>373</v>
      </c>
      <c r="BF47" s="8" t="s">
        <v>373</v>
      </c>
      <c r="BG47" s="8" t="s">
        <v>373</v>
      </c>
      <c r="BH47" s="8" t="s">
        <v>373</v>
      </c>
      <c r="BI47" s="8" t="s">
        <v>373</v>
      </c>
      <c r="BJ47" s="8" t="s">
        <v>383</v>
      </c>
      <c r="BK47" s="8" t="s">
        <v>373</v>
      </c>
      <c r="BL47" s="8" t="s">
        <v>373</v>
      </c>
      <c r="BM47" s="8" t="s">
        <v>373</v>
      </c>
      <c r="BN47" s="8" t="s">
        <v>373</v>
      </c>
      <c r="BO47" s="8" t="s">
        <v>373</v>
      </c>
      <c r="BP47" s="8" t="s">
        <v>373</v>
      </c>
      <c r="BQ47" s="8" t="s">
        <v>373</v>
      </c>
      <c r="BR47" s="8" t="s">
        <v>373</v>
      </c>
      <c r="BS47" s="8" t="s">
        <v>373</v>
      </c>
      <c r="BT47" s="8" t="s">
        <v>383</v>
      </c>
      <c r="BU47" s="8" t="s">
        <v>373</v>
      </c>
      <c r="BV47" s="8" t="s">
        <v>373</v>
      </c>
      <c r="BW47" s="8" t="s">
        <v>373</v>
      </c>
      <c r="BX47" s="8" t="s">
        <v>373</v>
      </c>
      <c r="BY47" s="8" t="s">
        <v>373</v>
      </c>
      <c r="BZ47" s="8" t="s">
        <v>373</v>
      </c>
      <c r="CA47" s="8" t="s">
        <v>373</v>
      </c>
      <c r="CB47" s="8" t="s">
        <v>373</v>
      </c>
      <c r="CC47" s="8" t="s">
        <v>373</v>
      </c>
      <c r="CD47" s="8" t="s">
        <v>373</v>
      </c>
      <c r="CE47" s="8" t="s">
        <v>373</v>
      </c>
      <c r="CF47" s="8" t="s">
        <v>373</v>
      </c>
      <c r="CG47" s="8" t="s">
        <v>390</v>
      </c>
      <c r="CH47" s="8" t="s">
        <v>373</v>
      </c>
      <c r="CI47" s="8" t="s">
        <v>373</v>
      </c>
      <c r="CJ47" s="8" t="s">
        <v>373</v>
      </c>
      <c r="CK47" s="8" t="s">
        <v>373</v>
      </c>
      <c r="CL47" s="8" t="s">
        <v>373</v>
      </c>
      <c r="CM47" s="8" t="s">
        <v>373</v>
      </c>
      <c r="CN47" s="8" t="s">
        <v>373</v>
      </c>
      <c r="CO47" s="8" t="s">
        <v>373</v>
      </c>
      <c r="CP47" s="8" t="s">
        <v>373</v>
      </c>
      <c r="CQ47" s="8" t="s">
        <v>373</v>
      </c>
      <c r="CR47" s="8" t="s">
        <v>373</v>
      </c>
      <c r="CS47" s="8" t="s">
        <v>373</v>
      </c>
      <c r="CT47" s="8" t="s">
        <v>373</v>
      </c>
      <c r="CU47" s="8" t="s">
        <v>373</v>
      </c>
      <c r="CV47" s="8" t="s">
        <v>373</v>
      </c>
      <c r="CW47" s="8" t="s">
        <v>373</v>
      </c>
      <c r="CX47" s="8" t="s">
        <v>373</v>
      </c>
      <c r="CY47" s="8" t="s">
        <v>373</v>
      </c>
      <c r="CZ47" s="8" t="s">
        <v>373</v>
      </c>
      <c r="DA47" s="8" t="s">
        <v>373</v>
      </c>
      <c r="DB47" s="8" t="s">
        <v>373</v>
      </c>
      <c r="DC47" s="8" t="s">
        <v>373</v>
      </c>
      <c r="DD47" s="8" t="s">
        <v>373</v>
      </c>
      <c r="DE47" s="8" t="s">
        <v>373</v>
      </c>
      <c r="DF47" s="8" t="s">
        <v>373</v>
      </c>
      <c r="DG47" s="8" t="s">
        <v>373</v>
      </c>
      <c r="DH47" s="8" t="s">
        <v>373</v>
      </c>
      <c r="DI47" s="8" t="s">
        <v>373</v>
      </c>
      <c r="DJ47" s="8" t="s">
        <v>373</v>
      </c>
      <c r="DK47" s="8" t="s">
        <v>373</v>
      </c>
      <c r="DL47" s="8" t="s">
        <v>373</v>
      </c>
      <c r="DM47" s="8" t="s">
        <v>373</v>
      </c>
      <c r="DN47" s="8" t="s">
        <v>373</v>
      </c>
      <c r="DO47" s="8" t="s">
        <v>373</v>
      </c>
      <c r="DP47" s="8" t="s">
        <v>373</v>
      </c>
      <c r="DQ47" s="8" t="s">
        <v>373</v>
      </c>
      <c r="DR47" s="8" t="s">
        <v>373</v>
      </c>
      <c r="DS47" s="8" t="s">
        <v>373</v>
      </c>
      <c r="DT47" s="8" t="s">
        <v>373</v>
      </c>
      <c r="DU47" s="8" t="s">
        <v>373</v>
      </c>
      <c r="DV47" s="8" t="s">
        <v>373</v>
      </c>
      <c r="DW47" s="8" t="s">
        <v>373</v>
      </c>
      <c r="DX47" s="8" t="s">
        <v>373</v>
      </c>
      <c r="DY47" s="8" t="s">
        <v>373</v>
      </c>
      <c r="DZ47" s="8" t="s">
        <v>373</v>
      </c>
      <c r="EA47" s="8" t="s">
        <v>373</v>
      </c>
      <c r="EB47" s="8" t="s">
        <v>373</v>
      </c>
      <c r="EC47" s="8" t="s">
        <v>373</v>
      </c>
      <c r="ED47" s="8" t="s">
        <v>373</v>
      </c>
      <c r="EE47" s="8" t="s">
        <v>373</v>
      </c>
      <c r="EF47" s="8" t="s">
        <v>373</v>
      </c>
      <c r="EG47" s="8" t="s">
        <v>373</v>
      </c>
      <c r="EH47" s="8" t="s">
        <v>373</v>
      </c>
      <c r="EI47" s="8" t="s">
        <v>373</v>
      </c>
      <c r="EJ47" s="8" t="s">
        <v>373</v>
      </c>
      <c r="EK47" s="8" t="s">
        <v>373</v>
      </c>
      <c r="EL47" s="8" t="s">
        <v>373</v>
      </c>
      <c r="EM47" s="8" t="s">
        <v>373</v>
      </c>
      <c r="EN47" s="8" t="s">
        <v>373</v>
      </c>
      <c r="EO47" s="8" t="s">
        <v>373</v>
      </c>
      <c r="EP47" s="8" t="s">
        <v>373</v>
      </c>
      <c r="EQ47" s="8" t="s">
        <v>373</v>
      </c>
      <c r="ER47" s="8" t="s">
        <v>373</v>
      </c>
      <c r="ES47" s="8" t="s">
        <v>373</v>
      </c>
      <c r="ET47" s="8" t="s">
        <v>373</v>
      </c>
      <c r="EU47" s="8" t="s">
        <v>373</v>
      </c>
      <c r="EV47" s="8" t="s">
        <v>373</v>
      </c>
      <c r="EW47" s="8" t="s">
        <v>373</v>
      </c>
      <c r="EX47" s="8" t="s">
        <v>373</v>
      </c>
      <c r="EY47" s="8" t="s">
        <v>373</v>
      </c>
      <c r="EZ47" s="8" t="s">
        <v>373</v>
      </c>
      <c r="FA47" s="8" t="s">
        <v>373</v>
      </c>
      <c r="FB47" s="8" t="s">
        <v>373</v>
      </c>
      <c r="FC47" s="8" t="s">
        <v>373</v>
      </c>
      <c r="FD47" s="8" t="s">
        <v>373</v>
      </c>
      <c r="FE47" s="8" t="s">
        <v>373</v>
      </c>
      <c r="FF47" s="8" t="s">
        <v>373</v>
      </c>
      <c r="FG47" s="8" t="s">
        <v>373</v>
      </c>
      <c r="FH47" s="8" t="s">
        <v>373</v>
      </c>
      <c r="FI47" s="8" t="s">
        <v>373</v>
      </c>
      <c r="FJ47" s="8" t="s">
        <v>373</v>
      </c>
      <c r="FK47" s="8" t="s">
        <v>373</v>
      </c>
      <c r="FL47" s="8" t="s">
        <v>373</v>
      </c>
      <c r="FM47" s="8" t="s">
        <v>373</v>
      </c>
      <c r="FN47" s="8" t="s">
        <v>373</v>
      </c>
      <c r="FO47" s="8" t="s">
        <v>373</v>
      </c>
      <c r="FP47" s="8" t="s">
        <v>373</v>
      </c>
      <c r="FQ47" s="8" t="s">
        <v>373</v>
      </c>
      <c r="FR47" s="8" t="s">
        <v>373</v>
      </c>
    </row>
    <row r="48" spans="1:174" s="11" customFormat="1" x14ac:dyDescent="0.2">
      <c r="A48" s="8" t="s">
        <v>1282</v>
      </c>
      <c r="B48" s="8">
        <v>3245</v>
      </c>
      <c r="C48" s="10">
        <v>4</v>
      </c>
      <c r="D48" s="8">
        <v>3</v>
      </c>
      <c r="E48" s="8" t="s">
        <v>381</v>
      </c>
      <c r="F48" s="8" t="s">
        <v>373</v>
      </c>
      <c r="G48" s="8" t="s">
        <v>1021</v>
      </c>
      <c r="H48" s="8" t="s">
        <v>390</v>
      </c>
      <c r="I48" s="8" t="s">
        <v>424</v>
      </c>
      <c r="J48" s="8" t="s">
        <v>373</v>
      </c>
      <c r="K48" s="8" t="s">
        <v>1286</v>
      </c>
      <c r="L48" s="8" t="s">
        <v>373</v>
      </c>
      <c r="M48" s="10">
        <v>0</v>
      </c>
      <c r="N48" s="8" t="s">
        <v>373</v>
      </c>
      <c r="O48" s="8" t="s">
        <v>373</v>
      </c>
      <c r="P48" s="10">
        <v>12</v>
      </c>
      <c r="Q48" s="8" t="s">
        <v>373</v>
      </c>
      <c r="R48" s="8" t="s">
        <v>373</v>
      </c>
      <c r="S48" s="8" t="s">
        <v>383</v>
      </c>
      <c r="T48" s="8" t="s">
        <v>373</v>
      </c>
      <c r="U48" s="8" t="s">
        <v>405</v>
      </c>
      <c r="V48" s="8" t="s">
        <v>406</v>
      </c>
      <c r="W48" s="8" t="s">
        <v>373</v>
      </c>
      <c r="X48" s="8" t="s">
        <v>1287</v>
      </c>
      <c r="Y48" s="8" t="s">
        <v>373</v>
      </c>
      <c r="Z48" s="10">
        <v>10</v>
      </c>
      <c r="AA48" s="10">
        <v>32</v>
      </c>
      <c r="AB48" s="8" t="s">
        <v>373</v>
      </c>
      <c r="AC48" s="8" t="s">
        <v>373</v>
      </c>
      <c r="AD48" s="8" t="s">
        <v>373</v>
      </c>
      <c r="AE48" s="8" t="s">
        <v>429</v>
      </c>
      <c r="AF48" s="8" t="s">
        <v>383</v>
      </c>
      <c r="AG48" s="8" t="s">
        <v>383</v>
      </c>
      <c r="AH48" s="8" t="s">
        <v>383</v>
      </c>
      <c r="AI48" s="10">
        <v>2017</v>
      </c>
      <c r="AJ48" s="10">
        <v>2010</v>
      </c>
      <c r="AK48" s="10">
        <v>2018</v>
      </c>
      <c r="AL48" s="8" t="s">
        <v>373</v>
      </c>
      <c r="AM48" s="8" t="s">
        <v>373</v>
      </c>
      <c r="AN48" s="8" t="s">
        <v>373</v>
      </c>
      <c r="AO48" s="8" t="s">
        <v>383</v>
      </c>
      <c r="AP48" s="8" t="s">
        <v>494</v>
      </c>
      <c r="AQ48" s="8" t="s">
        <v>373</v>
      </c>
      <c r="AR48" s="8" t="s">
        <v>1289</v>
      </c>
      <c r="AS48" s="8" t="s">
        <v>1090</v>
      </c>
      <c r="AT48" s="8" t="s">
        <v>1290</v>
      </c>
      <c r="AU48" s="8" t="s">
        <v>390</v>
      </c>
      <c r="AV48" s="8" t="s">
        <v>373</v>
      </c>
      <c r="AW48" s="8" t="s">
        <v>390</v>
      </c>
      <c r="AX48" s="8" t="s">
        <v>390</v>
      </c>
      <c r="AY48" s="8" t="s">
        <v>390</v>
      </c>
      <c r="AZ48" s="8" t="s">
        <v>390</v>
      </c>
      <c r="BA48" s="10">
        <v>2019</v>
      </c>
      <c r="BB48" s="8" t="s">
        <v>411</v>
      </c>
      <c r="BC48" s="10">
        <v>7.5</v>
      </c>
      <c r="BD48" s="8" t="s">
        <v>373</v>
      </c>
      <c r="BE48" s="8" t="s">
        <v>600</v>
      </c>
      <c r="BF48" s="8" t="s">
        <v>373</v>
      </c>
      <c r="BG48" s="8" t="s">
        <v>560</v>
      </c>
      <c r="BH48" s="8" t="s">
        <v>373</v>
      </c>
      <c r="BI48" s="9">
        <v>52.48</v>
      </c>
      <c r="BJ48" s="8" t="s">
        <v>390</v>
      </c>
      <c r="BK48" s="10">
        <v>2019</v>
      </c>
      <c r="BL48" s="8" t="s">
        <v>411</v>
      </c>
      <c r="BM48" s="10">
        <v>2.5</v>
      </c>
      <c r="BN48" s="8" t="s">
        <v>373</v>
      </c>
      <c r="BO48" s="8" t="s">
        <v>618</v>
      </c>
      <c r="BP48" s="8" t="s">
        <v>373</v>
      </c>
      <c r="BQ48" s="8" t="s">
        <v>828</v>
      </c>
      <c r="BR48" s="8" t="s">
        <v>373</v>
      </c>
      <c r="BS48" s="9">
        <v>44.49</v>
      </c>
      <c r="BT48" s="8" t="s">
        <v>390</v>
      </c>
      <c r="BU48" s="10">
        <v>2019</v>
      </c>
      <c r="BV48" s="8" t="s">
        <v>411</v>
      </c>
      <c r="BW48" s="10">
        <v>100</v>
      </c>
      <c r="BX48" s="8" t="s">
        <v>373</v>
      </c>
      <c r="BY48" s="8" t="s">
        <v>569</v>
      </c>
      <c r="BZ48" s="8" t="s">
        <v>1295</v>
      </c>
      <c r="CA48" s="8" t="s">
        <v>373</v>
      </c>
      <c r="CB48" s="8" t="s">
        <v>752</v>
      </c>
      <c r="CC48" s="8" t="s">
        <v>373</v>
      </c>
      <c r="CD48" s="8" t="s">
        <v>390</v>
      </c>
      <c r="CE48" s="8" t="s">
        <v>1296</v>
      </c>
      <c r="CF48" s="8" t="s">
        <v>1297</v>
      </c>
      <c r="CG48" s="8" t="s">
        <v>390</v>
      </c>
      <c r="CH48" s="8" t="s">
        <v>373</v>
      </c>
      <c r="CI48" s="8" t="s">
        <v>373</v>
      </c>
      <c r="CJ48" s="8" t="s">
        <v>373</v>
      </c>
      <c r="CK48" s="8" t="s">
        <v>373</v>
      </c>
      <c r="CL48" s="8" t="s">
        <v>373</v>
      </c>
      <c r="CM48" s="8" t="s">
        <v>373</v>
      </c>
      <c r="CN48" s="8" t="s">
        <v>373</v>
      </c>
      <c r="CO48" s="8" t="s">
        <v>373</v>
      </c>
      <c r="CP48" s="8" t="s">
        <v>373</v>
      </c>
      <c r="CQ48" s="8" t="s">
        <v>373</v>
      </c>
      <c r="CR48" s="8" t="s">
        <v>373</v>
      </c>
      <c r="CS48" s="8" t="s">
        <v>373</v>
      </c>
      <c r="CT48" s="8" t="s">
        <v>373</v>
      </c>
      <c r="CU48" s="8" t="s">
        <v>373</v>
      </c>
      <c r="CV48" s="8" t="s">
        <v>373</v>
      </c>
      <c r="CW48" s="8" t="s">
        <v>373</v>
      </c>
      <c r="CX48" s="8" t="s">
        <v>373</v>
      </c>
      <c r="CY48" s="8" t="s">
        <v>373</v>
      </c>
      <c r="CZ48" s="8" t="s">
        <v>373</v>
      </c>
      <c r="DA48" s="8" t="s">
        <v>373</v>
      </c>
      <c r="DB48" s="8" t="s">
        <v>373</v>
      </c>
      <c r="DC48" s="8" t="s">
        <v>373</v>
      </c>
      <c r="DD48" s="8" t="s">
        <v>373</v>
      </c>
      <c r="DE48" s="8" t="s">
        <v>373</v>
      </c>
      <c r="DF48" s="8" t="s">
        <v>373</v>
      </c>
      <c r="DG48" s="8" t="s">
        <v>373</v>
      </c>
      <c r="DH48" s="8" t="s">
        <v>373</v>
      </c>
      <c r="DI48" s="8" t="s">
        <v>373</v>
      </c>
      <c r="DJ48" s="8" t="s">
        <v>373</v>
      </c>
      <c r="DK48" s="8" t="s">
        <v>373</v>
      </c>
      <c r="DL48" s="8" t="s">
        <v>373</v>
      </c>
      <c r="DM48" s="8" t="s">
        <v>373</v>
      </c>
      <c r="DN48" s="8" t="s">
        <v>373</v>
      </c>
      <c r="DO48" s="8" t="s">
        <v>373</v>
      </c>
      <c r="DP48" s="8" t="s">
        <v>373</v>
      </c>
      <c r="DQ48" s="8" t="s">
        <v>373</v>
      </c>
      <c r="DR48" s="8" t="s">
        <v>373</v>
      </c>
      <c r="DS48" s="8" t="s">
        <v>373</v>
      </c>
      <c r="DT48" s="8" t="s">
        <v>373</v>
      </c>
      <c r="DU48" s="8" t="s">
        <v>373</v>
      </c>
      <c r="DV48" s="8" t="s">
        <v>373</v>
      </c>
      <c r="DW48" s="8" t="s">
        <v>373</v>
      </c>
      <c r="DX48" s="8" t="s">
        <v>373</v>
      </c>
      <c r="DY48" s="8" t="s">
        <v>373</v>
      </c>
      <c r="DZ48" s="8" t="s">
        <v>373</v>
      </c>
      <c r="EA48" s="8" t="s">
        <v>373</v>
      </c>
      <c r="EB48" s="8" t="s">
        <v>373</v>
      </c>
      <c r="EC48" s="8" t="s">
        <v>373</v>
      </c>
      <c r="ED48" s="8" t="s">
        <v>373</v>
      </c>
      <c r="EE48" s="8" t="s">
        <v>373</v>
      </c>
      <c r="EF48" s="8" t="s">
        <v>373</v>
      </c>
      <c r="EG48" s="8" t="s">
        <v>373</v>
      </c>
      <c r="EH48" s="8" t="s">
        <v>373</v>
      </c>
      <c r="EI48" s="8" t="s">
        <v>373</v>
      </c>
      <c r="EJ48" s="8" t="s">
        <v>373</v>
      </c>
      <c r="EK48" s="8" t="s">
        <v>373</v>
      </c>
      <c r="EL48" s="8" t="s">
        <v>373</v>
      </c>
      <c r="EM48" s="8" t="s">
        <v>373</v>
      </c>
      <c r="EN48" s="8" t="s">
        <v>373</v>
      </c>
      <c r="EO48" s="8" t="s">
        <v>373</v>
      </c>
      <c r="EP48" s="8" t="s">
        <v>373</v>
      </c>
      <c r="EQ48" s="8" t="s">
        <v>373</v>
      </c>
      <c r="ER48" s="8" t="s">
        <v>373</v>
      </c>
      <c r="ES48" s="8" t="s">
        <v>373</v>
      </c>
      <c r="ET48" s="8" t="s">
        <v>373</v>
      </c>
      <c r="EU48" s="8" t="s">
        <v>373</v>
      </c>
      <c r="EV48" s="8" t="s">
        <v>373</v>
      </c>
      <c r="EW48" s="8" t="s">
        <v>373</v>
      </c>
      <c r="EX48" s="8" t="s">
        <v>373</v>
      </c>
      <c r="EY48" s="8" t="s">
        <v>373</v>
      </c>
      <c r="EZ48" s="8" t="s">
        <v>373</v>
      </c>
      <c r="FA48" s="8" t="s">
        <v>373</v>
      </c>
      <c r="FB48" s="8" t="s">
        <v>373</v>
      </c>
      <c r="FC48" s="8" t="s">
        <v>373</v>
      </c>
      <c r="FD48" s="8" t="s">
        <v>373</v>
      </c>
      <c r="FE48" s="8" t="s">
        <v>373</v>
      </c>
      <c r="FF48" s="8" t="s">
        <v>373</v>
      </c>
      <c r="FG48" s="8" t="s">
        <v>373</v>
      </c>
      <c r="FH48" s="8" t="s">
        <v>373</v>
      </c>
      <c r="FI48" s="8" t="s">
        <v>373</v>
      </c>
      <c r="FJ48" s="8" t="s">
        <v>373</v>
      </c>
      <c r="FK48" s="8" t="s">
        <v>373</v>
      </c>
      <c r="FL48" s="8" t="s">
        <v>373</v>
      </c>
      <c r="FM48" s="8" t="s">
        <v>373</v>
      </c>
      <c r="FN48" s="8" t="s">
        <v>373</v>
      </c>
      <c r="FO48" s="8" t="s">
        <v>373</v>
      </c>
      <c r="FP48" s="8" t="s">
        <v>373</v>
      </c>
      <c r="FQ48" s="8" t="s">
        <v>373</v>
      </c>
      <c r="FR48" s="8" t="s">
        <v>373</v>
      </c>
    </row>
    <row r="49" spans="1:174" s="11" customFormat="1" x14ac:dyDescent="0.2">
      <c r="A49" s="8" t="s">
        <v>1063</v>
      </c>
      <c r="B49" s="8">
        <v>1735</v>
      </c>
      <c r="C49" s="10">
        <v>3</v>
      </c>
      <c r="D49" s="8">
        <v>12</v>
      </c>
      <c r="E49" s="8" t="s">
        <v>381</v>
      </c>
      <c r="F49" s="8" t="s">
        <v>373</v>
      </c>
      <c r="G49" s="8" t="s">
        <v>1021</v>
      </c>
      <c r="H49" s="8" t="s">
        <v>383</v>
      </c>
      <c r="I49" s="8" t="s">
        <v>1183</v>
      </c>
      <c r="J49" s="8" t="s">
        <v>1184</v>
      </c>
      <c r="K49" s="8" t="s">
        <v>373</v>
      </c>
      <c r="L49" s="8" t="s">
        <v>373</v>
      </c>
      <c r="M49" s="8" t="s">
        <v>373</v>
      </c>
      <c r="N49" s="8" t="s">
        <v>373</v>
      </c>
      <c r="O49" s="8" t="s">
        <v>373</v>
      </c>
      <c r="P49" s="10">
        <v>30</v>
      </c>
      <c r="Q49" s="8" t="s">
        <v>373</v>
      </c>
      <c r="R49" s="10">
        <v>90</v>
      </c>
      <c r="S49" s="8" t="s">
        <v>390</v>
      </c>
      <c r="T49" s="8" t="s">
        <v>1185</v>
      </c>
      <c r="U49" s="8" t="s">
        <v>405</v>
      </c>
      <c r="V49" s="8" t="s">
        <v>636</v>
      </c>
      <c r="W49" s="8" t="s">
        <v>373</v>
      </c>
      <c r="X49" s="8" t="s">
        <v>1186</v>
      </c>
      <c r="Y49" s="8" t="s">
        <v>1187</v>
      </c>
      <c r="Z49" s="8" t="s">
        <v>373</v>
      </c>
      <c r="AA49" s="8" t="s">
        <v>373</v>
      </c>
      <c r="AB49" s="8" t="s">
        <v>373</v>
      </c>
      <c r="AC49" s="8" t="s">
        <v>373</v>
      </c>
      <c r="AD49" s="8" t="s">
        <v>373</v>
      </c>
      <c r="AE49" s="8" t="s">
        <v>373</v>
      </c>
      <c r="AF49" s="8" t="s">
        <v>373</v>
      </c>
      <c r="AG49" s="8" t="s">
        <v>373</v>
      </c>
      <c r="AH49" s="8" t="s">
        <v>373</v>
      </c>
      <c r="AI49" s="8" t="s">
        <v>373</v>
      </c>
      <c r="AJ49" s="8" t="s">
        <v>373</v>
      </c>
      <c r="AK49" s="8" t="s">
        <v>373</v>
      </c>
      <c r="AL49" s="8" t="s">
        <v>373</v>
      </c>
      <c r="AM49" s="8" t="s">
        <v>373</v>
      </c>
      <c r="AN49" s="8" t="s">
        <v>373</v>
      </c>
      <c r="AO49" s="8" t="s">
        <v>373</v>
      </c>
      <c r="AP49" s="8" t="s">
        <v>373</v>
      </c>
      <c r="AQ49" s="8" t="s">
        <v>373</v>
      </c>
      <c r="AR49" s="8" t="s">
        <v>373</v>
      </c>
      <c r="AS49" s="8" t="s">
        <v>373</v>
      </c>
      <c r="AT49" s="8" t="s">
        <v>373</v>
      </c>
      <c r="AU49" s="8" t="s">
        <v>373</v>
      </c>
      <c r="AV49" s="8" t="s">
        <v>373</v>
      </c>
      <c r="AW49" s="8" t="s">
        <v>373</v>
      </c>
      <c r="AX49" s="8" t="s">
        <v>373</v>
      </c>
      <c r="AY49" s="8" t="s">
        <v>373</v>
      </c>
      <c r="AZ49" s="8" t="s">
        <v>373</v>
      </c>
      <c r="BA49" s="8" t="s">
        <v>373</v>
      </c>
      <c r="BB49" s="8" t="s">
        <v>373</v>
      </c>
      <c r="BC49" s="8" t="s">
        <v>373</v>
      </c>
      <c r="BD49" s="8" t="s">
        <v>373</v>
      </c>
      <c r="BE49" s="8" t="s">
        <v>373</v>
      </c>
      <c r="BF49" s="8" t="s">
        <v>373</v>
      </c>
      <c r="BG49" s="8" t="s">
        <v>373</v>
      </c>
      <c r="BH49" s="8" t="s">
        <v>373</v>
      </c>
      <c r="BI49" s="8" t="s">
        <v>373</v>
      </c>
      <c r="BJ49" s="8" t="s">
        <v>373</v>
      </c>
      <c r="BK49" s="8" t="s">
        <v>373</v>
      </c>
      <c r="BL49" s="8" t="s">
        <v>373</v>
      </c>
      <c r="BM49" s="8" t="s">
        <v>373</v>
      </c>
      <c r="BN49" s="8" t="s">
        <v>373</v>
      </c>
      <c r="BO49" s="8" t="s">
        <v>373</v>
      </c>
      <c r="BP49" s="8" t="s">
        <v>373</v>
      </c>
      <c r="BQ49" s="8" t="s">
        <v>373</v>
      </c>
      <c r="BR49" s="8" t="s">
        <v>373</v>
      </c>
      <c r="BS49" s="8" t="s">
        <v>373</v>
      </c>
      <c r="BT49" s="8" t="s">
        <v>373</v>
      </c>
      <c r="BU49" s="8" t="s">
        <v>373</v>
      </c>
      <c r="BV49" s="8" t="s">
        <v>373</v>
      </c>
      <c r="BW49" s="8" t="s">
        <v>373</v>
      </c>
      <c r="BX49" s="8" t="s">
        <v>373</v>
      </c>
      <c r="BY49" s="8" t="s">
        <v>373</v>
      </c>
      <c r="BZ49" s="8" t="s">
        <v>373</v>
      </c>
      <c r="CA49" s="8" t="s">
        <v>373</v>
      </c>
      <c r="CB49" s="8" t="s">
        <v>373</v>
      </c>
      <c r="CC49" s="8" t="s">
        <v>373</v>
      </c>
      <c r="CD49" s="8" t="s">
        <v>373</v>
      </c>
      <c r="CE49" s="8" t="s">
        <v>373</v>
      </c>
      <c r="CF49" s="8" t="s">
        <v>373</v>
      </c>
      <c r="CG49" s="8" t="s">
        <v>373</v>
      </c>
      <c r="CH49" s="8" t="s">
        <v>373</v>
      </c>
      <c r="CI49" s="8" t="s">
        <v>373</v>
      </c>
      <c r="CJ49" s="8" t="s">
        <v>373</v>
      </c>
      <c r="CK49" s="8" t="s">
        <v>373</v>
      </c>
      <c r="CL49" s="8" t="s">
        <v>373</v>
      </c>
      <c r="CM49" s="8" t="s">
        <v>373</v>
      </c>
      <c r="CN49" s="8" t="s">
        <v>373</v>
      </c>
      <c r="CO49" s="8" t="s">
        <v>373</v>
      </c>
      <c r="CP49" s="8" t="s">
        <v>373</v>
      </c>
      <c r="CQ49" s="8" t="s">
        <v>373</v>
      </c>
      <c r="CR49" s="8" t="s">
        <v>373</v>
      </c>
      <c r="CS49" s="8" t="s">
        <v>373</v>
      </c>
      <c r="CT49" s="8" t="s">
        <v>373</v>
      </c>
      <c r="CU49" s="8" t="s">
        <v>373</v>
      </c>
      <c r="CV49" s="8" t="s">
        <v>373</v>
      </c>
      <c r="CW49" s="8" t="s">
        <v>373</v>
      </c>
      <c r="CX49" s="8" t="s">
        <v>373</v>
      </c>
      <c r="CY49" s="8" t="s">
        <v>373</v>
      </c>
      <c r="CZ49" s="8" t="s">
        <v>373</v>
      </c>
      <c r="DA49" s="8" t="s">
        <v>373</v>
      </c>
      <c r="DB49" s="8" t="s">
        <v>373</v>
      </c>
      <c r="DC49" s="8" t="s">
        <v>373</v>
      </c>
      <c r="DD49" s="8" t="s">
        <v>373</v>
      </c>
      <c r="DE49" s="8" t="s">
        <v>373</v>
      </c>
      <c r="DF49" s="8" t="s">
        <v>373</v>
      </c>
      <c r="DG49" s="8" t="s">
        <v>373</v>
      </c>
      <c r="DH49" s="8" t="s">
        <v>373</v>
      </c>
      <c r="DI49" s="8" t="s">
        <v>373</v>
      </c>
      <c r="DJ49" s="8" t="s">
        <v>373</v>
      </c>
      <c r="DK49" s="8" t="s">
        <v>373</v>
      </c>
      <c r="DL49" s="8" t="s">
        <v>373</v>
      </c>
      <c r="DM49" s="8" t="s">
        <v>373</v>
      </c>
      <c r="DN49" s="8" t="s">
        <v>373</v>
      </c>
      <c r="DO49" s="8" t="s">
        <v>373</v>
      </c>
      <c r="DP49" s="8" t="s">
        <v>373</v>
      </c>
      <c r="DQ49" s="8" t="s">
        <v>373</v>
      </c>
      <c r="DR49" s="8" t="s">
        <v>373</v>
      </c>
      <c r="DS49" s="8" t="s">
        <v>373</v>
      </c>
      <c r="DT49" s="8" t="s">
        <v>373</v>
      </c>
      <c r="DU49" s="8" t="s">
        <v>373</v>
      </c>
      <c r="DV49" s="8" t="s">
        <v>373</v>
      </c>
      <c r="DW49" s="8" t="s">
        <v>373</v>
      </c>
      <c r="DX49" s="8" t="s">
        <v>373</v>
      </c>
      <c r="DY49" s="8" t="s">
        <v>373</v>
      </c>
      <c r="DZ49" s="8" t="s">
        <v>373</v>
      </c>
      <c r="EA49" s="8" t="s">
        <v>373</v>
      </c>
      <c r="EB49" s="8" t="s">
        <v>373</v>
      </c>
      <c r="EC49" s="8" t="s">
        <v>373</v>
      </c>
      <c r="ED49" s="8" t="s">
        <v>373</v>
      </c>
      <c r="EE49" s="8" t="s">
        <v>373</v>
      </c>
      <c r="EF49" s="8" t="s">
        <v>373</v>
      </c>
      <c r="EG49" s="8" t="s">
        <v>373</v>
      </c>
      <c r="EH49" s="8" t="s">
        <v>373</v>
      </c>
      <c r="EI49" s="8" t="s">
        <v>373</v>
      </c>
      <c r="EJ49" s="8" t="s">
        <v>373</v>
      </c>
      <c r="EK49" s="8" t="s">
        <v>373</v>
      </c>
      <c r="EL49" s="8" t="s">
        <v>373</v>
      </c>
      <c r="EM49" s="8" t="s">
        <v>373</v>
      </c>
      <c r="EN49" s="8" t="s">
        <v>373</v>
      </c>
      <c r="EO49" s="8" t="s">
        <v>373</v>
      </c>
      <c r="EP49" s="8" t="s">
        <v>373</v>
      </c>
      <c r="EQ49" s="8" t="s">
        <v>373</v>
      </c>
      <c r="ER49" s="8" t="s">
        <v>373</v>
      </c>
      <c r="ES49" s="8" t="s">
        <v>373</v>
      </c>
      <c r="ET49" s="8" t="s">
        <v>373</v>
      </c>
      <c r="EU49" s="8" t="s">
        <v>373</v>
      </c>
      <c r="EV49" s="8" t="s">
        <v>373</v>
      </c>
      <c r="EW49" s="8" t="s">
        <v>373</v>
      </c>
      <c r="EX49" s="8" t="s">
        <v>373</v>
      </c>
      <c r="EY49" s="8" t="s">
        <v>373</v>
      </c>
      <c r="EZ49" s="8" t="s">
        <v>373</v>
      </c>
      <c r="FA49" s="8" t="s">
        <v>373</v>
      </c>
      <c r="FB49" s="8" t="s">
        <v>373</v>
      </c>
      <c r="FC49" s="8" t="s">
        <v>373</v>
      </c>
      <c r="FD49" s="8" t="s">
        <v>373</v>
      </c>
      <c r="FE49" s="8" t="s">
        <v>373</v>
      </c>
      <c r="FF49" s="8" t="s">
        <v>373</v>
      </c>
      <c r="FG49" s="8" t="s">
        <v>373</v>
      </c>
      <c r="FH49" s="8" t="s">
        <v>373</v>
      </c>
      <c r="FI49" s="8" t="s">
        <v>373</v>
      </c>
      <c r="FJ49" s="8" t="s">
        <v>373</v>
      </c>
      <c r="FK49" s="8" t="s">
        <v>373</v>
      </c>
      <c r="FL49" s="8" t="s">
        <v>373</v>
      </c>
      <c r="FM49" s="8" t="s">
        <v>373</v>
      </c>
      <c r="FN49" s="8" t="s">
        <v>373</v>
      </c>
      <c r="FO49" s="8" t="s">
        <v>373</v>
      </c>
      <c r="FP49" s="8" t="s">
        <v>373</v>
      </c>
      <c r="FQ49" s="8" t="s">
        <v>373</v>
      </c>
      <c r="FR49" s="8" t="s">
        <v>373</v>
      </c>
    </row>
    <row r="50" spans="1:174" s="11" customFormat="1" x14ac:dyDescent="0.2">
      <c r="A50" s="8" t="s">
        <v>814</v>
      </c>
      <c r="B50" s="8">
        <v>21890</v>
      </c>
      <c r="C50" s="10">
        <v>5</v>
      </c>
      <c r="D50" s="8">
        <v>10</v>
      </c>
      <c r="E50" s="8" t="s">
        <v>381</v>
      </c>
      <c r="F50" s="8" t="s">
        <v>373</v>
      </c>
      <c r="G50" s="8" t="s">
        <v>539</v>
      </c>
      <c r="H50" s="8" t="s">
        <v>390</v>
      </c>
      <c r="I50" s="8" t="s">
        <v>384</v>
      </c>
      <c r="J50" s="8" t="s">
        <v>373</v>
      </c>
      <c r="K50" s="9">
        <v>35</v>
      </c>
      <c r="L50" s="8" t="s">
        <v>373</v>
      </c>
      <c r="M50" s="10">
        <v>45</v>
      </c>
      <c r="N50" s="8" t="s">
        <v>373</v>
      </c>
      <c r="O50" s="8" t="s">
        <v>373</v>
      </c>
      <c r="P50" s="10">
        <v>30</v>
      </c>
      <c r="Q50" s="8" t="s">
        <v>373</v>
      </c>
      <c r="R50" s="10">
        <v>60</v>
      </c>
      <c r="S50" s="8" t="s">
        <v>383</v>
      </c>
      <c r="T50" s="8" t="s">
        <v>373</v>
      </c>
      <c r="U50" s="8" t="s">
        <v>820</v>
      </c>
      <c r="V50" s="8" t="s">
        <v>636</v>
      </c>
      <c r="W50" s="10">
        <v>30</v>
      </c>
      <c r="X50" s="8" t="s">
        <v>373</v>
      </c>
      <c r="Y50" s="8" t="s">
        <v>821</v>
      </c>
      <c r="Z50" s="8" t="s">
        <v>373</v>
      </c>
      <c r="AA50" s="8" t="s">
        <v>373</v>
      </c>
      <c r="AB50" s="8" t="s">
        <v>373</v>
      </c>
      <c r="AC50" s="8" t="s">
        <v>373</v>
      </c>
      <c r="AD50" s="8" t="s">
        <v>373</v>
      </c>
      <c r="AE50" s="8" t="s">
        <v>373</v>
      </c>
      <c r="AF50" s="8" t="s">
        <v>373</v>
      </c>
      <c r="AG50" s="8" t="s">
        <v>373</v>
      </c>
      <c r="AH50" s="8" t="s">
        <v>373</v>
      </c>
      <c r="AI50" s="8" t="s">
        <v>373</v>
      </c>
      <c r="AJ50" s="8" t="s">
        <v>373</v>
      </c>
      <c r="AK50" s="8" t="s">
        <v>373</v>
      </c>
      <c r="AL50" s="8" t="s">
        <v>373</v>
      </c>
      <c r="AM50" s="8" t="s">
        <v>373</v>
      </c>
      <c r="AN50" s="8" t="s">
        <v>373</v>
      </c>
      <c r="AO50" s="8" t="s">
        <v>383</v>
      </c>
      <c r="AP50" s="8" t="s">
        <v>494</v>
      </c>
      <c r="AQ50" s="8" t="s">
        <v>373</v>
      </c>
      <c r="AR50" s="8" t="s">
        <v>822</v>
      </c>
      <c r="AS50" s="8" t="s">
        <v>823</v>
      </c>
      <c r="AT50" s="8" t="s">
        <v>824</v>
      </c>
      <c r="AU50" s="8" t="s">
        <v>383</v>
      </c>
      <c r="AV50" s="8" t="s">
        <v>373</v>
      </c>
      <c r="AW50" s="8" t="s">
        <v>373</v>
      </c>
      <c r="AX50" s="8" t="s">
        <v>373</v>
      </c>
      <c r="AY50" s="8" t="s">
        <v>373</v>
      </c>
      <c r="AZ50" s="8" t="s">
        <v>390</v>
      </c>
      <c r="BA50" s="10">
        <v>2019</v>
      </c>
      <c r="BB50" s="8" t="s">
        <v>411</v>
      </c>
      <c r="BC50" s="10">
        <v>2.2999999999999998</v>
      </c>
      <c r="BD50" s="8" t="s">
        <v>373</v>
      </c>
      <c r="BE50" s="8" t="s">
        <v>618</v>
      </c>
      <c r="BF50" s="8" t="s">
        <v>373</v>
      </c>
      <c r="BG50" s="8" t="s">
        <v>494</v>
      </c>
      <c r="BH50" s="8" t="s">
        <v>826</v>
      </c>
      <c r="BI50" s="9">
        <v>20.34</v>
      </c>
      <c r="BJ50" s="8" t="s">
        <v>390</v>
      </c>
      <c r="BK50" s="10">
        <v>2019</v>
      </c>
      <c r="BL50" s="8" t="s">
        <v>411</v>
      </c>
      <c r="BM50" s="10">
        <v>2.2999999999999998</v>
      </c>
      <c r="BN50" s="8" t="s">
        <v>373</v>
      </c>
      <c r="BO50" s="8" t="s">
        <v>618</v>
      </c>
      <c r="BP50" s="8" t="s">
        <v>373</v>
      </c>
      <c r="BQ50" s="8" t="s">
        <v>828</v>
      </c>
      <c r="BR50" s="8" t="s">
        <v>373</v>
      </c>
      <c r="BS50" s="9">
        <v>54.84</v>
      </c>
      <c r="BT50" s="8" t="s">
        <v>383</v>
      </c>
      <c r="BU50" s="8" t="s">
        <v>373</v>
      </c>
      <c r="BV50" s="8" t="s">
        <v>373</v>
      </c>
      <c r="BW50" s="8" t="s">
        <v>373</v>
      </c>
      <c r="BX50" s="8" t="s">
        <v>373</v>
      </c>
      <c r="BY50" s="8" t="s">
        <v>373</v>
      </c>
      <c r="BZ50" s="8" t="s">
        <v>373</v>
      </c>
      <c r="CA50" s="8" t="s">
        <v>373</v>
      </c>
      <c r="CB50" s="8" t="s">
        <v>373</v>
      </c>
      <c r="CC50" s="8" t="s">
        <v>373</v>
      </c>
      <c r="CD50" s="8" t="s">
        <v>373</v>
      </c>
      <c r="CE50" s="8" t="s">
        <v>373</v>
      </c>
      <c r="CF50" s="8" t="s">
        <v>373</v>
      </c>
      <c r="CG50" s="8" t="s">
        <v>390</v>
      </c>
      <c r="CH50" s="8" t="s">
        <v>373</v>
      </c>
      <c r="CI50" s="8" t="s">
        <v>373</v>
      </c>
      <c r="CJ50" s="8" t="s">
        <v>373</v>
      </c>
      <c r="CK50" s="8" t="s">
        <v>373</v>
      </c>
      <c r="CL50" s="10">
        <v>6960</v>
      </c>
      <c r="CM50" s="10">
        <v>7040</v>
      </c>
      <c r="CN50" s="10">
        <v>850</v>
      </c>
      <c r="CO50" s="10">
        <v>340</v>
      </c>
      <c r="CP50" s="10">
        <v>1</v>
      </c>
      <c r="CQ50" s="10">
        <v>0</v>
      </c>
      <c r="CR50" s="8" t="s">
        <v>834</v>
      </c>
      <c r="CS50" s="8" t="s">
        <v>373</v>
      </c>
      <c r="CT50" s="8" t="s">
        <v>373</v>
      </c>
      <c r="CU50" s="8" t="s">
        <v>373</v>
      </c>
      <c r="CV50" s="8" t="s">
        <v>373</v>
      </c>
      <c r="CW50" s="8" t="s">
        <v>373</v>
      </c>
      <c r="CX50" s="8" t="s">
        <v>373</v>
      </c>
      <c r="CY50" s="8" t="s">
        <v>373</v>
      </c>
      <c r="CZ50" s="8" t="s">
        <v>373</v>
      </c>
      <c r="DA50" s="8" t="s">
        <v>373</v>
      </c>
      <c r="DB50" s="8" t="s">
        <v>373</v>
      </c>
      <c r="DC50" s="8" t="s">
        <v>373</v>
      </c>
      <c r="DD50" s="8" t="s">
        <v>373</v>
      </c>
      <c r="DE50" s="8" t="s">
        <v>373</v>
      </c>
      <c r="DF50" s="8" t="s">
        <v>373</v>
      </c>
      <c r="DG50" s="8" t="s">
        <v>373</v>
      </c>
      <c r="DH50" s="8" t="s">
        <v>373</v>
      </c>
      <c r="DI50" s="8" t="s">
        <v>373</v>
      </c>
      <c r="DJ50" s="8" t="s">
        <v>373</v>
      </c>
      <c r="DK50" s="8" t="s">
        <v>373</v>
      </c>
      <c r="DL50" s="8" t="s">
        <v>373</v>
      </c>
      <c r="DM50" s="8" t="s">
        <v>373</v>
      </c>
      <c r="DN50" s="8" t="s">
        <v>373</v>
      </c>
      <c r="DO50" s="8" t="s">
        <v>373</v>
      </c>
      <c r="DP50" s="8" t="s">
        <v>373</v>
      </c>
      <c r="DQ50" s="8" t="s">
        <v>373</v>
      </c>
      <c r="DR50" s="10">
        <v>95</v>
      </c>
      <c r="DS50" s="8" t="s">
        <v>373</v>
      </c>
      <c r="DT50" s="10">
        <v>5</v>
      </c>
      <c r="DU50" s="8" t="s">
        <v>373</v>
      </c>
      <c r="DV50" s="8" t="s">
        <v>390</v>
      </c>
      <c r="DW50" s="8" t="s">
        <v>373</v>
      </c>
      <c r="DX50" s="8" t="s">
        <v>373</v>
      </c>
      <c r="DY50" s="8" t="s">
        <v>373</v>
      </c>
      <c r="DZ50" s="8" t="s">
        <v>373</v>
      </c>
      <c r="EA50" s="10">
        <v>7140</v>
      </c>
      <c r="EB50" s="10">
        <v>45</v>
      </c>
      <c r="EC50" s="10">
        <v>600</v>
      </c>
      <c r="ED50" s="10">
        <v>10</v>
      </c>
      <c r="EE50" s="10">
        <v>1</v>
      </c>
      <c r="EF50" s="10">
        <v>0</v>
      </c>
      <c r="EG50" s="8" t="s">
        <v>373</v>
      </c>
      <c r="EH50" s="8" t="s">
        <v>373</v>
      </c>
      <c r="EI50" s="8" t="s">
        <v>373</v>
      </c>
      <c r="EJ50" s="8" t="s">
        <v>373</v>
      </c>
      <c r="EK50" s="8" t="s">
        <v>373</v>
      </c>
      <c r="EL50" s="8" t="s">
        <v>373</v>
      </c>
      <c r="EM50" s="8" t="s">
        <v>373</v>
      </c>
      <c r="EN50" s="8" t="s">
        <v>373</v>
      </c>
      <c r="EO50" s="8" t="s">
        <v>373</v>
      </c>
      <c r="EP50" s="8" t="s">
        <v>373</v>
      </c>
      <c r="EQ50" s="8" t="s">
        <v>373</v>
      </c>
      <c r="ER50" s="8" t="s">
        <v>373</v>
      </c>
      <c r="ES50" s="8" t="s">
        <v>373</v>
      </c>
      <c r="ET50" s="8" t="s">
        <v>373</v>
      </c>
      <c r="EU50" s="8" t="s">
        <v>373</v>
      </c>
      <c r="EV50" s="8" t="s">
        <v>373</v>
      </c>
      <c r="EW50" s="8" t="s">
        <v>373</v>
      </c>
      <c r="EX50" s="8" t="s">
        <v>373</v>
      </c>
      <c r="EY50" s="8" t="s">
        <v>373</v>
      </c>
      <c r="EZ50" s="8" t="s">
        <v>373</v>
      </c>
      <c r="FA50" s="8" t="s">
        <v>373</v>
      </c>
      <c r="FB50" s="8" t="s">
        <v>383</v>
      </c>
      <c r="FC50" s="8" t="s">
        <v>373</v>
      </c>
      <c r="FD50" s="8" t="s">
        <v>373</v>
      </c>
      <c r="FE50" s="8" t="s">
        <v>373</v>
      </c>
      <c r="FF50" s="8" t="s">
        <v>373</v>
      </c>
      <c r="FG50" s="8" t="s">
        <v>383</v>
      </c>
      <c r="FH50" s="8" t="s">
        <v>373</v>
      </c>
      <c r="FI50" s="8" t="s">
        <v>373</v>
      </c>
      <c r="FJ50" s="8" t="s">
        <v>373</v>
      </c>
      <c r="FK50" s="8" t="s">
        <v>373</v>
      </c>
      <c r="FL50" s="8" t="s">
        <v>373</v>
      </c>
      <c r="FM50" s="8" t="s">
        <v>373</v>
      </c>
      <c r="FN50" s="8" t="s">
        <v>373</v>
      </c>
      <c r="FO50" s="8" t="s">
        <v>373</v>
      </c>
      <c r="FP50" s="8" t="s">
        <v>373</v>
      </c>
      <c r="FQ50" s="8" t="s">
        <v>373</v>
      </c>
      <c r="FR50" s="8" t="s">
        <v>373</v>
      </c>
    </row>
    <row r="51" spans="1:174" s="11" customFormat="1" x14ac:dyDescent="0.2">
      <c r="A51" s="8" t="s">
        <v>3235</v>
      </c>
      <c r="B51" s="8">
        <v>13340</v>
      </c>
      <c r="C51" s="10">
        <v>5</v>
      </c>
      <c r="D51" s="8">
        <v>11</v>
      </c>
      <c r="E51" s="8" t="s">
        <v>381</v>
      </c>
      <c r="F51" s="8" t="s">
        <v>373</v>
      </c>
      <c r="G51" s="8" t="s">
        <v>423</v>
      </c>
      <c r="H51" s="8" t="s">
        <v>383</v>
      </c>
      <c r="I51" s="8" t="s">
        <v>401</v>
      </c>
      <c r="J51" s="8" t="s">
        <v>373</v>
      </c>
      <c r="K51" s="9">
        <v>5</v>
      </c>
      <c r="L51" s="8" t="s">
        <v>373</v>
      </c>
      <c r="M51" s="10">
        <v>1</v>
      </c>
      <c r="N51" s="8" t="s">
        <v>373</v>
      </c>
      <c r="O51" s="8" t="s">
        <v>373</v>
      </c>
      <c r="P51" s="10">
        <v>60</v>
      </c>
      <c r="Q51" s="8" t="s">
        <v>373</v>
      </c>
      <c r="R51" s="8" t="s">
        <v>373</v>
      </c>
      <c r="S51" s="8" t="s">
        <v>390</v>
      </c>
      <c r="T51" s="8" t="s">
        <v>2779</v>
      </c>
      <c r="U51" s="8" t="s">
        <v>405</v>
      </c>
      <c r="V51" s="8" t="s">
        <v>636</v>
      </c>
      <c r="W51" s="10">
        <v>60</v>
      </c>
      <c r="X51" s="8" t="s">
        <v>2780</v>
      </c>
      <c r="Y51" s="8" t="s">
        <v>2781</v>
      </c>
      <c r="Z51" s="8" t="s">
        <v>373</v>
      </c>
      <c r="AA51" s="8" t="s">
        <v>373</v>
      </c>
      <c r="AB51" s="8" t="s">
        <v>373</v>
      </c>
      <c r="AC51" s="8" t="s">
        <v>429</v>
      </c>
      <c r="AD51" s="8" t="s">
        <v>429</v>
      </c>
      <c r="AE51" s="8" t="s">
        <v>429</v>
      </c>
      <c r="AF51" s="8" t="s">
        <v>390</v>
      </c>
      <c r="AG51" s="8" t="s">
        <v>390</v>
      </c>
      <c r="AH51" s="8" t="s">
        <v>383</v>
      </c>
      <c r="AI51" s="10">
        <v>2016</v>
      </c>
      <c r="AJ51" s="10">
        <v>2016</v>
      </c>
      <c r="AK51" s="8" t="s">
        <v>429</v>
      </c>
      <c r="AL51" s="10">
        <v>2016</v>
      </c>
      <c r="AM51" s="10">
        <v>2016</v>
      </c>
      <c r="AN51" s="8" t="s">
        <v>429</v>
      </c>
      <c r="AO51" s="8" t="s">
        <v>383</v>
      </c>
      <c r="AP51" s="8" t="s">
        <v>408</v>
      </c>
      <c r="AQ51" s="8" t="s">
        <v>373</v>
      </c>
      <c r="AR51" s="8" t="s">
        <v>373</v>
      </c>
      <c r="AS51" s="8" t="s">
        <v>496</v>
      </c>
      <c r="AT51" s="8" t="s">
        <v>373</v>
      </c>
      <c r="AU51" s="8" t="s">
        <v>390</v>
      </c>
      <c r="AV51" s="8" t="s">
        <v>2721</v>
      </c>
      <c r="AW51" s="8" t="s">
        <v>383</v>
      </c>
      <c r="AX51" s="8" t="s">
        <v>383</v>
      </c>
      <c r="AY51" s="8" t="s">
        <v>383</v>
      </c>
      <c r="AZ51" s="8" t="s">
        <v>390</v>
      </c>
      <c r="BA51" s="10">
        <v>2017</v>
      </c>
      <c r="BB51" s="8" t="s">
        <v>411</v>
      </c>
      <c r="BC51" s="10">
        <v>3</v>
      </c>
      <c r="BD51" s="8" t="s">
        <v>373</v>
      </c>
      <c r="BE51" s="8" t="s">
        <v>706</v>
      </c>
      <c r="BF51" s="8" t="s">
        <v>373</v>
      </c>
      <c r="BG51" s="8" t="s">
        <v>1417</v>
      </c>
      <c r="BH51" s="8" t="s">
        <v>373</v>
      </c>
      <c r="BI51" s="10">
        <v>29.01</v>
      </c>
      <c r="BJ51" s="8" t="s">
        <v>390</v>
      </c>
      <c r="BK51" s="10">
        <v>2016</v>
      </c>
      <c r="BL51" s="8" t="s">
        <v>411</v>
      </c>
      <c r="BM51" s="10">
        <v>3</v>
      </c>
      <c r="BN51" s="8" t="s">
        <v>373</v>
      </c>
      <c r="BO51" s="8" t="s">
        <v>706</v>
      </c>
      <c r="BP51" s="8" t="s">
        <v>373</v>
      </c>
      <c r="BQ51" s="8" t="s">
        <v>435</v>
      </c>
      <c r="BR51" s="8" t="s">
        <v>373</v>
      </c>
      <c r="BS51" s="10">
        <v>41.95</v>
      </c>
      <c r="BT51" s="8" t="s">
        <v>390</v>
      </c>
      <c r="BU51" s="10">
        <v>2012</v>
      </c>
      <c r="BV51" s="8" t="s">
        <v>411</v>
      </c>
      <c r="BW51" s="10">
        <v>14.2</v>
      </c>
      <c r="BX51" s="8" t="s">
        <v>373</v>
      </c>
      <c r="BY51" s="8" t="s">
        <v>383</v>
      </c>
      <c r="BZ51" s="8" t="s">
        <v>706</v>
      </c>
      <c r="CA51" s="8" t="s">
        <v>373</v>
      </c>
      <c r="CB51" s="8" t="s">
        <v>752</v>
      </c>
      <c r="CC51" s="8" t="s">
        <v>373</v>
      </c>
      <c r="CD51" s="8" t="s">
        <v>383</v>
      </c>
      <c r="CE51" s="8" t="s">
        <v>373</v>
      </c>
      <c r="CF51" s="10">
        <v>8</v>
      </c>
      <c r="CG51" s="8" t="s">
        <v>390</v>
      </c>
      <c r="CH51" s="13">
        <v>13340</v>
      </c>
      <c r="CI51" s="8" t="s">
        <v>373</v>
      </c>
      <c r="CJ51" s="8" t="s">
        <v>679</v>
      </c>
      <c r="CK51" s="8" t="s">
        <v>373</v>
      </c>
      <c r="CL51" s="10">
        <v>3875</v>
      </c>
      <c r="CM51" s="8" t="s">
        <v>373</v>
      </c>
      <c r="CN51" s="10">
        <v>575</v>
      </c>
      <c r="CO51" s="8" t="s">
        <v>373</v>
      </c>
      <c r="CP51" s="10">
        <v>300</v>
      </c>
      <c r="CQ51" s="8" t="s">
        <v>373</v>
      </c>
      <c r="CR51" s="13">
        <v>422000000</v>
      </c>
      <c r="CS51" s="10">
        <v>73.099999999999994</v>
      </c>
      <c r="CT51" s="10">
        <v>6</v>
      </c>
      <c r="CU51" s="10">
        <v>2</v>
      </c>
      <c r="CV51" s="10">
        <v>0</v>
      </c>
      <c r="CW51" s="10">
        <v>1932</v>
      </c>
      <c r="CX51" s="10">
        <v>1999</v>
      </c>
      <c r="CY51" s="8" t="s">
        <v>2792</v>
      </c>
      <c r="CZ51" s="8" t="s">
        <v>429</v>
      </c>
      <c r="DA51" s="10">
        <v>2.0299999999999998</v>
      </c>
      <c r="DB51" s="12">
        <v>0.9</v>
      </c>
      <c r="DC51" s="10">
        <v>6.2839999999999998</v>
      </c>
      <c r="DD51" s="10">
        <v>0</v>
      </c>
      <c r="DE51" s="13">
        <v>3440000</v>
      </c>
      <c r="DF51" s="10">
        <v>0</v>
      </c>
      <c r="DG51" s="10">
        <v>0</v>
      </c>
      <c r="DH51" s="10">
        <v>0</v>
      </c>
      <c r="DI51" s="10">
        <v>0</v>
      </c>
      <c r="DJ51" s="8" t="s">
        <v>373</v>
      </c>
      <c r="DK51" s="8" t="s">
        <v>373</v>
      </c>
      <c r="DL51" s="8" t="s">
        <v>373</v>
      </c>
      <c r="DM51" s="8" t="s">
        <v>679</v>
      </c>
      <c r="DN51" s="8" t="s">
        <v>390</v>
      </c>
      <c r="DO51" s="8" t="s">
        <v>390</v>
      </c>
      <c r="DP51" s="8" t="s">
        <v>449</v>
      </c>
      <c r="DQ51" s="8" t="s">
        <v>373</v>
      </c>
      <c r="DR51" s="10">
        <v>100</v>
      </c>
      <c r="DS51" s="8" t="s">
        <v>373</v>
      </c>
      <c r="DT51" s="8" t="s">
        <v>373</v>
      </c>
      <c r="DU51" s="8" t="s">
        <v>373</v>
      </c>
      <c r="DV51" s="8" t="s">
        <v>390</v>
      </c>
      <c r="DW51" s="10">
        <v>13340</v>
      </c>
      <c r="DX51" s="8" t="s">
        <v>373</v>
      </c>
      <c r="DY51" s="8" t="s">
        <v>373</v>
      </c>
      <c r="DZ51" s="8" t="s">
        <v>373</v>
      </c>
      <c r="EA51" s="10">
        <v>3875</v>
      </c>
      <c r="EB51" s="8" t="s">
        <v>373</v>
      </c>
      <c r="EC51" s="10">
        <v>575</v>
      </c>
      <c r="ED51" s="8" t="s">
        <v>373</v>
      </c>
      <c r="EE51" s="10">
        <v>300</v>
      </c>
      <c r="EF51" s="8" t="s">
        <v>373</v>
      </c>
      <c r="EG51" s="8" t="s">
        <v>429</v>
      </c>
      <c r="EH51" s="10">
        <v>59.1</v>
      </c>
      <c r="EI51" s="10">
        <v>7</v>
      </c>
      <c r="EJ51" s="10">
        <v>1</v>
      </c>
      <c r="EK51" s="10">
        <v>0</v>
      </c>
      <c r="EL51" s="8" t="s">
        <v>1958</v>
      </c>
      <c r="EM51" s="8" t="s">
        <v>373</v>
      </c>
      <c r="EN51" s="10">
        <v>1963</v>
      </c>
      <c r="EO51" s="10">
        <v>2002</v>
      </c>
      <c r="EP51" s="10">
        <v>11.5</v>
      </c>
      <c r="EQ51" s="10">
        <v>11.5</v>
      </c>
      <c r="ER51" s="10">
        <v>673</v>
      </c>
      <c r="ES51" s="10">
        <v>5.5190000000000001</v>
      </c>
      <c r="ET51" s="10">
        <v>1.7809999999999999</v>
      </c>
      <c r="EU51" s="10">
        <v>50</v>
      </c>
      <c r="EV51" s="8" t="s">
        <v>479</v>
      </c>
      <c r="EW51" s="8" t="s">
        <v>479</v>
      </c>
      <c r="EX51" s="8" t="s">
        <v>383</v>
      </c>
      <c r="EY51" s="8" t="s">
        <v>390</v>
      </c>
      <c r="EZ51" s="10">
        <v>100</v>
      </c>
      <c r="FA51" s="8" t="s">
        <v>2802</v>
      </c>
      <c r="FB51" s="8" t="s">
        <v>383</v>
      </c>
      <c r="FC51" s="8" t="s">
        <v>373</v>
      </c>
      <c r="FD51" s="8" t="s">
        <v>383</v>
      </c>
      <c r="FE51" s="8" t="s">
        <v>373</v>
      </c>
      <c r="FF51" s="8" t="s">
        <v>373</v>
      </c>
      <c r="FG51" s="8" t="s">
        <v>390</v>
      </c>
      <c r="FH51" s="10">
        <v>3875</v>
      </c>
      <c r="FI51" s="8" t="s">
        <v>373</v>
      </c>
      <c r="FJ51" s="10">
        <v>575</v>
      </c>
      <c r="FK51" s="8" t="s">
        <v>373</v>
      </c>
      <c r="FL51" s="10">
        <v>300</v>
      </c>
      <c r="FM51" s="8" t="s">
        <v>373</v>
      </c>
      <c r="FN51" s="10">
        <v>29.7</v>
      </c>
      <c r="FO51" s="10">
        <v>25</v>
      </c>
      <c r="FP51" s="8" t="s">
        <v>429</v>
      </c>
      <c r="FQ51" s="8" t="s">
        <v>373</v>
      </c>
      <c r="FR51" s="8" t="s">
        <v>373</v>
      </c>
    </row>
    <row r="52" spans="1:174" s="11" customFormat="1" x14ac:dyDescent="0.2">
      <c r="A52" s="8" t="s">
        <v>2451</v>
      </c>
      <c r="B52" s="8">
        <v>4105</v>
      </c>
      <c r="C52" s="10">
        <v>4</v>
      </c>
      <c r="D52" s="8">
        <v>3</v>
      </c>
      <c r="E52" s="8" t="s">
        <v>381</v>
      </c>
      <c r="F52" s="8" t="s">
        <v>373</v>
      </c>
      <c r="G52" s="8" t="s">
        <v>1021</v>
      </c>
      <c r="H52" s="8" t="s">
        <v>383</v>
      </c>
      <c r="I52" s="8" t="s">
        <v>424</v>
      </c>
      <c r="J52" s="8" t="s">
        <v>373</v>
      </c>
      <c r="K52" s="9">
        <v>5</v>
      </c>
      <c r="L52" s="8" t="s">
        <v>373</v>
      </c>
      <c r="M52" s="8" t="s">
        <v>2456</v>
      </c>
      <c r="N52" s="8" t="s">
        <v>373</v>
      </c>
      <c r="O52" s="8" t="s">
        <v>373</v>
      </c>
      <c r="P52" s="8" t="s">
        <v>2457</v>
      </c>
      <c r="Q52" s="8" t="s">
        <v>373</v>
      </c>
      <c r="R52" s="8" t="s">
        <v>373</v>
      </c>
      <c r="S52" s="8" t="s">
        <v>390</v>
      </c>
      <c r="T52" s="8" t="s">
        <v>2458</v>
      </c>
      <c r="U52" s="8" t="s">
        <v>405</v>
      </c>
      <c r="V52" s="8" t="s">
        <v>406</v>
      </c>
      <c r="W52" s="8" t="s">
        <v>2459</v>
      </c>
      <c r="X52" s="8" t="s">
        <v>373</v>
      </c>
      <c r="Y52" s="8" t="s">
        <v>373</v>
      </c>
      <c r="Z52" s="12">
        <v>0.24</v>
      </c>
      <c r="AA52" s="12">
        <v>0.43</v>
      </c>
      <c r="AB52" s="8" t="s">
        <v>373</v>
      </c>
      <c r="AC52" s="8" t="s">
        <v>373</v>
      </c>
      <c r="AD52" s="8" t="s">
        <v>373</v>
      </c>
      <c r="AE52" s="8" t="s">
        <v>429</v>
      </c>
      <c r="AF52" s="8" t="s">
        <v>383</v>
      </c>
      <c r="AG52" s="8" t="s">
        <v>383</v>
      </c>
      <c r="AH52" s="8" t="s">
        <v>383</v>
      </c>
      <c r="AI52" s="8" t="s">
        <v>2462</v>
      </c>
      <c r="AJ52" s="8" t="s">
        <v>2463</v>
      </c>
      <c r="AK52" s="8" t="s">
        <v>429</v>
      </c>
      <c r="AL52" s="8" t="s">
        <v>2462</v>
      </c>
      <c r="AM52" s="8" t="s">
        <v>2463</v>
      </c>
      <c r="AN52" s="8" t="s">
        <v>429</v>
      </c>
      <c r="AO52" s="8" t="s">
        <v>383</v>
      </c>
      <c r="AP52" s="8" t="s">
        <v>408</v>
      </c>
      <c r="AQ52" s="8" t="s">
        <v>373</v>
      </c>
      <c r="AR52" s="8" t="s">
        <v>373</v>
      </c>
      <c r="AS52" s="8" t="s">
        <v>2464</v>
      </c>
      <c r="AT52" s="8" t="s">
        <v>2465</v>
      </c>
      <c r="AU52" s="8" t="s">
        <v>383</v>
      </c>
      <c r="AV52" s="8" t="s">
        <v>373</v>
      </c>
      <c r="AW52" s="8" t="s">
        <v>383</v>
      </c>
      <c r="AX52" s="8" t="s">
        <v>383</v>
      </c>
      <c r="AY52" s="8" t="s">
        <v>373</v>
      </c>
      <c r="AZ52" s="8" t="s">
        <v>390</v>
      </c>
      <c r="BA52" s="10">
        <v>2019</v>
      </c>
      <c r="BB52" s="8" t="s">
        <v>411</v>
      </c>
      <c r="BC52" s="12">
        <v>0.04</v>
      </c>
      <c r="BD52" s="8" t="s">
        <v>373</v>
      </c>
      <c r="BE52" s="8" t="s">
        <v>600</v>
      </c>
      <c r="BF52" s="8" t="s">
        <v>373</v>
      </c>
      <c r="BG52" s="8" t="s">
        <v>560</v>
      </c>
      <c r="BH52" s="8" t="s">
        <v>373</v>
      </c>
      <c r="BI52" s="9">
        <v>57.92</v>
      </c>
      <c r="BJ52" s="8" t="s">
        <v>390</v>
      </c>
      <c r="BK52" s="10">
        <v>2010</v>
      </c>
      <c r="BL52" s="8" t="s">
        <v>411</v>
      </c>
      <c r="BM52" s="16">
        <v>1.7500000000000002E-2</v>
      </c>
      <c r="BN52" s="8" t="s">
        <v>373</v>
      </c>
      <c r="BO52" s="8" t="s">
        <v>618</v>
      </c>
      <c r="BP52" s="8" t="s">
        <v>373</v>
      </c>
      <c r="BQ52" s="8" t="s">
        <v>494</v>
      </c>
      <c r="BR52" s="8" t="s">
        <v>2468</v>
      </c>
      <c r="BS52" s="8" t="s">
        <v>2469</v>
      </c>
      <c r="BT52" s="8" t="s">
        <v>383</v>
      </c>
      <c r="BU52" s="8" t="s">
        <v>373</v>
      </c>
      <c r="BV52" s="8" t="s">
        <v>373</v>
      </c>
      <c r="BW52" s="8" t="s">
        <v>373</v>
      </c>
      <c r="BX52" s="8" t="s">
        <v>373</v>
      </c>
      <c r="BY52" s="8" t="s">
        <v>373</v>
      </c>
      <c r="BZ52" s="8" t="s">
        <v>373</v>
      </c>
      <c r="CA52" s="8" t="s">
        <v>373</v>
      </c>
      <c r="CB52" s="8" t="s">
        <v>373</v>
      </c>
      <c r="CC52" s="8" t="s">
        <v>373</v>
      </c>
      <c r="CD52" s="8" t="s">
        <v>373</v>
      </c>
      <c r="CE52" s="8" t="s">
        <v>373</v>
      </c>
      <c r="CF52" s="8" t="s">
        <v>373</v>
      </c>
      <c r="CG52" s="8" t="s">
        <v>390</v>
      </c>
      <c r="CH52" s="10">
        <v>4100</v>
      </c>
      <c r="CI52" s="10">
        <v>15</v>
      </c>
      <c r="CJ52" s="10">
        <v>4100</v>
      </c>
      <c r="CK52" s="10">
        <v>15</v>
      </c>
      <c r="CL52" s="10">
        <v>1415</v>
      </c>
      <c r="CM52" s="10">
        <v>6</v>
      </c>
      <c r="CN52" s="10">
        <v>55</v>
      </c>
      <c r="CO52" s="10">
        <v>0</v>
      </c>
      <c r="CP52" s="8" t="s">
        <v>373</v>
      </c>
      <c r="CQ52" s="8" t="s">
        <v>373</v>
      </c>
      <c r="CR52" s="13">
        <v>63000</v>
      </c>
      <c r="CS52" s="10">
        <v>18.3</v>
      </c>
      <c r="CT52" s="10">
        <v>4</v>
      </c>
      <c r="CU52" s="10">
        <v>0</v>
      </c>
      <c r="CV52" s="8" t="s">
        <v>2474</v>
      </c>
      <c r="CW52" s="10">
        <v>1900</v>
      </c>
      <c r="CX52" s="10">
        <v>2020</v>
      </c>
      <c r="CY52" s="8" t="s">
        <v>2476</v>
      </c>
      <c r="CZ52" s="8" t="s">
        <v>2477</v>
      </c>
      <c r="DA52" s="10">
        <v>0.27</v>
      </c>
      <c r="DB52" s="8" t="s">
        <v>679</v>
      </c>
      <c r="DC52" s="8" t="s">
        <v>679</v>
      </c>
      <c r="DD52" s="8" t="s">
        <v>373</v>
      </c>
      <c r="DE52" s="10">
        <v>0.5</v>
      </c>
      <c r="DF52" s="8" t="s">
        <v>373</v>
      </c>
      <c r="DG52" s="8" t="s">
        <v>373</v>
      </c>
      <c r="DH52" s="10">
        <v>20</v>
      </c>
      <c r="DI52" s="8" t="s">
        <v>373</v>
      </c>
      <c r="DJ52" s="8" t="s">
        <v>373</v>
      </c>
      <c r="DK52" s="8" t="s">
        <v>373</v>
      </c>
      <c r="DL52" s="8" t="s">
        <v>373</v>
      </c>
      <c r="DM52" s="8" t="s">
        <v>2479</v>
      </c>
      <c r="DN52" s="8" t="s">
        <v>390</v>
      </c>
      <c r="DO52" s="8" t="s">
        <v>390</v>
      </c>
      <c r="DP52" s="8" t="s">
        <v>449</v>
      </c>
      <c r="DQ52" s="8" t="s">
        <v>373</v>
      </c>
      <c r="DR52" s="8" t="s">
        <v>373</v>
      </c>
      <c r="DS52" s="12">
        <v>1</v>
      </c>
      <c r="DT52" s="8" t="s">
        <v>373</v>
      </c>
      <c r="DU52" s="8" t="s">
        <v>2480</v>
      </c>
      <c r="DV52" s="8" t="s">
        <v>390</v>
      </c>
      <c r="DW52" s="10">
        <v>4100</v>
      </c>
      <c r="DX52" s="10">
        <v>0</v>
      </c>
      <c r="DY52" s="10">
        <v>4100</v>
      </c>
      <c r="DZ52" s="10">
        <v>0</v>
      </c>
      <c r="EA52" s="10">
        <v>1415</v>
      </c>
      <c r="EB52" s="10">
        <v>0</v>
      </c>
      <c r="EC52" s="10">
        <v>55</v>
      </c>
      <c r="ED52" s="10">
        <v>0</v>
      </c>
      <c r="EE52" s="8" t="s">
        <v>373</v>
      </c>
      <c r="EF52" s="8" t="s">
        <v>373</v>
      </c>
      <c r="EG52" s="8" t="s">
        <v>2481</v>
      </c>
      <c r="EH52" s="10">
        <v>12.3</v>
      </c>
      <c r="EI52" s="10">
        <v>4</v>
      </c>
      <c r="EJ52" s="10">
        <v>1</v>
      </c>
      <c r="EK52" s="8" t="s">
        <v>542</v>
      </c>
      <c r="EL52" s="8" t="s">
        <v>722</v>
      </c>
      <c r="EM52" s="8" t="s">
        <v>373</v>
      </c>
      <c r="EN52" s="10">
        <v>2005</v>
      </c>
      <c r="EO52" s="10">
        <v>2005</v>
      </c>
      <c r="EP52" s="10">
        <v>1.885</v>
      </c>
      <c r="EQ52" s="10">
        <v>1.885</v>
      </c>
      <c r="ER52" s="10">
        <v>172</v>
      </c>
      <c r="ES52" s="10">
        <v>0.67</v>
      </c>
      <c r="ET52" s="10">
        <v>0.27300000000000002</v>
      </c>
      <c r="EU52" s="12">
        <v>0.75</v>
      </c>
      <c r="EV52" s="10">
        <v>2035</v>
      </c>
      <c r="EW52" s="10">
        <v>2035</v>
      </c>
      <c r="EX52" s="8" t="s">
        <v>383</v>
      </c>
      <c r="EY52" s="8" t="s">
        <v>383</v>
      </c>
      <c r="EZ52" s="8" t="s">
        <v>429</v>
      </c>
      <c r="FA52" s="8" t="s">
        <v>373</v>
      </c>
      <c r="FB52" s="8" t="s">
        <v>390</v>
      </c>
      <c r="FC52" s="8" t="s">
        <v>2487</v>
      </c>
      <c r="FD52" s="8" t="s">
        <v>383</v>
      </c>
      <c r="FE52" s="8" t="s">
        <v>373</v>
      </c>
      <c r="FF52" s="8" t="s">
        <v>373</v>
      </c>
      <c r="FG52" s="8" t="s">
        <v>390</v>
      </c>
      <c r="FH52" s="10">
        <v>0</v>
      </c>
      <c r="FI52" s="10">
        <v>0</v>
      </c>
      <c r="FJ52" s="10">
        <v>0</v>
      </c>
      <c r="FK52" s="10">
        <v>0</v>
      </c>
      <c r="FL52" s="10">
        <v>0</v>
      </c>
      <c r="FM52" s="10">
        <v>0</v>
      </c>
      <c r="FN52" s="8" t="s">
        <v>2488</v>
      </c>
      <c r="FO52" s="8" t="s">
        <v>2488</v>
      </c>
      <c r="FP52" s="8" t="s">
        <v>429</v>
      </c>
      <c r="FQ52" s="8" t="s">
        <v>2489</v>
      </c>
      <c r="FR52" s="8" t="s">
        <v>2490</v>
      </c>
    </row>
    <row r="53" spans="1:174" s="11" customFormat="1" x14ac:dyDescent="0.2">
      <c r="A53" s="8" t="s">
        <v>3236</v>
      </c>
      <c r="B53" s="8">
        <v>38215</v>
      </c>
      <c r="C53" s="10">
        <v>5</v>
      </c>
      <c r="D53" s="8">
        <v>2</v>
      </c>
      <c r="E53" s="8" t="s">
        <v>381</v>
      </c>
      <c r="F53" s="8" t="s">
        <v>373</v>
      </c>
      <c r="G53" s="8" t="s">
        <v>739</v>
      </c>
      <c r="H53" s="8" t="s">
        <v>390</v>
      </c>
      <c r="I53" s="8" t="s">
        <v>384</v>
      </c>
      <c r="J53" s="8" t="s">
        <v>373</v>
      </c>
      <c r="K53" s="8" t="s">
        <v>3067</v>
      </c>
      <c r="L53" s="8" t="s">
        <v>373</v>
      </c>
      <c r="M53" s="10">
        <v>30</v>
      </c>
      <c r="N53" s="8" t="s">
        <v>373</v>
      </c>
      <c r="O53" s="8" t="s">
        <v>373</v>
      </c>
      <c r="P53" s="10">
        <v>90</v>
      </c>
      <c r="Q53" s="8" t="s">
        <v>3068</v>
      </c>
      <c r="R53" s="10">
        <v>180</v>
      </c>
      <c r="S53" s="8" t="s">
        <v>390</v>
      </c>
      <c r="T53" s="8" t="s">
        <v>3069</v>
      </c>
      <c r="U53" s="8" t="s">
        <v>405</v>
      </c>
      <c r="V53" s="8" t="s">
        <v>406</v>
      </c>
      <c r="W53" s="10">
        <v>365</v>
      </c>
      <c r="X53" s="8" t="s">
        <v>3070</v>
      </c>
      <c r="Y53" s="8" t="s">
        <v>373</v>
      </c>
      <c r="Z53" s="8" t="s">
        <v>373</v>
      </c>
      <c r="AA53" s="8" t="s">
        <v>373</v>
      </c>
      <c r="AB53" s="8" t="s">
        <v>373</v>
      </c>
      <c r="AC53" s="8" t="s">
        <v>373</v>
      </c>
      <c r="AD53" s="8" t="s">
        <v>373</v>
      </c>
      <c r="AE53" s="8" t="s">
        <v>373</v>
      </c>
      <c r="AF53" s="8" t="s">
        <v>390</v>
      </c>
      <c r="AG53" s="8" t="s">
        <v>390</v>
      </c>
      <c r="AH53" s="8" t="s">
        <v>390</v>
      </c>
      <c r="AI53" s="8" t="s">
        <v>373</v>
      </c>
      <c r="AJ53" s="8" t="s">
        <v>373</v>
      </c>
      <c r="AK53" s="8" t="s">
        <v>373</v>
      </c>
      <c r="AL53" s="8" t="s">
        <v>373</v>
      </c>
      <c r="AM53" s="8" t="s">
        <v>373</v>
      </c>
      <c r="AN53" s="8" t="s">
        <v>373</v>
      </c>
      <c r="AO53" s="8" t="s">
        <v>373</v>
      </c>
      <c r="AP53" s="8" t="s">
        <v>373</v>
      </c>
      <c r="AQ53" s="8" t="s">
        <v>373</v>
      </c>
      <c r="AR53" s="8" t="s">
        <v>373</v>
      </c>
      <c r="AS53" s="8" t="s">
        <v>691</v>
      </c>
      <c r="AT53" s="8" t="s">
        <v>373</v>
      </c>
      <c r="AU53" s="8" t="s">
        <v>390</v>
      </c>
      <c r="AV53" s="8" t="s">
        <v>2721</v>
      </c>
      <c r="AW53" s="8" t="s">
        <v>383</v>
      </c>
      <c r="AX53" s="8" t="s">
        <v>383</v>
      </c>
      <c r="AY53" s="8" t="s">
        <v>383</v>
      </c>
      <c r="AZ53" s="8" t="s">
        <v>390</v>
      </c>
      <c r="BA53" s="10">
        <v>2019</v>
      </c>
      <c r="BB53" s="8" t="s">
        <v>411</v>
      </c>
      <c r="BC53" s="12">
        <v>0.02</v>
      </c>
      <c r="BD53" s="8" t="s">
        <v>373</v>
      </c>
      <c r="BE53" s="8" t="s">
        <v>559</v>
      </c>
      <c r="BF53" s="8" t="s">
        <v>373</v>
      </c>
      <c r="BG53" s="8" t="s">
        <v>373</v>
      </c>
      <c r="BH53" s="8" t="s">
        <v>373</v>
      </c>
      <c r="BI53" s="8" t="s">
        <v>3071</v>
      </c>
      <c r="BJ53" s="8" t="s">
        <v>390</v>
      </c>
      <c r="BK53" s="10">
        <v>2019</v>
      </c>
      <c r="BL53" s="8" t="s">
        <v>411</v>
      </c>
      <c r="BM53" s="12">
        <v>0.03</v>
      </c>
      <c r="BN53" s="8" t="s">
        <v>373</v>
      </c>
      <c r="BO53" s="8" t="s">
        <v>559</v>
      </c>
      <c r="BP53" s="8" t="s">
        <v>373</v>
      </c>
      <c r="BQ53" s="8" t="s">
        <v>828</v>
      </c>
      <c r="BR53" s="8" t="s">
        <v>373</v>
      </c>
      <c r="BS53" s="9">
        <v>71.92</v>
      </c>
      <c r="BT53" s="8" t="s">
        <v>390</v>
      </c>
      <c r="BU53" s="10">
        <v>2019</v>
      </c>
      <c r="BV53" s="8" t="s">
        <v>411</v>
      </c>
      <c r="BW53" s="12">
        <v>7.0000000000000007E-2</v>
      </c>
      <c r="BX53" s="8" t="s">
        <v>373</v>
      </c>
      <c r="BY53" s="8" t="s">
        <v>390</v>
      </c>
      <c r="BZ53" s="8" t="s">
        <v>499</v>
      </c>
      <c r="CA53" s="8" t="s">
        <v>373</v>
      </c>
      <c r="CB53" s="8" t="s">
        <v>752</v>
      </c>
      <c r="CC53" s="8" t="s">
        <v>373</v>
      </c>
      <c r="CD53" s="8" t="s">
        <v>373</v>
      </c>
      <c r="CE53" s="8" t="s">
        <v>373</v>
      </c>
      <c r="CF53" s="9">
        <v>16.489999999999998</v>
      </c>
      <c r="CG53" s="8" t="s">
        <v>390</v>
      </c>
      <c r="CH53" s="10">
        <v>36453</v>
      </c>
      <c r="CI53" s="8" t="s">
        <v>373</v>
      </c>
      <c r="CJ53" s="8" t="s">
        <v>373</v>
      </c>
      <c r="CK53" s="8" t="s">
        <v>373</v>
      </c>
      <c r="CL53" s="8" t="s">
        <v>373</v>
      </c>
      <c r="CM53" s="8" t="s">
        <v>373</v>
      </c>
      <c r="CN53" s="8" t="s">
        <v>373</v>
      </c>
      <c r="CO53" s="8" t="s">
        <v>373</v>
      </c>
      <c r="CP53" s="8" t="s">
        <v>373</v>
      </c>
      <c r="CQ53" s="8" t="s">
        <v>373</v>
      </c>
      <c r="CR53" s="13">
        <v>1408000</v>
      </c>
      <c r="CS53" s="10">
        <v>250</v>
      </c>
      <c r="CT53" s="10">
        <v>17</v>
      </c>
      <c r="CU53" s="10">
        <v>11</v>
      </c>
      <c r="CV53" s="10">
        <v>5</v>
      </c>
      <c r="CW53" s="10">
        <v>1968</v>
      </c>
      <c r="CX53" s="10">
        <v>2017</v>
      </c>
      <c r="CY53" s="8" t="s">
        <v>3076</v>
      </c>
      <c r="CZ53" s="8" t="s">
        <v>3076</v>
      </c>
      <c r="DA53" s="10">
        <v>11.34</v>
      </c>
      <c r="DB53" s="10">
        <v>6.02</v>
      </c>
      <c r="DC53" s="10">
        <v>23.1</v>
      </c>
      <c r="DD53" s="8" t="s">
        <v>373</v>
      </c>
      <c r="DE53" s="8" t="s">
        <v>373</v>
      </c>
      <c r="DF53" s="8" t="s">
        <v>373</v>
      </c>
      <c r="DG53" s="8" t="s">
        <v>373</v>
      </c>
      <c r="DH53" s="8" t="s">
        <v>373</v>
      </c>
      <c r="DI53" s="8" t="s">
        <v>373</v>
      </c>
      <c r="DJ53" s="8" t="s">
        <v>373</v>
      </c>
      <c r="DK53" s="8" t="s">
        <v>373</v>
      </c>
      <c r="DL53" s="8" t="s">
        <v>373</v>
      </c>
      <c r="DM53" s="8" t="s">
        <v>373</v>
      </c>
      <c r="DN53" s="8" t="s">
        <v>373</v>
      </c>
      <c r="DO53" s="8" t="s">
        <v>373</v>
      </c>
      <c r="DP53" s="8" t="s">
        <v>373</v>
      </c>
      <c r="DQ53" s="8" t="s">
        <v>373</v>
      </c>
      <c r="DR53" s="8" t="s">
        <v>373</v>
      </c>
      <c r="DS53" s="8" t="s">
        <v>373</v>
      </c>
      <c r="DT53" s="8" t="s">
        <v>373</v>
      </c>
      <c r="DU53" s="8" t="s">
        <v>373</v>
      </c>
      <c r="DV53" s="8" t="s">
        <v>390</v>
      </c>
      <c r="DW53" s="8" t="s">
        <v>373</v>
      </c>
      <c r="DX53" s="8" t="s">
        <v>373</v>
      </c>
      <c r="DY53" s="8" t="s">
        <v>373</v>
      </c>
      <c r="DZ53" s="8" t="s">
        <v>373</v>
      </c>
      <c r="EA53" s="8" t="s">
        <v>373</v>
      </c>
      <c r="EB53" s="8" t="s">
        <v>373</v>
      </c>
      <c r="EC53" s="8" t="s">
        <v>373</v>
      </c>
      <c r="ED53" s="8" t="s">
        <v>373</v>
      </c>
      <c r="EE53" s="8" t="s">
        <v>373</v>
      </c>
      <c r="EF53" s="8" t="s">
        <v>373</v>
      </c>
      <c r="EG53" s="8" t="s">
        <v>373</v>
      </c>
      <c r="EH53" s="8" t="s">
        <v>373</v>
      </c>
      <c r="EI53" s="8" t="s">
        <v>373</v>
      </c>
      <c r="EJ53" s="8" t="s">
        <v>373</v>
      </c>
      <c r="EK53" s="8" t="s">
        <v>373</v>
      </c>
      <c r="EL53" s="8" t="s">
        <v>373</v>
      </c>
      <c r="EM53" s="8" t="s">
        <v>373</v>
      </c>
      <c r="EN53" s="8" t="s">
        <v>373</v>
      </c>
      <c r="EO53" s="8" t="s">
        <v>373</v>
      </c>
      <c r="EP53" s="8" t="s">
        <v>373</v>
      </c>
      <c r="EQ53" s="8" t="s">
        <v>373</v>
      </c>
      <c r="ER53" s="8" t="s">
        <v>373</v>
      </c>
      <c r="ES53" s="8" t="s">
        <v>373</v>
      </c>
      <c r="ET53" s="8" t="s">
        <v>373</v>
      </c>
      <c r="EU53" s="8" t="s">
        <v>373</v>
      </c>
      <c r="EV53" s="8" t="s">
        <v>373</v>
      </c>
      <c r="EW53" s="8" t="s">
        <v>373</v>
      </c>
      <c r="EX53" s="8" t="s">
        <v>373</v>
      </c>
      <c r="EY53" s="8" t="s">
        <v>373</v>
      </c>
      <c r="EZ53" s="8" t="s">
        <v>373</v>
      </c>
      <c r="FA53" s="8" t="s">
        <v>373</v>
      </c>
      <c r="FB53" s="8" t="s">
        <v>373</v>
      </c>
      <c r="FC53" s="8" t="s">
        <v>373</v>
      </c>
      <c r="FD53" s="8" t="s">
        <v>373</v>
      </c>
      <c r="FE53" s="8" t="s">
        <v>373</v>
      </c>
      <c r="FF53" s="8" t="s">
        <v>373</v>
      </c>
      <c r="FG53" s="8" t="s">
        <v>390</v>
      </c>
      <c r="FH53" s="8" t="s">
        <v>373</v>
      </c>
      <c r="FI53" s="8" t="s">
        <v>373</v>
      </c>
      <c r="FJ53" s="8" t="s">
        <v>373</v>
      </c>
      <c r="FK53" s="8" t="s">
        <v>373</v>
      </c>
      <c r="FL53" s="8" t="s">
        <v>373</v>
      </c>
      <c r="FM53" s="8" t="s">
        <v>373</v>
      </c>
      <c r="FN53" s="8" t="s">
        <v>373</v>
      </c>
      <c r="FO53" s="8" t="s">
        <v>373</v>
      </c>
      <c r="FP53" s="8" t="s">
        <v>373</v>
      </c>
      <c r="FQ53" s="8" t="s">
        <v>373</v>
      </c>
      <c r="FR53" s="8" t="s">
        <v>3080</v>
      </c>
    </row>
    <row r="54" spans="1:174" s="11" customFormat="1" x14ac:dyDescent="0.2">
      <c r="A54" s="8" t="s">
        <v>2669</v>
      </c>
      <c r="B54" s="8">
        <v>2300</v>
      </c>
      <c r="C54" s="10">
        <v>3</v>
      </c>
      <c r="D54" s="8">
        <v>10</v>
      </c>
      <c r="E54" s="8" t="s">
        <v>381</v>
      </c>
      <c r="F54" s="8" t="s">
        <v>373</v>
      </c>
      <c r="G54" s="8" t="s">
        <v>539</v>
      </c>
      <c r="H54" s="8" t="s">
        <v>383</v>
      </c>
      <c r="I54" s="8" t="s">
        <v>401</v>
      </c>
      <c r="J54" s="8" t="s">
        <v>373</v>
      </c>
      <c r="K54" s="10">
        <v>3.5</v>
      </c>
      <c r="L54" s="8" t="s">
        <v>373</v>
      </c>
      <c r="M54" s="10">
        <v>5</v>
      </c>
      <c r="N54" s="8" t="s">
        <v>373</v>
      </c>
      <c r="O54" s="8" t="s">
        <v>373</v>
      </c>
      <c r="P54" s="8" t="s">
        <v>1310</v>
      </c>
      <c r="Q54" s="8" t="s">
        <v>373</v>
      </c>
      <c r="R54" s="8" t="s">
        <v>373</v>
      </c>
      <c r="S54" s="8" t="s">
        <v>383</v>
      </c>
      <c r="T54" s="8" t="s">
        <v>373</v>
      </c>
      <c r="U54" s="8" t="s">
        <v>405</v>
      </c>
      <c r="V54" s="8" t="s">
        <v>406</v>
      </c>
      <c r="W54" s="8" t="s">
        <v>915</v>
      </c>
      <c r="X54" s="8" t="s">
        <v>373</v>
      </c>
      <c r="Y54" s="8" t="s">
        <v>373</v>
      </c>
      <c r="Z54" s="10">
        <v>65</v>
      </c>
      <c r="AA54" s="10">
        <v>35</v>
      </c>
      <c r="AB54" s="8" t="s">
        <v>373</v>
      </c>
      <c r="AC54" s="8" t="s">
        <v>373</v>
      </c>
      <c r="AD54" s="8" t="s">
        <v>373</v>
      </c>
      <c r="AE54" s="8" t="s">
        <v>429</v>
      </c>
      <c r="AF54" s="8" t="s">
        <v>390</v>
      </c>
      <c r="AG54" s="8" t="s">
        <v>390</v>
      </c>
      <c r="AH54" s="8" t="s">
        <v>383</v>
      </c>
      <c r="AI54" s="8" t="s">
        <v>373</v>
      </c>
      <c r="AJ54" s="8" t="s">
        <v>373</v>
      </c>
      <c r="AK54" s="8" t="s">
        <v>373</v>
      </c>
      <c r="AL54" s="8" t="s">
        <v>373</v>
      </c>
      <c r="AM54" s="8" t="s">
        <v>373</v>
      </c>
      <c r="AN54" s="8" t="s">
        <v>373</v>
      </c>
      <c r="AO54" s="8" t="s">
        <v>383</v>
      </c>
      <c r="AP54" s="8" t="s">
        <v>494</v>
      </c>
      <c r="AQ54" s="8" t="s">
        <v>373</v>
      </c>
      <c r="AR54" s="8" t="s">
        <v>2675</v>
      </c>
      <c r="AS54" s="8" t="s">
        <v>547</v>
      </c>
      <c r="AT54" s="8" t="s">
        <v>373</v>
      </c>
      <c r="AU54" s="8" t="s">
        <v>383</v>
      </c>
      <c r="AV54" s="8" t="s">
        <v>373</v>
      </c>
      <c r="AW54" s="8" t="s">
        <v>373</v>
      </c>
      <c r="AX54" s="8" t="s">
        <v>373</v>
      </c>
      <c r="AY54" s="8" t="s">
        <v>373</v>
      </c>
      <c r="AZ54" s="8" t="s">
        <v>383</v>
      </c>
      <c r="BA54" s="8" t="s">
        <v>373</v>
      </c>
      <c r="BB54" s="8" t="s">
        <v>373</v>
      </c>
      <c r="BC54" s="8" t="s">
        <v>373</v>
      </c>
      <c r="BD54" s="8" t="s">
        <v>373</v>
      </c>
      <c r="BE54" s="8" t="s">
        <v>373</v>
      </c>
      <c r="BF54" s="8" t="s">
        <v>373</v>
      </c>
      <c r="BG54" s="8" t="s">
        <v>373</v>
      </c>
      <c r="BH54" s="8" t="s">
        <v>373</v>
      </c>
      <c r="BI54" s="8" t="s">
        <v>373</v>
      </c>
      <c r="BJ54" s="8" t="s">
        <v>390</v>
      </c>
      <c r="BK54" s="8" t="s">
        <v>373</v>
      </c>
      <c r="BL54" s="8" t="s">
        <v>373</v>
      </c>
      <c r="BM54" s="8" t="s">
        <v>373</v>
      </c>
      <c r="BN54" s="8" t="s">
        <v>373</v>
      </c>
      <c r="BO54" s="8" t="s">
        <v>373</v>
      </c>
      <c r="BP54" s="8" t="s">
        <v>373</v>
      </c>
      <c r="BQ54" s="8" t="s">
        <v>435</v>
      </c>
      <c r="BR54" s="8" t="s">
        <v>373</v>
      </c>
      <c r="BS54" s="8" t="s">
        <v>373</v>
      </c>
      <c r="BT54" s="8" t="s">
        <v>383</v>
      </c>
      <c r="BU54" s="8" t="s">
        <v>373</v>
      </c>
      <c r="BV54" s="8" t="s">
        <v>373</v>
      </c>
      <c r="BW54" s="8" t="s">
        <v>373</v>
      </c>
      <c r="BX54" s="8" t="s">
        <v>373</v>
      </c>
      <c r="BY54" s="8" t="s">
        <v>373</v>
      </c>
      <c r="BZ54" s="8" t="s">
        <v>373</v>
      </c>
      <c r="CA54" s="8" t="s">
        <v>373</v>
      </c>
      <c r="CB54" s="8" t="s">
        <v>373</v>
      </c>
      <c r="CC54" s="8" t="s">
        <v>373</v>
      </c>
      <c r="CD54" s="8" t="s">
        <v>373</v>
      </c>
      <c r="CE54" s="8" t="s">
        <v>373</v>
      </c>
      <c r="CF54" s="8" t="s">
        <v>373</v>
      </c>
      <c r="CG54" s="8" t="s">
        <v>390</v>
      </c>
      <c r="CH54" s="8" t="s">
        <v>373</v>
      </c>
      <c r="CI54" s="8" t="s">
        <v>373</v>
      </c>
      <c r="CJ54" s="8" t="s">
        <v>373</v>
      </c>
      <c r="CK54" s="8" t="s">
        <v>373</v>
      </c>
      <c r="CL54" s="8" t="s">
        <v>373</v>
      </c>
      <c r="CM54" s="8" t="s">
        <v>373</v>
      </c>
      <c r="CN54" s="8" t="s">
        <v>373</v>
      </c>
      <c r="CO54" s="8" t="s">
        <v>373</v>
      </c>
      <c r="CP54" s="8" t="s">
        <v>373</v>
      </c>
      <c r="CQ54" s="8" t="s">
        <v>373</v>
      </c>
      <c r="CR54" s="8" t="s">
        <v>373</v>
      </c>
      <c r="CS54" s="8" t="s">
        <v>373</v>
      </c>
      <c r="CT54" s="8" t="s">
        <v>373</v>
      </c>
      <c r="CU54" s="8" t="s">
        <v>373</v>
      </c>
      <c r="CV54" s="8" t="s">
        <v>373</v>
      </c>
      <c r="CW54" s="8" t="s">
        <v>373</v>
      </c>
      <c r="CX54" s="8" t="s">
        <v>373</v>
      </c>
      <c r="CY54" s="8" t="s">
        <v>373</v>
      </c>
      <c r="CZ54" s="8" t="s">
        <v>373</v>
      </c>
      <c r="DA54" s="8" t="s">
        <v>373</v>
      </c>
      <c r="DB54" s="8" t="s">
        <v>373</v>
      </c>
      <c r="DC54" s="8" t="s">
        <v>373</v>
      </c>
      <c r="DD54" s="8" t="s">
        <v>373</v>
      </c>
      <c r="DE54" s="8" t="s">
        <v>373</v>
      </c>
      <c r="DF54" s="8" t="s">
        <v>373</v>
      </c>
      <c r="DG54" s="8" t="s">
        <v>373</v>
      </c>
      <c r="DH54" s="8" t="s">
        <v>373</v>
      </c>
      <c r="DI54" s="8" t="s">
        <v>373</v>
      </c>
      <c r="DJ54" s="8" t="s">
        <v>373</v>
      </c>
      <c r="DK54" s="8" t="s">
        <v>373</v>
      </c>
      <c r="DL54" s="8" t="s">
        <v>373</v>
      </c>
      <c r="DM54" s="8" t="s">
        <v>373</v>
      </c>
      <c r="DN54" s="8" t="s">
        <v>373</v>
      </c>
      <c r="DO54" s="8" t="s">
        <v>373</v>
      </c>
      <c r="DP54" s="8" t="s">
        <v>373</v>
      </c>
      <c r="DQ54" s="8" t="s">
        <v>373</v>
      </c>
      <c r="DR54" s="8" t="s">
        <v>373</v>
      </c>
      <c r="DS54" s="8" t="s">
        <v>373</v>
      </c>
      <c r="DT54" s="8" t="s">
        <v>373</v>
      </c>
      <c r="DU54" s="8" t="s">
        <v>373</v>
      </c>
      <c r="DV54" s="8" t="s">
        <v>390</v>
      </c>
      <c r="DW54" s="8" t="s">
        <v>373</v>
      </c>
      <c r="DX54" s="8" t="s">
        <v>373</v>
      </c>
      <c r="DY54" s="8" t="s">
        <v>373</v>
      </c>
      <c r="DZ54" s="8" t="s">
        <v>373</v>
      </c>
      <c r="EA54" s="8" t="s">
        <v>373</v>
      </c>
      <c r="EB54" s="8" t="s">
        <v>373</v>
      </c>
      <c r="EC54" s="8" t="s">
        <v>373</v>
      </c>
      <c r="ED54" s="8" t="s">
        <v>373</v>
      </c>
      <c r="EE54" s="8" t="s">
        <v>373</v>
      </c>
      <c r="EF54" s="8" t="s">
        <v>373</v>
      </c>
      <c r="EG54" s="8" t="s">
        <v>373</v>
      </c>
      <c r="EH54" s="8" t="s">
        <v>373</v>
      </c>
      <c r="EI54" s="8" t="s">
        <v>373</v>
      </c>
      <c r="EJ54" s="8" t="s">
        <v>373</v>
      </c>
      <c r="EK54" s="8" t="s">
        <v>373</v>
      </c>
      <c r="EL54" s="8" t="s">
        <v>373</v>
      </c>
      <c r="EM54" s="8" t="s">
        <v>373</v>
      </c>
      <c r="EN54" s="8" t="s">
        <v>373</v>
      </c>
      <c r="EO54" s="8" t="s">
        <v>373</v>
      </c>
      <c r="EP54" s="8" t="s">
        <v>373</v>
      </c>
      <c r="EQ54" s="8" t="s">
        <v>373</v>
      </c>
      <c r="ER54" s="8" t="s">
        <v>373</v>
      </c>
      <c r="ES54" s="8" t="s">
        <v>373</v>
      </c>
      <c r="ET54" s="8" t="s">
        <v>373</v>
      </c>
      <c r="EU54" s="8" t="s">
        <v>373</v>
      </c>
      <c r="EV54" s="8" t="s">
        <v>373</v>
      </c>
      <c r="EW54" s="8" t="s">
        <v>373</v>
      </c>
      <c r="EX54" s="8" t="s">
        <v>373</v>
      </c>
      <c r="EY54" s="8" t="s">
        <v>373</v>
      </c>
      <c r="EZ54" s="8" t="s">
        <v>373</v>
      </c>
      <c r="FA54" s="8" t="s">
        <v>373</v>
      </c>
      <c r="FB54" s="8" t="s">
        <v>373</v>
      </c>
      <c r="FC54" s="8" t="s">
        <v>373</v>
      </c>
      <c r="FD54" s="8" t="s">
        <v>383</v>
      </c>
      <c r="FE54" s="8" t="s">
        <v>373</v>
      </c>
      <c r="FF54" s="8" t="s">
        <v>373</v>
      </c>
      <c r="FG54" s="8" t="s">
        <v>383</v>
      </c>
      <c r="FH54" s="8" t="s">
        <v>373</v>
      </c>
      <c r="FI54" s="8" t="s">
        <v>373</v>
      </c>
      <c r="FJ54" s="8" t="s">
        <v>373</v>
      </c>
      <c r="FK54" s="8" t="s">
        <v>373</v>
      </c>
      <c r="FL54" s="8" t="s">
        <v>373</v>
      </c>
      <c r="FM54" s="8" t="s">
        <v>373</v>
      </c>
      <c r="FN54" s="8" t="s">
        <v>373</v>
      </c>
      <c r="FO54" s="8" t="s">
        <v>373</v>
      </c>
      <c r="FP54" s="8" t="s">
        <v>373</v>
      </c>
      <c r="FQ54" s="8" t="s">
        <v>373</v>
      </c>
      <c r="FR54" s="8" t="s">
        <v>373</v>
      </c>
    </row>
    <row r="55" spans="1:174" s="11" customFormat="1" x14ac:dyDescent="0.2">
      <c r="A55" s="8" t="s">
        <v>866</v>
      </c>
      <c r="B55" s="8">
        <v>195</v>
      </c>
      <c r="C55" s="10">
        <v>1</v>
      </c>
      <c r="D55" s="8">
        <v>12</v>
      </c>
      <c r="E55" s="8" t="s">
        <v>381</v>
      </c>
      <c r="F55" s="8" t="s">
        <v>373</v>
      </c>
      <c r="G55" s="8" t="s">
        <v>382</v>
      </c>
      <c r="H55" s="8" t="s">
        <v>383</v>
      </c>
      <c r="I55" s="8" t="s">
        <v>597</v>
      </c>
      <c r="J55" s="8" t="s">
        <v>373</v>
      </c>
      <c r="K55" s="8" t="s">
        <v>871</v>
      </c>
      <c r="L55" s="8" t="s">
        <v>373</v>
      </c>
      <c r="M55" s="10">
        <v>30</v>
      </c>
      <c r="N55" s="8" t="s">
        <v>373</v>
      </c>
      <c r="O55" s="8" t="s">
        <v>373</v>
      </c>
      <c r="P55" s="10">
        <v>80</v>
      </c>
      <c r="Q55" s="8" t="s">
        <v>373</v>
      </c>
      <c r="R55" s="8" t="s">
        <v>373</v>
      </c>
      <c r="S55" s="8" t="s">
        <v>383</v>
      </c>
      <c r="T55" s="8" t="s">
        <v>373</v>
      </c>
      <c r="U55" s="8" t="s">
        <v>405</v>
      </c>
      <c r="V55" s="8" t="s">
        <v>406</v>
      </c>
      <c r="W55" s="8" t="s">
        <v>373</v>
      </c>
      <c r="X55" s="8" t="s">
        <v>872</v>
      </c>
      <c r="Y55" s="8" t="s">
        <v>373</v>
      </c>
      <c r="Z55" s="8" t="s">
        <v>373</v>
      </c>
      <c r="AA55" s="8" t="s">
        <v>373</v>
      </c>
      <c r="AB55" s="8" t="s">
        <v>373</v>
      </c>
      <c r="AC55" s="8" t="s">
        <v>429</v>
      </c>
      <c r="AD55" s="8" t="s">
        <v>429</v>
      </c>
      <c r="AE55" s="8" t="s">
        <v>429</v>
      </c>
      <c r="AF55" s="8" t="s">
        <v>373</v>
      </c>
      <c r="AG55" s="8" t="s">
        <v>373</v>
      </c>
      <c r="AH55" s="8" t="s">
        <v>373</v>
      </c>
      <c r="AI55" s="8" t="s">
        <v>373</v>
      </c>
      <c r="AJ55" s="8" t="s">
        <v>373</v>
      </c>
      <c r="AK55" s="8" t="s">
        <v>373</v>
      </c>
      <c r="AL55" s="8" t="s">
        <v>373</v>
      </c>
      <c r="AM55" s="8" t="s">
        <v>373</v>
      </c>
      <c r="AN55" s="8" t="s">
        <v>373</v>
      </c>
      <c r="AO55" s="8" t="s">
        <v>383</v>
      </c>
      <c r="AP55" s="8" t="s">
        <v>873</v>
      </c>
      <c r="AQ55" s="8" t="s">
        <v>373</v>
      </c>
      <c r="AR55" s="8" t="s">
        <v>373</v>
      </c>
      <c r="AS55" s="8" t="s">
        <v>547</v>
      </c>
      <c r="AT55" s="8" t="s">
        <v>373</v>
      </c>
      <c r="AU55" s="8" t="s">
        <v>383</v>
      </c>
      <c r="AV55" s="8" t="s">
        <v>433</v>
      </c>
      <c r="AW55" s="8" t="s">
        <v>383</v>
      </c>
      <c r="AX55" s="8" t="s">
        <v>373</v>
      </c>
      <c r="AY55" s="8" t="s">
        <v>373</v>
      </c>
      <c r="AZ55" s="8" t="s">
        <v>383</v>
      </c>
      <c r="BA55" s="8" t="s">
        <v>373</v>
      </c>
      <c r="BB55" s="8" t="s">
        <v>373</v>
      </c>
      <c r="BC55" s="8" t="s">
        <v>373</v>
      </c>
      <c r="BD55" s="8" t="s">
        <v>373</v>
      </c>
      <c r="BE55" s="8" t="s">
        <v>373</v>
      </c>
      <c r="BF55" s="8" t="s">
        <v>373</v>
      </c>
      <c r="BG55" s="8" t="s">
        <v>373</v>
      </c>
      <c r="BH55" s="8" t="s">
        <v>373</v>
      </c>
      <c r="BI55" s="8" t="s">
        <v>373</v>
      </c>
      <c r="BJ55" s="8" t="s">
        <v>383</v>
      </c>
      <c r="BK55" s="8" t="s">
        <v>373</v>
      </c>
      <c r="BL55" s="8" t="s">
        <v>373</v>
      </c>
      <c r="BM55" s="8" t="s">
        <v>373</v>
      </c>
      <c r="BN55" s="8" t="s">
        <v>373</v>
      </c>
      <c r="BO55" s="8" t="s">
        <v>373</v>
      </c>
      <c r="BP55" s="8" t="s">
        <v>373</v>
      </c>
      <c r="BQ55" s="8" t="s">
        <v>373</v>
      </c>
      <c r="BR55" s="8" t="s">
        <v>373</v>
      </c>
      <c r="BS55" s="8" t="s">
        <v>373</v>
      </c>
      <c r="BT55" s="8" t="s">
        <v>383</v>
      </c>
      <c r="BU55" s="8" t="s">
        <v>373</v>
      </c>
      <c r="BV55" s="8" t="s">
        <v>373</v>
      </c>
      <c r="BW55" s="8" t="s">
        <v>373</v>
      </c>
      <c r="BX55" s="8" t="s">
        <v>373</v>
      </c>
      <c r="BY55" s="8" t="s">
        <v>373</v>
      </c>
      <c r="BZ55" s="8" t="s">
        <v>373</v>
      </c>
      <c r="CA55" s="8" t="s">
        <v>373</v>
      </c>
      <c r="CB55" s="8" t="s">
        <v>373</v>
      </c>
      <c r="CC55" s="8" t="s">
        <v>373</v>
      </c>
      <c r="CD55" s="8" t="s">
        <v>373</v>
      </c>
      <c r="CE55" s="8" t="s">
        <v>373</v>
      </c>
      <c r="CF55" s="8" t="s">
        <v>373</v>
      </c>
      <c r="CG55" s="8" t="s">
        <v>390</v>
      </c>
      <c r="CH55" s="10">
        <v>196</v>
      </c>
      <c r="CI55" s="8" t="s">
        <v>373</v>
      </c>
      <c r="CJ55" s="8" t="s">
        <v>373</v>
      </c>
      <c r="CK55" s="8" t="s">
        <v>373</v>
      </c>
      <c r="CL55" s="10">
        <v>93</v>
      </c>
      <c r="CM55" s="8" t="s">
        <v>373</v>
      </c>
      <c r="CN55" s="10">
        <v>10</v>
      </c>
      <c r="CO55" s="8" t="s">
        <v>373</v>
      </c>
      <c r="CP55" s="8" t="s">
        <v>373</v>
      </c>
      <c r="CQ55" s="8" t="s">
        <v>373</v>
      </c>
      <c r="CR55" s="13">
        <v>8500000</v>
      </c>
      <c r="CS55" s="8" t="s">
        <v>373</v>
      </c>
      <c r="CT55" s="8" t="s">
        <v>373</v>
      </c>
      <c r="CU55" s="8" t="s">
        <v>373</v>
      </c>
      <c r="CV55" s="8" t="s">
        <v>876</v>
      </c>
      <c r="CW55" s="8" t="s">
        <v>373</v>
      </c>
      <c r="CX55" s="8" t="s">
        <v>373</v>
      </c>
      <c r="CY55" s="8" t="s">
        <v>373</v>
      </c>
      <c r="CZ55" s="8" t="s">
        <v>373</v>
      </c>
      <c r="DA55" s="8" t="s">
        <v>373</v>
      </c>
      <c r="DB55" s="8" t="s">
        <v>373</v>
      </c>
      <c r="DC55" s="8" t="s">
        <v>373</v>
      </c>
      <c r="DD55" s="8" t="s">
        <v>373</v>
      </c>
      <c r="DE55" s="8" t="s">
        <v>373</v>
      </c>
      <c r="DF55" s="8" t="s">
        <v>373</v>
      </c>
      <c r="DG55" s="8" t="s">
        <v>373</v>
      </c>
      <c r="DH55" s="8" t="s">
        <v>373</v>
      </c>
      <c r="DI55" s="8" t="s">
        <v>373</v>
      </c>
      <c r="DJ55" s="8" t="s">
        <v>373</v>
      </c>
      <c r="DK55" s="8" t="s">
        <v>373</v>
      </c>
      <c r="DL55" s="8" t="s">
        <v>373</v>
      </c>
      <c r="DM55" s="8" t="s">
        <v>373</v>
      </c>
      <c r="DN55" s="8" t="s">
        <v>373</v>
      </c>
      <c r="DO55" s="8" t="s">
        <v>383</v>
      </c>
      <c r="DP55" s="8" t="s">
        <v>373</v>
      </c>
      <c r="DQ55" s="8" t="s">
        <v>373</v>
      </c>
      <c r="DR55" s="8" t="s">
        <v>373</v>
      </c>
      <c r="DS55" s="8" t="s">
        <v>373</v>
      </c>
      <c r="DT55" s="8" t="s">
        <v>373</v>
      </c>
      <c r="DU55" s="8" t="s">
        <v>373</v>
      </c>
      <c r="DV55" s="8" t="s">
        <v>390</v>
      </c>
      <c r="DW55" s="8" t="s">
        <v>373</v>
      </c>
      <c r="DX55" s="8" t="s">
        <v>373</v>
      </c>
      <c r="DY55" s="8" t="s">
        <v>373</v>
      </c>
      <c r="DZ55" s="8" t="s">
        <v>373</v>
      </c>
      <c r="EA55" s="8" t="s">
        <v>373</v>
      </c>
      <c r="EB55" s="8" t="s">
        <v>373</v>
      </c>
      <c r="EC55" s="8" t="s">
        <v>373</v>
      </c>
      <c r="ED55" s="8" t="s">
        <v>373</v>
      </c>
      <c r="EE55" s="8" t="s">
        <v>373</v>
      </c>
      <c r="EF55" s="8" t="s">
        <v>373</v>
      </c>
      <c r="EG55" s="8" t="s">
        <v>373</v>
      </c>
      <c r="EH55" s="8" t="s">
        <v>373</v>
      </c>
      <c r="EI55" s="8" t="s">
        <v>373</v>
      </c>
      <c r="EJ55" s="8" t="s">
        <v>373</v>
      </c>
      <c r="EK55" s="8" t="s">
        <v>373</v>
      </c>
      <c r="EL55" s="8" t="s">
        <v>373</v>
      </c>
      <c r="EM55" s="8" t="s">
        <v>373</v>
      </c>
      <c r="EN55" s="8" t="s">
        <v>373</v>
      </c>
      <c r="EO55" s="8" t="s">
        <v>373</v>
      </c>
      <c r="EP55" s="8" t="s">
        <v>373</v>
      </c>
      <c r="EQ55" s="8" t="s">
        <v>373</v>
      </c>
      <c r="ER55" s="8" t="s">
        <v>373</v>
      </c>
      <c r="ES55" s="8" t="s">
        <v>373</v>
      </c>
      <c r="ET55" s="8" t="s">
        <v>373</v>
      </c>
      <c r="EU55" s="8" t="s">
        <v>373</v>
      </c>
      <c r="EV55" s="8" t="s">
        <v>373</v>
      </c>
      <c r="EW55" s="8" t="s">
        <v>373</v>
      </c>
      <c r="EX55" s="8" t="s">
        <v>383</v>
      </c>
      <c r="EY55" s="8" t="s">
        <v>383</v>
      </c>
      <c r="EZ55" s="8" t="s">
        <v>373</v>
      </c>
      <c r="FA55" s="8" t="s">
        <v>373</v>
      </c>
      <c r="FB55" s="8" t="s">
        <v>383</v>
      </c>
      <c r="FC55" s="8" t="s">
        <v>373</v>
      </c>
      <c r="FD55" s="8" t="s">
        <v>383</v>
      </c>
      <c r="FE55" s="8" t="s">
        <v>373</v>
      </c>
      <c r="FF55" s="8" t="s">
        <v>373</v>
      </c>
      <c r="FG55" s="8" t="s">
        <v>383</v>
      </c>
      <c r="FH55" s="8" t="s">
        <v>373</v>
      </c>
      <c r="FI55" s="8" t="s">
        <v>373</v>
      </c>
      <c r="FJ55" s="8" t="s">
        <v>373</v>
      </c>
      <c r="FK55" s="8" t="s">
        <v>373</v>
      </c>
      <c r="FL55" s="8" t="s">
        <v>373</v>
      </c>
      <c r="FM55" s="8" t="s">
        <v>373</v>
      </c>
      <c r="FN55" s="8" t="s">
        <v>373</v>
      </c>
      <c r="FO55" s="8" t="s">
        <v>373</v>
      </c>
      <c r="FP55" s="8" t="s">
        <v>373</v>
      </c>
      <c r="FQ55" s="8" t="s">
        <v>373</v>
      </c>
      <c r="FR55" s="8" t="s">
        <v>373</v>
      </c>
    </row>
    <row r="56" spans="1:174" s="11" customFormat="1" x14ac:dyDescent="0.2">
      <c r="A56" s="8" t="s">
        <v>1155</v>
      </c>
      <c r="B56" s="8">
        <v>815</v>
      </c>
      <c r="C56" s="10">
        <v>2</v>
      </c>
      <c r="D56" s="8">
        <v>10</v>
      </c>
      <c r="E56" s="8" t="s">
        <v>1159</v>
      </c>
      <c r="F56" s="8" t="s">
        <v>373</v>
      </c>
      <c r="G56" s="8" t="s">
        <v>596</v>
      </c>
      <c r="H56" s="8" t="s">
        <v>383</v>
      </c>
      <c r="I56" s="8" t="s">
        <v>597</v>
      </c>
      <c r="J56" s="8" t="s">
        <v>373</v>
      </c>
      <c r="K56" s="16">
        <v>1.4999999999999999E-2</v>
      </c>
      <c r="L56" s="8" t="s">
        <v>373</v>
      </c>
      <c r="M56" s="10">
        <v>2</v>
      </c>
      <c r="N56" s="8" t="s">
        <v>373</v>
      </c>
      <c r="O56" s="8" t="s">
        <v>373</v>
      </c>
      <c r="P56" s="10">
        <v>60</v>
      </c>
      <c r="Q56" s="8" t="s">
        <v>373</v>
      </c>
      <c r="R56" s="8" t="s">
        <v>373</v>
      </c>
      <c r="S56" s="8" t="s">
        <v>390</v>
      </c>
      <c r="T56" s="8" t="s">
        <v>1160</v>
      </c>
      <c r="U56" s="8" t="s">
        <v>405</v>
      </c>
      <c r="V56" s="8" t="s">
        <v>406</v>
      </c>
      <c r="W56" s="8" t="s">
        <v>373</v>
      </c>
      <c r="X56" s="8" t="s">
        <v>1161</v>
      </c>
      <c r="Y56" s="8" t="s">
        <v>373</v>
      </c>
      <c r="Z56" s="8" t="s">
        <v>373</v>
      </c>
      <c r="AA56" s="8" t="s">
        <v>373</v>
      </c>
      <c r="AB56" s="8" t="s">
        <v>373</v>
      </c>
      <c r="AC56" s="8" t="s">
        <v>429</v>
      </c>
      <c r="AD56" s="8" t="s">
        <v>429</v>
      </c>
      <c r="AE56" s="8" t="s">
        <v>429</v>
      </c>
      <c r="AF56" s="8" t="s">
        <v>390</v>
      </c>
      <c r="AG56" s="8" t="s">
        <v>383</v>
      </c>
      <c r="AH56" s="8" t="s">
        <v>373</v>
      </c>
      <c r="AI56" s="8" t="s">
        <v>373</v>
      </c>
      <c r="AJ56" s="8" t="s">
        <v>373</v>
      </c>
      <c r="AK56" s="8" t="s">
        <v>489</v>
      </c>
      <c r="AL56" s="8" t="s">
        <v>373</v>
      </c>
      <c r="AM56" s="8" t="s">
        <v>373</v>
      </c>
      <c r="AN56" s="8" t="s">
        <v>373</v>
      </c>
      <c r="AO56" s="8" t="s">
        <v>390</v>
      </c>
      <c r="AP56" s="8" t="s">
        <v>703</v>
      </c>
      <c r="AQ56" s="8" t="s">
        <v>373</v>
      </c>
      <c r="AR56" s="8" t="s">
        <v>373</v>
      </c>
      <c r="AS56" s="8" t="s">
        <v>494</v>
      </c>
      <c r="AT56" s="8" t="s">
        <v>1162</v>
      </c>
      <c r="AU56" s="8" t="s">
        <v>383</v>
      </c>
      <c r="AV56" s="8" t="s">
        <v>373</v>
      </c>
      <c r="AW56" s="8" t="s">
        <v>383</v>
      </c>
      <c r="AX56" s="8" t="s">
        <v>383</v>
      </c>
      <c r="AY56" s="8" t="s">
        <v>383</v>
      </c>
      <c r="AZ56" s="8" t="s">
        <v>383</v>
      </c>
      <c r="BA56" s="8" t="s">
        <v>373</v>
      </c>
      <c r="BB56" s="8" t="s">
        <v>373</v>
      </c>
      <c r="BC56" s="8" t="s">
        <v>373</v>
      </c>
      <c r="BD56" s="8" t="s">
        <v>373</v>
      </c>
      <c r="BE56" s="8" t="s">
        <v>373</v>
      </c>
      <c r="BF56" s="8" t="s">
        <v>373</v>
      </c>
      <c r="BG56" s="8" t="s">
        <v>373</v>
      </c>
      <c r="BH56" s="8" t="s">
        <v>373</v>
      </c>
      <c r="BI56" s="8" t="s">
        <v>373</v>
      </c>
      <c r="BJ56" s="8" t="s">
        <v>390</v>
      </c>
      <c r="BK56" s="10">
        <v>2019</v>
      </c>
      <c r="BL56" s="8" t="s">
        <v>411</v>
      </c>
      <c r="BM56" s="8" t="s">
        <v>373</v>
      </c>
      <c r="BN56" s="8" t="s">
        <v>373</v>
      </c>
      <c r="BO56" s="8" t="s">
        <v>618</v>
      </c>
      <c r="BP56" s="8" t="s">
        <v>373</v>
      </c>
      <c r="BQ56" s="8" t="s">
        <v>435</v>
      </c>
      <c r="BR56" s="8" t="s">
        <v>373</v>
      </c>
      <c r="BS56" s="8" t="s">
        <v>1163</v>
      </c>
      <c r="BT56" s="8" t="s">
        <v>383</v>
      </c>
      <c r="BU56" s="8" t="s">
        <v>373</v>
      </c>
      <c r="BV56" s="8" t="s">
        <v>373</v>
      </c>
      <c r="BW56" s="8" t="s">
        <v>373</v>
      </c>
      <c r="BX56" s="8" t="s">
        <v>373</v>
      </c>
      <c r="BY56" s="8" t="s">
        <v>373</v>
      </c>
      <c r="BZ56" s="8" t="s">
        <v>373</v>
      </c>
      <c r="CA56" s="8" t="s">
        <v>373</v>
      </c>
      <c r="CB56" s="8" t="s">
        <v>373</v>
      </c>
      <c r="CC56" s="8" t="s">
        <v>373</v>
      </c>
      <c r="CD56" s="8" t="s">
        <v>373</v>
      </c>
      <c r="CE56" s="8" t="s">
        <v>373</v>
      </c>
      <c r="CF56" s="8" t="s">
        <v>373</v>
      </c>
      <c r="CG56" s="8" t="s">
        <v>390</v>
      </c>
      <c r="CH56" s="10">
        <v>815</v>
      </c>
      <c r="CI56" s="10">
        <v>40</v>
      </c>
      <c r="CJ56" s="8" t="s">
        <v>373</v>
      </c>
      <c r="CK56" s="8" t="s">
        <v>373</v>
      </c>
      <c r="CL56" s="8" t="s">
        <v>373</v>
      </c>
      <c r="CM56" s="8" t="s">
        <v>373</v>
      </c>
      <c r="CN56" s="8" t="s">
        <v>373</v>
      </c>
      <c r="CO56" s="8" t="s">
        <v>373</v>
      </c>
      <c r="CP56" s="8" t="s">
        <v>373</v>
      </c>
      <c r="CQ56" s="8" t="s">
        <v>373</v>
      </c>
      <c r="CR56" s="8" t="s">
        <v>373</v>
      </c>
      <c r="CS56" s="8" t="s">
        <v>373</v>
      </c>
      <c r="CT56" s="8" t="s">
        <v>373</v>
      </c>
      <c r="CU56" s="8" t="s">
        <v>373</v>
      </c>
      <c r="CV56" s="8" t="s">
        <v>373</v>
      </c>
      <c r="CW56" s="8" t="s">
        <v>373</v>
      </c>
      <c r="CX56" s="10">
        <v>1999</v>
      </c>
      <c r="CY56" s="8" t="s">
        <v>373</v>
      </c>
      <c r="CZ56" s="8" t="s">
        <v>373</v>
      </c>
      <c r="DA56" s="8" t="s">
        <v>373</v>
      </c>
      <c r="DB56" s="8" t="s">
        <v>373</v>
      </c>
      <c r="DC56" s="8" t="s">
        <v>373</v>
      </c>
      <c r="DD56" s="8" t="s">
        <v>373</v>
      </c>
      <c r="DE56" s="8" t="s">
        <v>373</v>
      </c>
      <c r="DF56" s="8" t="s">
        <v>373</v>
      </c>
      <c r="DG56" s="8" t="s">
        <v>373</v>
      </c>
      <c r="DH56" s="8" t="s">
        <v>373</v>
      </c>
      <c r="DI56" s="8" t="s">
        <v>373</v>
      </c>
      <c r="DJ56" s="8" t="s">
        <v>373</v>
      </c>
      <c r="DK56" s="8" t="s">
        <v>373</v>
      </c>
      <c r="DL56" s="8" t="s">
        <v>373</v>
      </c>
      <c r="DM56" s="8" t="s">
        <v>373</v>
      </c>
      <c r="DN56" s="8" t="s">
        <v>390</v>
      </c>
      <c r="DO56" s="8" t="s">
        <v>390</v>
      </c>
      <c r="DP56" s="8" t="s">
        <v>449</v>
      </c>
      <c r="DQ56" s="8" t="s">
        <v>373</v>
      </c>
      <c r="DR56" s="8" t="s">
        <v>373</v>
      </c>
      <c r="DS56" s="8" t="s">
        <v>373</v>
      </c>
      <c r="DT56" s="8" t="s">
        <v>373</v>
      </c>
      <c r="DU56" s="8" t="s">
        <v>373</v>
      </c>
      <c r="DV56" s="8" t="s">
        <v>390</v>
      </c>
      <c r="DW56" s="8" t="s">
        <v>373</v>
      </c>
      <c r="DX56" s="8" t="s">
        <v>373</v>
      </c>
      <c r="DY56" s="8" t="s">
        <v>373</v>
      </c>
      <c r="DZ56" s="8" t="s">
        <v>373</v>
      </c>
      <c r="EA56" s="8" t="s">
        <v>373</v>
      </c>
      <c r="EB56" s="8" t="s">
        <v>373</v>
      </c>
      <c r="EC56" s="8" t="s">
        <v>373</v>
      </c>
      <c r="ED56" s="8" t="s">
        <v>373</v>
      </c>
      <c r="EE56" s="8" t="s">
        <v>373</v>
      </c>
      <c r="EF56" s="8" t="s">
        <v>373</v>
      </c>
      <c r="EG56" s="8" t="s">
        <v>373</v>
      </c>
      <c r="EH56" s="8" t="s">
        <v>373</v>
      </c>
      <c r="EI56" s="8" t="s">
        <v>373</v>
      </c>
      <c r="EJ56" s="8" t="s">
        <v>373</v>
      </c>
      <c r="EK56" s="8" t="s">
        <v>373</v>
      </c>
      <c r="EL56" s="8" t="s">
        <v>373</v>
      </c>
      <c r="EM56" s="8" t="s">
        <v>373</v>
      </c>
      <c r="EN56" s="8" t="s">
        <v>373</v>
      </c>
      <c r="EO56" s="8" t="s">
        <v>373</v>
      </c>
      <c r="EP56" s="8" t="s">
        <v>373</v>
      </c>
      <c r="EQ56" s="8" t="s">
        <v>373</v>
      </c>
      <c r="ER56" s="8" t="s">
        <v>373</v>
      </c>
      <c r="ES56" s="8" t="s">
        <v>373</v>
      </c>
      <c r="ET56" s="8" t="s">
        <v>373</v>
      </c>
      <c r="EU56" s="8" t="s">
        <v>373</v>
      </c>
      <c r="EV56" s="8" t="s">
        <v>373</v>
      </c>
      <c r="EW56" s="8" t="s">
        <v>373</v>
      </c>
      <c r="EX56" s="8" t="s">
        <v>373</v>
      </c>
      <c r="EY56" s="8" t="s">
        <v>390</v>
      </c>
      <c r="EZ56" s="8" t="s">
        <v>373</v>
      </c>
      <c r="FA56" s="8" t="s">
        <v>373</v>
      </c>
      <c r="FB56" s="8" t="s">
        <v>373</v>
      </c>
      <c r="FC56" s="8" t="s">
        <v>373</v>
      </c>
      <c r="FD56" s="8" t="s">
        <v>383</v>
      </c>
      <c r="FE56" s="8" t="s">
        <v>373</v>
      </c>
      <c r="FF56" s="8" t="s">
        <v>373</v>
      </c>
      <c r="FG56" s="8" t="s">
        <v>383</v>
      </c>
      <c r="FH56" s="8" t="s">
        <v>373</v>
      </c>
      <c r="FI56" s="8" t="s">
        <v>373</v>
      </c>
      <c r="FJ56" s="8" t="s">
        <v>373</v>
      </c>
      <c r="FK56" s="8" t="s">
        <v>373</v>
      </c>
      <c r="FL56" s="8" t="s">
        <v>373</v>
      </c>
      <c r="FM56" s="8" t="s">
        <v>373</v>
      </c>
      <c r="FN56" s="8" t="s">
        <v>373</v>
      </c>
      <c r="FO56" s="8" t="s">
        <v>373</v>
      </c>
      <c r="FP56" s="8" t="s">
        <v>373</v>
      </c>
      <c r="FQ56" s="8" t="s">
        <v>373</v>
      </c>
      <c r="FR56" s="8" t="s">
        <v>373</v>
      </c>
    </row>
    <row r="57" spans="1:174" s="11" customFormat="1" x14ac:dyDescent="0.2">
      <c r="A57" s="8" t="s">
        <v>2878</v>
      </c>
      <c r="B57" s="8">
        <v>635</v>
      </c>
      <c r="C57" s="10">
        <v>2</v>
      </c>
      <c r="D57" s="8">
        <v>1</v>
      </c>
      <c r="E57" s="8" t="s">
        <v>2883</v>
      </c>
      <c r="F57" s="8" t="s">
        <v>373</v>
      </c>
      <c r="G57" s="8" t="s">
        <v>1021</v>
      </c>
      <c r="H57" s="8" t="s">
        <v>390</v>
      </c>
      <c r="I57" s="8" t="s">
        <v>384</v>
      </c>
      <c r="J57" s="8" t="s">
        <v>373</v>
      </c>
      <c r="K57" s="10">
        <v>20</v>
      </c>
      <c r="L57" s="8" t="s">
        <v>373</v>
      </c>
      <c r="M57" s="10">
        <v>0</v>
      </c>
      <c r="N57" s="8" t="s">
        <v>373</v>
      </c>
      <c r="O57" s="8" t="s">
        <v>373</v>
      </c>
      <c r="P57" s="10">
        <v>35</v>
      </c>
      <c r="Q57" s="8" t="s">
        <v>373</v>
      </c>
      <c r="R57" s="8" t="s">
        <v>373</v>
      </c>
      <c r="S57" s="8" t="s">
        <v>390</v>
      </c>
      <c r="T57" s="8" t="s">
        <v>2885</v>
      </c>
      <c r="U57" s="8" t="s">
        <v>405</v>
      </c>
      <c r="V57" s="8" t="s">
        <v>406</v>
      </c>
      <c r="W57" s="8" t="s">
        <v>373</v>
      </c>
      <c r="X57" s="8" t="s">
        <v>2886</v>
      </c>
      <c r="Y57" s="8" t="s">
        <v>373</v>
      </c>
      <c r="Z57" s="10">
        <v>20</v>
      </c>
      <c r="AA57" s="8" t="s">
        <v>373</v>
      </c>
      <c r="AB57" s="8" t="s">
        <v>373</v>
      </c>
      <c r="AC57" s="8" t="s">
        <v>373</v>
      </c>
      <c r="AD57" s="8" t="s">
        <v>373</v>
      </c>
      <c r="AE57" s="8" t="s">
        <v>373</v>
      </c>
      <c r="AF57" s="8" t="s">
        <v>383</v>
      </c>
      <c r="AG57" s="8" t="s">
        <v>373</v>
      </c>
      <c r="AH57" s="8" t="s">
        <v>383</v>
      </c>
      <c r="AI57" s="10">
        <v>2014</v>
      </c>
      <c r="AJ57" s="8" t="s">
        <v>373</v>
      </c>
      <c r="AK57" s="8" t="s">
        <v>373</v>
      </c>
      <c r="AL57" s="8" t="s">
        <v>373</v>
      </c>
      <c r="AM57" s="8" t="s">
        <v>373</v>
      </c>
      <c r="AN57" s="8" t="s">
        <v>373</v>
      </c>
      <c r="AO57" s="8" t="s">
        <v>390</v>
      </c>
      <c r="AP57" s="8" t="s">
        <v>873</v>
      </c>
      <c r="AQ57" s="8" t="s">
        <v>373</v>
      </c>
      <c r="AR57" s="8" t="s">
        <v>373</v>
      </c>
      <c r="AS57" s="8" t="s">
        <v>547</v>
      </c>
      <c r="AT57" s="8" t="s">
        <v>373</v>
      </c>
      <c r="AU57" s="8" t="s">
        <v>383</v>
      </c>
      <c r="AV57" s="8" t="s">
        <v>373</v>
      </c>
      <c r="AW57" s="8" t="s">
        <v>383</v>
      </c>
      <c r="AX57" s="8" t="s">
        <v>373</v>
      </c>
      <c r="AY57" s="8" t="s">
        <v>383</v>
      </c>
      <c r="AZ57" s="8" t="s">
        <v>383</v>
      </c>
      <c r="BA57" s="8" t="s">
        <v>373</v>
      </c>
      <c r="BB57" s="8" t="s">
        <v>373</v>
      </c>
      <c r="BC57" s="8" t="s">
        <v>373</v>
      </c>
      <c r="BD57" s="8" t="s">
        <v>373</v>
      </c>
      <c r="BE57" s="8" t="s">
        <v>373</v>
      </c>
      <c r="BF57" s="8" t="s">
        <v>373</v>
      </c>
      <c r="BG57" s="8" t="s">
        <v>373</v>
      </c>
      <c r="BH57" s="8" t="s">
        <v>373</v>
      </c>
      <c r="BI57" s="8" t="s">
        <v>373</v>
      </c>
      <c r="BJ57" s="8" t="s">
        <v>383</v>
      </c>
      <c r="BK57" s="8" t="s">
        <v>373</v>
      </c>
      <c r="BL57" s="8" t="s">
        <v>373</v>
      </c>
      <c r="BM57" s="8" t="s">
        <v>373</v>
      </c>
      <c r="BN57" s="8" t="s">
        <v>373</v>
      </c>
      <c r="BO57" s="8" t="s">
        <v>373</v>
      </c>
      <c r="BP57" s="8" t="s">
        <v>373</v>
      </c>
      <c r="BQ57" s="8" t="s">
        <v>373</v>
      </c>
      <c r="BR57" s="8" t="s">
        <v>373</v>
      </c>
      <c r="BS57" s="8" t="s">
        <v>373</v>
      </c>
      <c r="BT57" s="8" t="s">
        <v>383</v>
      </c>
      <c r="BU57" s="8" t="s">
        <v>373</v>
      </c>
      <c r="BV57" s="8" t="s">
        <v>373</v>
      </c>
      <c r="BW57" s="8" t="s">
        <v>373</v>
      </c>
      <c r="BX57" s="8" t="s">
        <v>373</v>
      </c>
      <c r="BY57" s="8" t="s">
        <v>373</v>
      </c>
      <c r="BZ57" s="8" t="s">
        <v>373</v>
      </c>
      <c r="CA57" s="8" t="s">
        <v>373</v>
      </c>
      <c r="CB57" s="8" t="s">
        <v>373</v>
      </c>
      <c r="CC57" s="8" t="s">
        <v>373</v>
      </c>
      <c r="CD57" s="8" t="s">
        <v>373</v>
      </c>
      <c r="CE57" s="8" t="s">
        <v>373</v>
      </c>
      <c r="CF57" s="8" t="s">
        <v>373</v>
      </c>
      <c r="CG57" s="8" t="s">
        <v>390</v>
      </c>
      <c r="CH57" s="10">
        <v>656</v>
      </c>
      <c r="CI57" s="8" t="s">
        <v>373</v>
      </c>
      <c r="CJ57" s="10">
        <v>3300</v>
      </c>
      <c r="CK57" s="8" t="s">
        <v>373</v>
      </c>
      <c r="CL57" s="10">
        <v>1313</v>
      </c>
      <c r="CM57" s="10">
        <v>339</v>
      </c>
      <c r="CN57" s="10">
        <v>55</v>
      </c>
      <c r="CO57" s="10">
        <v>6</v>
      </c>
      <c r="CP57" s="8" t="s">
        <v>373</v>
      </c>
      <c r="CQ57" s="8" t="s">
        <v>373</v>
      </c>
      <c r="CR57" s="8" t="s">
        <v>373</v>
      </c>
      <c r="CS57" s="8" t="s">
        <v>373</v>
      </c>
      <c r="CT57" s="8" t="s">
        <v>373</v>
      </c>
      <c r="CU57" s="8" t="s">
        <v>373</v>
      </c>
      <c r="CV57" s="8" t="s">
        <v>373</v>
      </c>
      <c r="CW57" s="8" t="s">
        <v>373</v>
      </c>
      <c r="CX57" s="10">
        <v>2019</v>
      </c>
      <c r="CY57" s="13">
        <v>1080000</v>
      </c>
      <c r="CZ57" s="8" t="s">
        <v>2892</v>
      </c>
      <c r="DA57" s="8" t="s">
        <v>373</v>
      </c>
      <c r="DB57" s="8" t="s">
        <v>373</v>
      </c>
      <c r="DC57" s="8" t="s">
        <v>373</v>
      </c>
      <c r="DD57" s="8" t="s">
        <v>2893</v>
      </c>
      <c r="DE57" s="8" t="s">
        <v>2894</v>
      </c>
      <c r="DF57" s="8" t="s">
        <v>373</v>
      </c>
      <c r="DG57" s="8" t="s">
        <v>373</v>
      </c>
      <c r="DH57" s="8" t="s">
        <v>373</v>
      </c>
      <c r="DI57" s="8" t="s">
        <v>373</v>
      </c>
      <c r="DJ57" s="8" t="s">
        <v>373</v>
      </c>
      <c r="DK57" s="8" t="s">
        <v>373</v>
      </c>
      <c r="DL57" s="8" t="s">
        <v>373</v>
      </c>
      <c r="DM57" s="8" t="s">
        <v>373</v>
      </c>
      <c r="DN57" s="8" t="s">
        <v>390</v>
      </c>
      <c r="DO57" s="8" t="s">
        <v>390</v>
      </c>
      <c r="DP57" s="8" t="s">
        <v>449</v>
      </c>
      <c r="DQ57" s="8" t="s">
        <v>373</v>
      </c>
      <c r="DR57" s="12">
        <v>1</v>
      </c>
      <c r="DS57" s="8" t="s">
        <v>373</v>
      </c>
      <c r="DT57" s="8" t="s">
        <v>373</v>
      </c>
      <c r="DU57" s="8" t="s">
        <v>373</v>
      </c>
      <c r="DV57" s="8" t="s">
        <v>383</v>
      </c>
      <c r="DW57" s="8" t="s">
        <v>373</v>
      </c>
      <c r="DX57" s="8" t="s">
        <v>373</v>
      </c>
      <c r="DY57" s="8" t="s">
        <v>373</v>
      </c>
      <c r="DZ57" s="8" t="s">
        <v>373</v>
      </c>
      <c r="EA57" s="8" t="s">
        <v>373</v>
      </c>
      <c r="EB57" s="8" t="s">
        <v>373</v>
      </c>
      <c r="EC57" s="8" t="s">
        <v>373</v>
      </c>
      <c r="ED57" s="8" t="s">
        <v>373</v>
      </c>
      <c r="EE57" s="8" t="s">
        <v>373</v>
      </c>
      <c r="EF57" s="8" t="s">
        <v>373</v>
      </c>
      <c r="EG57" s="8" t="s">
        <v>373</v>
      </c>
      <c r="EH57" s="8" t="s">
        <v>373</v>
      </c>
      <c r="EI57" s="8" t="s">
        <v>373</v>
      </c>
      <c r="EJ57" s="8" t="s">
        <v>373</v>
      </c>
      <c r="EK57" s="8" t="s">
        <v>373</v>
      </c>
      <c r="EL57" s="8" t="s">
        <v>373</v>
      </c>
      <c r="EM57" s="8" t="s">
        <v>373</v>
      </c>
      <c r="EN57" s="8" t="s">
        <v>373</v>
      </c>
      <c r="EO57" s="8" t="s">
        <v>373</v>
      </c>
      <c r="EP57" s="8" t="s">
        <v>373</v>
      </c>
      <c r="EQ57" s="8" t="s">
        <v>373</v>
      </c>
      <c r="ER57" s="8" t="s">
        <v>373</v>
      </c>
      <c r="ES57" s="8" t="s">
        <v>373</v>
      </c>
      <c r="ET57" s="8" t="s">
        <v>373</v>
      </c>
      <c r="EU57" s="8" t="s">
        <v>373</v>
      </c>
      <c r="EV57" s="8" t="s">
        <v>373</v>
      </c>
      <c r="EW57" s="8" t="s">
        <v>373</v>
      </c>
      <c r="EX57" s="8" t="s">
        <v>373</v>
      </c>
      <c r="EY57" s="8" t="s">
        <v>373</v>
      </c>
      <c r="EZ57" s="8" t="s">
        <v>373</v>
      </c>
      <c r="FA57" s="8" t="s">
        <v>373</v>
      </c>
      <c r="FB57" s="8" t="s">
        <v>373</v>
      </c>
      <c r="FC57" s="8" t="s">
        <v>373</v>
      </c>
      <c r="FD57" s="8" t="s">
        <v>373</v>
      </c>
      <c r="FE57" s="8" t="s">
        <v>373</v>
      </c>
      <c r="FF57" s="8" t="s">
        <v>373</v>
      </c>
      <c r="FG57" s="8" t="s">
        <v>383</v>
      </c>
      <c r="FH57" s="8" t="s">
        <v>373</v>
      </c>
      <c r="FI57" s="8" t="s">
        <v>373</v>
      </c>
      <c r="FJ57" s="8" t="s">
        <v>373</v>
      </c>
      <c r="FK57" s="8" t="s">
        <v>373</v>
      </c>
      <c r="FL57" s="8" t="s">
        <v>373</v>
      </c>
      <c r="FM57" s="8" t="s">
        <v>373</v>
      </c>
      <c r="FN57" s="8" t="s">
        <v>373</v>
      </c>
      <c r="FO57" s="8" t="s">
        <v>373</v>
      </c>
      <c r="FP57" s="8" t="s">
        <v>373</v>
      </c>
      <c r="FQ57" s="8" t="s">
        <v>373</v>
      </c>
      <c r="FR57" s="8" t="s">
        <v>373</v>
      </c>
    </row>
    <row r="58" spans="1:174" s="11" customFormat="1" x14ac:dyDescent="0.2">
      <c r="A58" s="8" t="s">
        <v>1044</v>
      </c>
      <c r="B58" s="8">
        <v>1865</v>
      </c>
      <c r="C58" s="10">
        <v>3</v>
      </c>
      <c r="D58" s="8">
        <v>3</v>
      </c>
      <c r="E58" s="8" t="s">
        <v>381</v>
      </c>
      <c r="F58" s="8" t="s">
        <v>373</v>
      </c>
      <c r="G58" s="8" t="s">
        <v>382</v>
      </c>
      <c r="H58" s="8" t="s">
        <v>383</v>
      </c>
      <c r="I58" s="8" t="s">
        <v>597</v>
      </c>
      <c r="J58" s="8" t="s">
        <v>373</v>
      </c>
      <c r="K58" s="9">
        <v>10</v>
      </c>
      <c r="L58" s="8" t="s">
        <v>373</v>
      </c>
      <c r="M58" s="8" t="s">
        <v>1048</v>
      </c>
      <c r="N58" s="8" t="s">
        <v>373</v>
      </c>
      <c r="O58" s="8" t="s">
        <v>373</v>
      </c>
      <c r="P58" s="8" t="s">
        <v>1049</v>
      </c>
      <c r="Q58" s="8" t="s">
        <v>373</v>
      </c>
      <c r="R58" s="8" t="s">
        <v>373</v>
      </c>
      <c r="S58" s="8" t="s">
        <v>383</v>
      </c>
      <c r="T58" s="8" t="s">
        <v>373</v>
      </c>
      <c r="U58" s="8" t="s">
        <v>405</v>
      </c>
      <c r="V58" s="8" t="s">
        <v>406</v>
      </c>
      <c r="W58" s="10">
        <v>90</v>
      </c>
      <c r="X58" s="8" t="s">
        <v>373</v>
      </c>
      <c r="Y58" s="8" t="s">
        <v>373</v>
      </c>
      <c r="Z58" s="10">
        <v>37</v>
      </c>
      <c r="AA58" s="10">
        <v>34</v>
      </c>
      <c r="AB58" s="8" t="s">
        <v>373</v>
      </c>
      <c r="AC58" s="8" t="s">
        <v>373</v>
      </c>
      <c r="AD58" s="8" t="s">
        <v>373</v>
      </c>
      <c r="AE58" s="8" t="s">
        <v>429</v>
      </c>
      <c r="AF58" s="8" t="s">
        <v>373</v>
      </c>
      <c r="AG58" s="8" t="s">
        <v>373</v>
      </c>
      <c r="AH58" s="8" t="s">
        <v>373</v>
      </c>
      <c r="AI58" s="10">
        <v>2018</v>
      </c>
      <c r="AJ58" s="10">
        <v>2007</v>
      </c>
      <c r="AK58" s="8" t="s">
        <v>429</v>
      </c>
      <c r="AL58" s="10">
        <v>2003</v>
      </c>
      <c r="AM58" s="10">
        <v>2007</v>
      </c>
      <c r="AN58" s="8" t="s">
        <v>429</v>
      </c>
      <c r="AO58" s="8" t="s">
        <v>383</v>
      </c>
      <c r="AP58" s="8" t="s">
        <v>494</v>
      </c>
      <c r="AQ58" s="8" t="s">
        <v>373</v>
      </c>
      <c r="AR58" s="8" t="s">
        <v>1054</v>
      </c>
      <c r="AS58" s="8" t="s">
        <v>691</v>
      </c>
      <c r="AT58" s="8" t="s">
        <v>373</v>
      </c>
      <c r="AU58" s="8" t="s">
        <v>383</v>
      </c>
      <c r="AV58" s="8" t="s">
        <v>373</v>
      </c>
      <c r="AW58" s="8" t="s">
        <v>390</v>
      </c>
      <c r="AX58" s="8" t="s">
        <v>383</v>
      </c>
      <c r="AY58" s="8" t="s">
        <v>373</v>
      </c>
      <c r="AZ58" s="8" t="s">
        <v>390</v>
      </c>
      <c r="BA58" s="10">
        <v>2019</v>
      </c>
      <c r="BB58" s="8" t="s">
        <v>411</v>
      </c>
      <c r="BC58" s="10">
        <v>0.45</v>
      </c>
      <c r="BD58" s="8" t="s">
        <v>373</v>
      </c>
      <c r="BE58" s="8" t="s">
        <v>1056</v>
      </c>
      <c r="BF58" s="8" t="s">
        <v>373</v>
      </c>
      <c r="BG58" s="8" t="s">
        <v>494</v>
      </c>
      <c r="BH58" s="8" t="s">
        <v>1057</v>
      </c>
      <c r="BI58" s="8" t="s">
        <v>1058</v>
      </c>
      <c r="BJ58" s="8" t="s">
        <v>390</v>
      </c>
      <c r="BK58" s="17">
        <v>6331</v>
      </c>
      <c r="BL58" s="8" t="s">
        <v>411</v>
      </c>
      <c r="BM58" s="10">
        <v>10</v>
      </c>
      <c r="BN58" s="8" t="s">
        <v>373</v>
      </c>
      <c r="BO58" s="8" t="s">
        <v>1056</v>
      </c>
      <c r="BP58" s="8" t="s">
        <v>373</v>
      </c>
      <c r="BQ58" s="8" t="s">
        <v>435</v>
      </c>
      <c r="BR58" s="8" t="s">
        <v>373</v>
      </c>
      <c r="BS58" s="9">
        <v>42</v>
      </c>
      <c r="BT58" s="8" t="s">
        <v>383</v>
      </c>
      <c r="BU58" s="8" t="s">
        <v>373</v>
      </c>
      <c r="BV58" s="8" t="s">
        <v>373</v>
      </c>
      <c r="BW58" s="8" t="s">
        <v>373</v>
      </c>
      <c r="BX58" s="8" t="s">
        <v>373</v>
      </c>
      <c r="BY58" s="8" t="s">
        <v>373</v>
      </c>
      <c r="BZ58" s="8" t="s">
        <v>373</v>
      </c>
      <c r="CA58" s="8" t="s">
        <v>373</v>
      </c>
      <c r="CB58" s="8" t="s">
        <v>373</v>
      </c>
      <c r="CC58" s="8" t="s">
        <v>373</v>
      </c>
      <c r="CD58" s="8" t="s">
        <v>373</v>
      </c>
      <c r="CE58" s="8" t="s">
        <v>373</v>
      </c>
      <c r="CF58" s="8" t="s">
        <v>373</v>
      </c>
      <c r="CG58" s="8" t="s">
        <v>390</v>
      </c>
      <c r="CH58" s="8" t="s">
        <v>373</v>
      </c>
      <c r="CI58" s="8" t="s">
        <v>373</v>
      </c>
      <c r="CJ58" s="8" t="s">
        <v>373</v>
      </c>
      <c r="CK58" s="8" t="s">
        <v>373</v>
      </c>
      <c r="CL58" s="8" t="s">
        <v>373</v>
      </c>
      <c r="CM58" s="8" t="s">
        <v>373</v>
      </c>
      <c r="CN58" s="8" t="s">
        <v>373</v>
      </c>
      <c r="CO58" s="8" t="s">
        <v>373</v>
      </c>
      <c r="CP58" s="8" t="s">
        <v>373</v>
      </c>
      <c r="CQ58" s="8" t="s">
        <v>373</v>
      </c>
      <c r="CR58" s="8" t="s">
        <v>373</v>
      </c>
      <c r="CS58" s="8" t="s">
        <v>373</v>
      </c>
      <c r="CT58" s="8" t="s">
        <v>373</v>
      </c>
      <c r="CU58" s="8" t="s">
        <v>373</v>
      </c>
      <c r="CV58" s="8" t="s">
        <v>373</v>
      </c>
      <c r="CW58" s="8" t="s">
        <v>373</v>
      </c>
      <c r="CX58" s="8" t="s">
        <v>373</v>
      </c>
      <c r="CY58" s="8" t="s">
        <v>373</v>
      </c>
      <c r="CZ58" s="8" t="s">
        <v>373</v>
      </c>
      <c r="DA58" s="8" t="s">
        <v>373</v>
      </c>
      <c r="DB58" s="8" t="s">
        <v>373</v>
      </c>
      <c r="DC58" s="8" t="s">
        <v>373</v>
      </c>
      <c r="DD58" s="8" t="s">
        <v>373</v>
      </c>
      <c r="DE58" s="8" t="s">
        <v>373</v>
      </c>
      <c r="DF58" s="8" t="s">
        <v>373</v>
      </c>
      <c r="DG58" s="8" t="s">
        <v>373</v>
      </c>
      <c r="DH58" s="8" t="s">
        <v>373</v>
      </c>
      <c r="DI58" s="8" t="s">
        <v>373</v>
      </c>
      <c r="DJ58" s="8" t="s">
        <v>373</v>
      </c>
      <c r="DK58" s="8" t="s">
        <v>373</v>
      </c>
      <c r="DL58" s="8" t="s">
        <v>373</v>
      </c>
      <c r="DM58" s="8" t="s">
        <v>373</v>
      </c>
      <c r="DN58" s="8" t="s">
        <v>373</v>
      </c>
      <c r="DO58" s="8" t="s">
        <v>373</v>
      </c>
      <c r="DP58" s="8" t="s">
        <v>373</v>
      </c>
      <c r="DQ58" s="8" t="s">
        <v>373</v>
      </c>
      <c r="DR58" s="8" t="s">
        <v>373</v>
      </c>
      <c r="DS58" s="8" t="s">
        <v>373</v>
      </c>
      <c r="DT58" s="8" t="s">
        <v>373</v>
      </c>
      <c r="DU58" s="8" t="s">
        <v>373</v>
      </c>
      <c r="DV58" s="8" t="s">
        <v>373</v>
      </c>
      <c r="DW58" s="8" t="s">
        <v>373</v>
      </c>
      <c r="DX58" s="8" t="s">
        <v>373</v>
      </c>
      <c r="DY58" s="8" t="s">
        <v>373</v>
      </c>
      <c r="DZ58" s="8" t="s">
        <v>373</v>
      </c>
      <c r="EA58" s="8" t="s">
        <v>373</v>
      </c>
      <c r="EB58" s="8" t="s">
        <v>373</v>
      </c>
      <c r="EC58" s="8" t="s">
        <v>373</v>
      </c>
      <c r="ED58" s="8" t="s">
        <v>373</v>
      </c>
      <c r="EE58" s="8" t="s">
        <v>373</v>
      </c>
      <c r="EF58" s="8" t="s">
        <v>373</v>
      </c>
      <c r="EG58" s="8" t="s">
        <v>373</v>
      </c>
      <c r="EH58" s="8" t="s">
        <v>373</v>
      </c>
      <c r="EI58" s="8" t="s">
        <v>373</v>
      </c>
      <c r="EJ58" s="8" t="s">
        <v>373</v>
      </c>
      <c r="EK58" s="8" t="s">
        <v>373</v>
      </c>
      <c r="EL58" s="8" t="s">
        <v>373</v>
      </c>
      <c r="EM58" s="8" t="s">
        <v>373</v>
      </c>
      <c r="EN58" s="8" t="s">
        <v>373</v>
      </c>
      <c r="EO58" s="8" t="s">
        <v>373</v>
      </c>
      <c r="EP58" s="8" t="s">
        <v>373</v>
      </c>
      <c r="EQ58" s="8" t="s">
        <v>373</v>
      </c>
      <c r="ER58" s="8" t="s">
        <v>373</v>
      </c>
      <c r="ES58" s="8" t="s">
        <v>373</v>
      </c>
      <c r="ET58" s="8" t="s">
        <v>373</v>
      </c>
      <c r="EU58" s="8" t="s">
        <v>373</v>
      </c>
      <c r="EV58" s="8" t="s">
        <v>373</v>
      </c>
      <c r="EW58" s="8" t="s">
        <v>373</v>
      </c>
      <c r="EX58" s="8" t="s">
        <v>373</v>
      </c>
      <c r="EY58" s="8" t="s">
        <v>373</v>
      </c>
      <c r="EZ58" s="8" t="s">
        <v>373</v>
      </c>
      <c r="FA58" s="8" t="s">
        <v>373</v>
      </c>
      <c r="FB58" s="8" t="s">
        <v>373</v>
      </c>
      <c r="FC58" s="8" t="s">
        <v>373</v>
      </c>
      <c r="FD58" s="8" t="s">
        <v>373</v>
      </c>
      <c r="FE58" s="8" t="s">
        <v>373</v>
      </c>
      <c r="FF58" s="8" t="s">
        <v>373</v>
      </c>
      <c r="FG58" s="8" t="s">
        <v>373</v>
      </c>
      <c r="FH58" s="8" t="s">
        <v>373</v>
      </c>
      <c r="FI58" s="8" t="s">
        <v>373</v>
      </c>
      <c r="FJ58" s="8" t="s">
        <v>373</v>
      </c>
      <c r="FK58" s="8" t="s">
        <v>373</v>
      </c>
      <c r="FL58" s="8" t="s">
        <v>373</v>
      </c>
      <c r="FM58" s="8" t="s">
        <v>373</v>
      </c>
      <c r="FN58" s="8" t="s">
        <v>373</v>
      </c>
      <c r="FO58" s="8" t="s">
        <v>373</v>
      </c>
      <c r="FP58" s="8" t="s">
        <v>373</v>
      </c>
      <c r="FQ58" s="8" t="s">
        <v>373</v>
      </c>
      <c r="FR58" s="8" t="s">
        <v>373</v>
      </c>
    </row>
    <row r="59" spans="1:174" s="11" customFormat="1" x14ac:dyDescent="0.2">
      <c r="A59" s="8" t="s">
        <v>3237</v>
      </c>
      <c r="B59" s="8">
        <v>7105</v>
      </c>
      <c r="C59" s="10">
        <v>4</v>
      </c>
      <c r="D59" s="8">
        <v>11</v>
      </c>
      <c r="E59" s="8" t="s">
        <v>381</v>
      </c>
      <c r="F59" s="8" t="s">
        <v>373</v>
      </c>
      <c r="G59" s="8" t="s">
        <v>1370</v>
      </c>
      <c r="H59" s="8" t="s">
        <v>390</v>
      </c>
      <c r="I59" s="8" t="s">
        <v>384</v>
      </c>
      <c r="J59" s="8" t="s">
        <v>373</v>
      </c>
      <c r="K59" s="10">
        <v>10</v>
      </c>
      <c r="L59" s="8" t="s">
        <v>373</v>
      </c>
      <c r="M59" s="10">
        <v>20</v>
      </c>
      <c r="N59" s="8" t="s">
        <v>373</v>
      </c>
      <c r="O59" s="8" t="s">
        <v>373</v>
      </c>
      <c r="P59" s="10">
        <v>20</v>
      </c>
      <c r="Q59" s="8" t="s">
        <v>373</v>
      </c>
      <c r="R59" s="8" t="s">
        <v>373</v>
      </c>
      <c r="S59" s="8" t="s">
        <v>390</v>
      </c>
      <c r="T59" s="8" t="s">
        <v>373</v>
      </c>
      <c r="U59" s="8" t="s">
        <v>373</v>
      </c>
      <c r="V59" s="8" t="s">
        <v>373</v>
      </c>
      <c r="W59" s="8" t="s">
        <v>373</v>
      </c>
      <c r="X59" s="8" t="s">
        <v>373</v>
      </c>
      <c r="Y59" s="8" t="s">
        <v>373</v>
      </c>
      <c r="Z59" s="8" t="s">
        <v>373</v>
      </c>
      <c r="AA59" s="8" t="s">
        <v>373</v>
      </c>
      <c r="AB59" s="8" t="s">
        <v>373</v>
      </c>
      <c r="AC59" s="8" t="s">
        <v>373</v>
      </c>
      <c r="AD59" s="8" t="s">
        <v>373</v>
      </c>
      <c r="AE59" s="8" t="s">
        <v>373</v>
      </c>
      <c r="AF59" s="8" t="s">
        <v>383</v>
      </c>
      <c r="AG59" s="8" t="s">
        <v>383</v>
      </c>
      <c r="AH59" s="8" t="s">
        <v>383</v>
      </c>
      <c r="AI59" s="8" t="s">
        <v>373</v>
      </c>
      <c r="AJ59" s="8" t="s">
        <v>373</v>
      </c>
      <c r="AK59" s="8" t="s">
        <v>373</v>
      </c>
      <c r="AL59" s="8" t="s">
        <v>373</v>
      </c>
      <c r="AM59" s="8" t="s">
        <v>373</v>
      </c>
      <c r="AN59" s="8" t="s">
        <v>373</v>
      </c>
      <c r="AO59" s="8" t="s">
        <v>383</v>
      </c>
      <c r="AP59" s="8" t="s">
        <v>373</v>
      </c>
      <c r="AQ59" s="8" t="s">
        <v>373</v>
      </c>
      <c r="AR59" s="8" t="s">
        <v>373</v>
      </c>
      <c r="AS59" s="8" t="s">
        <v>373</v>
      </c>
      <c r="AT59" s="8" t="s">
        <v>373</v>
      </c>
      <c r="AU59" s="8" t="s">
        <v>383</v>
      </c>
      <c r="AV59" s="8" t="s">
        <v>373</v>
      </c>
      <c r="AW59" s="8" t="s">
        <v>373</v>
      </c>
      <c r="AX59" s="8" t="s">
        <v>373</v>
      </c>
      <c r="AY59" s="8" t="s">
        <v>373</v>
      </c>
      <c r="AZ59" s="8" t="s">
        <v>390</v>
      </c>
      <c r="BA59" s="8" t="s">
        <v>373</v>
      </c>
      <c r="BB59" s="8" t="s">
        <v>373</v>
      </c>
      <c r="BC59" s="8" t="s">
        <v>373</v>
      </c>
      <c r="BD59" s="8" t="s">
        <v>373</v>
      </c>
      <c r="BE59" s="8" t="s">
        <v>373</v>
      </c>
      <c r="BF59" s="8" t="s">
        <v>373</v>
      </c>
      <c r="BG59" s="8" t="s">
        <v>373</v>
      </c>
      <c r="BH59" s="8" t="s">
        <v>373</v>
      </c>
      <c r="BI59" s="8" t="s">
        <v>373</v>
      </c>
      <c r="BJ59" s="8" t="s">
        <v>390</v>
      </c>
      <c r="BK59" s="8" t="s">
        <v>373</v>
      </c>
      <c r="BL59" s="8" t="s">
        <v>373</v>
      </c>
      <c r="BM59" s="8" t="s">
        <v>373</v>
      </c>
      <c r="BN59" s="8" t="s">
        <v>373</v>
      </c>
      <c r="BO59" s="8" t="s">
        <v>1093</v>
      </c>
      <c r="BP59" s="8" t="s">
        <v>373</v>
      </c>
      <c r="BQ59" s="8" t="s">
        <v>435</v>
      </c>
      <c r="BR59" s="8" t="s">
        <v>373</v>
      </c>
      <c r="BS59" s="8" t="s">
        <v>373</v>
      </c>
      <c r="BT59" s="8" t="s">
        <v>383</v>
      </c>
      <c r="BU59" s="8" t="s">
        <v>373</v>
      </c>
      <c r="BV59" s="8" t="s">
        <v>373</v>
      </c>
      <c r="BW59" s="8" t="s">
        <v>373</v>
      </c>
      <c r="BX59" s="8" t="s">
        <v>373</v>
      </c>
      <c r="BY59" s="8" t="s">
        <v>373</v>
      </c>
      <c r="BZ59" s="8" t="s">
        <v>373</v>
      </c>
      <c r="CA59" s="8" t="s">
        <v>373</v>
      </c>
      <c r="CB59" s="8" t="s">
        <v>373</v>
      </c>
      <c r="CC59" s="8" t="s">
        <v>373</v>
      </c>
      <c r="CD59" s="8" t="s">
        <v>373</v>
      </c>
      <c r="CE59" s="8" t="s">
        <v>373</v>
      </c>
      <c r="CF59" s="8" t="s">
        <v>373</v>
      </c>
      <c r="CG59" s="8" t="s">
        <v>390</v>
      </c>
      <c r="CH59" s="8" t="s">
        <v>373</v>
      </c>
      <c r="CI59" s="8" t="s">
        <v>373</v>
      </c>
      <c r="CJ59" s="8" t="s">
        <v>373</v>
      </c>
      <c r="CK59" s="8" t="s">
        <v>373</v>
      </c>
      <c r="CL59" s="8" t="s">
        <v>373</v>
      </c>
      <c r="CM59" s="8" t="s">
        <v>373</v>
      </c>
      <c r="CN59" s="8" t="s">
        <v>373</v>
      </c>
      <c r="CO59" s="8" t="s">
        <v>373</v>
      </c>
      <c r="CP59" s="8" t="s">
        <v>373</v>
      </c>
      <c r="CQ59" s="8" t="s">
        <v>373</v>
      </c>
      <c r="CR59" s="8" t="s">
        <v>373</v>
      </c>
      <c r="CS59" s="8" t="s">
        <v>373</v>
      </c>
      <c r="CT59" s="10">
        <v>2</v>
      </c>
      <c r="CU59" s="10">
        <v>3</v>
      </c>
      <c r="CV59" s="8" t="s">
        <v>373</v>
      </c>
      <c r="CW59" s="8" t="s">
        <v>373</v>
      </c>
      <c r="CX59" s="8" t="s">
        <v>373</v>
      </c>
      <c r="CY59" s="8" t="s">
        <v>373</v>
      </c>
      <c r="CZ59" s="8" t="s">
        <v>373</v>
      </c>
      <c r="DA59" s="8" t="s">
        <v>373</v>
      </c>
      <c r="DB59" s="8" t="s">
        <v>373</v>
      </c>
      <c r="DC59" s="8" t="s">
        <v>373</v>
      </c>
      <c r="DD59" s="8" t="s">
        <v>373</v>
      </c>
      <c r="DE59" s="8" t="s">
        <v>373</v>
      </c>
      <c r="DF59" s="8" t="s">
        <v>373</v>
      </c>
      <c r="DG59" s="8" t="s">
        <v>373</v>
      </c>
      <c r="DH59" s="8" t="s">
        <v>373</v>
      </c>
      <c r="DI59" s="8" t="s">
        <v>373</v>
      </c>
      <c r="DJ59" s="8" t="s">
        <v>373</v>
      </c>
      <c r="DK59" s="8" t="s">
        <v>373</v>
      </c>
      <c r="DL59" s="8" t="s">
        <v>373</v>
      </c>
      <c r="DM59" s="8" t="s">
        <v>373</v>
      </c>
      <c r="DN59" s="8" t="s">
        <v>390</v>
      </c>
      <c r="DO59" s="8" t="s">
        <v>390</v>
      </c>
      <c r="DP59" s="8" t="s">
        <v>449</v>
      </c>
      <c r="DQ59" s="8" t="s">
        <v>373</v>
      </c>
      <c r="DR59" s="8" t="s">
        <v>373</v>
      </c>
      <c r="DS59" s="8" t="s">
        <v>373</v>
      </c>
      <c r="DT59" s="8" t="s">
        <v>373</v>
      </c>
      <c r="DU59" s="8" t="s">
        <v>373</v>
      </c>
      <c r="DV59" s="8" t="s">
        <v>390</v>
      </c>
      <c r="DW59" s="8" t="s">
        <v>373</v>
      </c>
      <c r="DX59" s="8" t="s">
        <v>373</v>
      </c>
      <c r="DY59" s="8" t="s">
        <v>373</v>
      </c>
      <c r="DZ59" s="8" t="s">
        <v>373</v>
      </c>
      <c r="EA59" s="8" t="s">
        <v>373</v>
      </c>
      <c r="EB59" s="8" t="s">
        <v>373</v>
      </c>
      <c r="EC59" s="8" t="s">
        <v>373</v>
      </c>
      <c r="ED59" s="8" t="s">
        <v>373</v>
      </c>
      <c r="EE59" s="8" t="s">
        <v>373</v>
      </c>
      <c r="EF59" s="8" t="s">
        <v>373</v>
      </c>
      <c r="EG59" s="8" t="s">
        <v>373</v>
      </c>
      <c r="EH59" s="8" t="s">
        <v>373</v>
      </c>
      <c r="EI59" s="8" t="s">
        <v>373</v>
      </c>
      <c r="EJ59" s="8" t="s">
        <v>373</v>
      </c>
      <c r="EK59" s="8" t="s">
        <v>373</v>
      </c>
      <c r="EL59" s="8" t="s">
        <v>651</v>
      </c>
      <c r="EM59" s="8" t="s">
        <v>373</v>
      </c>
      <c r="EN59" s="8" t="s">
        <v>373</v>
      </c>
      <c r="EO59" s="8" t="s">
        <v>373</v>
      </c>
      <c r="EP59" s="8" t="s">
        <v>373</v>
      </c>
      <c r="EQ59" s="8" t="s">
        <v>373</v>
      </c>
      <c r="ER59" s="8" t="s">
        <v>373</v>
      </c>
      <c r="ES59" s="8" t="s">
        <v>373</v>
      </c>
      <c r="ET59" s="8" t="s">
        <v>373</v>
      </c>
      <c r="EU59" s="8" t="s">
        <v>373</v>
      </c>
      <c r="EV59" s="8" t="s">
        <v>373</v>
      </c>
      <c r="EW59" s="8" t="s">
        <v>373</v>
      </c>
      <c r="EX59" s="8" t="s">
        <v>373</v>
      </c>
      <c r="EY59" s="8" t="s">
        <v>373</v>
      </c>
      <c r="EZ59" s="8" t="s">
        <v>373</v>
      </c>
      <c r="FA59" s="8" t="s">
        <v>373</v>
      </c>
      <c r="FB59" s="8" t="s">
        <v>390</v>
      </c>
      <c r="FC59" s="8" t="s">
        <v>373</v>
      </c>
      <c r="FD59" s="8" t="s">
        <v>383</v>
      </c>
      <c r="FE59" s="8" t="s">
        <v>373</v>
      </c>
      <c r="FF59" s="8" t="s">
        <v>373</v>
      </c>
      <c r="FG59" s="8" t="s">
        <v>390</v>
      </c>
      <c r="FH59" s="8" t="s">
        <v>373</v>
      </c>
      <c r="FI59" s="8" t="s">
        <v>373</v>
      </c>
      <c r="FJ59" s="8" t="s">
        <v>373</v>
      </c>
      <c r="FK59" s="8" t="s">
        <v>373</v>
      </c>
      <c r="FL59" s="8" t="s">
        <v>373</v>
      </c>
      <c r="FM59" s="8" t="s">
        <v>373</v>
      </c>
      <c r="FN59" s="8" t="s">
        <v>373</v>
      </c>
      <c r="FO59" s="8" t="s">
        <v>373</v>
      </c>
      <c r="FP59" s="8" t="s">
        <v>373</v>
      </c>
      <c r="FQ59" s="8" t="s">
        <v>373</v>
      </c>
      <c r="FR59" s="8" t="s">
        <v>373</v>
      </c>
    </row>
    <row r="60" spans="1:174" s="11" customFormat="1" x14ac:dyDescent="0.2">
      <c r="A60" s="8" t="s">
        <v>3238</v>
      </c>
      <c r="B60" s="8">
        <v>9625</v>
      </c>
      <c r="C60" s="10">
        <v>4</v>
      </c>
      <c r="D60" s="8">
        <v>3</v>
      </c>
      <c r="E60" s="8" t="s">
        <v>381</v>
      </c>
      <c r="F60" s="8" t="s">
        <v>373</v>
      </c>
      <c r="G60" s="8" t="s">
        <v>739</v>
      </c>
      <c r="H60" s="8" t="s">
        <v>390</v>
      </c>
      <c r="I60" s="8" t="s">
        <v>424</v>
      </c>
      <c r="J60" s="8" t="s">
        <v>373</v>
      </c>
      <c r="K60" s="10">
        <v>15</v>
      </c>
      <c r="L60" s="8" t="s">
        <v>373</v>
      </c>
      <c r="M60" s="10">
        <v>16</v>
      </c>
      <c r="N60" s="8" t="s">
        <v>373</v>
      </c>
      <c r="O60" s="8" t="s">
        <v>373</v>
      </c>
      <c r="P60" s="8" t="s">
        <v>373</v>
      </c>
      <c r="Q60" s="8" t="s">
        <v>373</v>
      </c>
      <c r="R60" s="8" t="s">
        <v>373</v>
      </c>
      <c r="S60" s="8" t="s">
        <v>383</v>
      </c>
      <c r="T60" s="8" t="s">
        <v>373</v>
      </c>
      <c r="U60" s="8" t="s">
        <v>405</v>
      </c>
      <c r="V60" s="8" t="s">
        <v>406</v>
      </c>
      <c r="W60" s="8" t="s">
        <v>373</v>
      </c>
      <c r="X60" s="8" t="s">
        <v>1975</v>
      </c>
      <c r="Y60" s="8" t="s">
        <v>373</v>
      </c>
      <c r="Z60" s="10">
        <v>0</v>
      </c>
      <c r="AA60" s="10">
        <v>10.5</v>
      </c>
      <c r="AB60" s="10">
        <v>0</v>
      </c>
      <c r="AC60" s="8" t="s">
        <v>373</v>
      </c>
      <c r="AD60" s="8" t="s">
        <v>373</v>
      </c>
      <c r="AE60" s="8" t="s">
        <v>373</v>
      </c>
      <c r="AF60" s="8" t="s">
        <v>390</v>
      </c>
      <c r="AG60" s="8" t="s">
        <v>390</v>
      </c>
      <c r="AH60" s="8" t="s">
        <v>390</v>
      </c>
      <c r="AI60" s="10">
        <v>2018</v>
      </c>
      <c r="AJ60" s="10">
        <v>2018</v>
      </c>
      <c r="AK60" s="10">
        <v>2018</v>
      </c>
      <c r="AL60" s="10">
        <v>2017</v>
      </c>
      <c r="AM60" s="10">
        <v>2017</v>
      </c>
      <c r="AN60" s="10">
        <v>2017</v>
      </c>
      <c r="AO60" s="8" t="s">
        <v>383</v>
      </c>
      <c r="AP60" s="8" t="s">
        <v>494</v>
      </c>
      <c r="AQ60" s="8" t="s">
        <v>373</v>
      </c>
      <c r="AR60" s="8" t="s">
        <v>1977</v>
      </c>
      <c r="AS60" s="8" t="s">
        <v>409</v>
      </c>
      <c r="AT60" s="8" t="s">
        <v>373</v>
      </c>
      <c r="AU60" s="8" t="s">
        <v>390</v>
      </c>
      <c r="AV60" s="8" t="s">
        <v>373</v>
      </c>
      <c r="AW60" s="8" t="s">
        <v>390</v>
      </c>
      <c r="AX60" s="8" t="s">
        <v>390</v>
      </c>
      <c r="AY60" s="8" t="s">
        <v>390</v>
      </c>
      <c r="AZ60" s="8" t="s">
        <v>390</v>
      </c>
      <c r="BA60" s="10">
        <v>2018</v>
      </c>
      <c r="BB60" s="8" t="s">
        <v>411</v>
      </c>
      <c r="BC60" s="10">
        <v>2.86</v>
      </c>
      <c r="BD60" s="8" t="s">
        <v>373</v>
      </c>
      <c r="BE60" s="8" t="s">
        <v>559</v>
      </c>
      <c r="BF60" s="8" t="s">
        <v>373</v>
      </c>
      <c r="BG60" s="8" t="s">
        <v>494</v>
      </c>
      <c r="BH60" s="8" t="s">
        <v>1979</v>
      </c>
      <c r="BI60" s="9">
        <v>34.020000000000003</v>
      </c>
      <c r="BJ60" s="8" t="s">
        <v>390</v>
      </c>
      <c r="BK60" s="10">
        <v>2018</v>
      </c>
      <c r="BL60" s="8" t="s">
        <v>411</v>
      </c>
      <c r="BM60" s="10">
        <v>6.09</v>
      </c>
      <c r="BN60" s="8" t="s">
        <v>373</v>
      </c>
      <c r="BO60" s="8" t="s">
        <v>559</v>
      </c>
      <c r="BP60" s="8" t="s">
        <v>373</v>
      </c>
      <c r="BQ60" s="8" t="s">
        <v>494</v>
      </c>
      <c r="BR60" s="8" t="s">
        <v>1982</v>
      </c>
      <c r="BS60" s="9">
        <v>67.260000000000005</v>
      </c>
      <c r="BT60" s="8" t="s">
        <v>390</v>
      </c>
      <c r="BU60" s="10">
        <v>2018</v>
      </c>
      <c r="BV60" s="8" t="s">
        <v>411</v>
      </c>
      <c r="BW60" s="10">
        <v>3.5</v>
      </c>
      <c r="BX60" s="8" t="s">
        <v>373</v>
      </c>
      <c r="BY60" s="8" t="s">
        <v>383</v>
      </c>
      <c r="BZ60" s="8" t="s">
        <v>559</v>
      </c>
      <c r="CA60" s="8" t="s">
        <v>373</v>
      </c>
      <c r="CB60" s="8" t="s">
        <v>752</v>
      </c>
      <c r="CC60" s="8" t="s">
        <v>373</v>
      </c>
      <c r="CD60" s="8" t="s">
        <v>390</v>
      </c>
      <c r="CE60" s="8" t="s">
        <v>1985</v>
      </c>
      <c r="CF60" s="9">
        <v>3.87</v>
      </c>
      <c r="CG60" s="8" t="s">
        <v>390</v>
      </c>
      <c r="CH60" s="8" t="s">
        <v>373</v>
      </c>
      <c r="CI60" s="8" t="s">
        <v>373</v>
      </c>
      <c r="CJ60" s="8" t="s">
        <v>373</v>
      </c>
      <c r="CK60" s="8" t="s">
        <v>373</v>
      </c>
      <c r="CL60" s="8" t="s">
        <v>373</v>
      </c>
      <c r="CM60" s="8" t="s">
        <v>373</v>
      </c>
      <c r="CN60" s="8" t="s">
        <v>373</v>
      </c>
      <c r="CO60" s="8" t="s">
        <v>373</v>
      </c>
      <c r="CP60" s="8" t="s">
        <v>373</v>
      </c>
      <c r="CQ60" s="8" t="s">
        <v>373</v>
      </c>
      <c r="CR60" s="8" t="s">
        <v>373</v>
      </c>
      <c r="CS60" s="8" t="s">
        <v>373</v>
      </c>
      <c r="CT60" s="8" t="s">
        <v>373</v>
      </c>
      <c r="CU60" s="8" t="s">
        <v>373</v>
      </c>
      <c r="CV60" s="8" t="s">
        <v>373</v>
      </c>
      <c r="CW60" s="8" t="s">
        <v>373</v>
      </c>
      <c r="CX60" s="8" t="s">
        <v>373</v>
      </c>
      <c r="CY60" s="8" t="s">
        <v>373</v>
      </c>
      <c r="CZ60" s="8" t="s">
        <v>373</v>
      </c>
      <c r="DA60" s="8" t="s">
        <v>373</v>
      </c>
      <c r="DB60" s="8" t="s">
        <v>373</v>
      </c>
      <c r="DC60" s="8" t="s">
        <v>373</v>
      </c>
      <c r="DD60" s="8" t="s">
        <v>373</v>
      </c>
      <c r="DE60" s="8" t="s">
        <v>373</v>
      </c>
      <c r="DF60" s="8" t="s">
        <v>373</v>
      </c>
      <c r="DG60" s="8" t="s">
        <v>373</v>
      </c>
      <c r="DH60" s="8" t="s">
        <v>373</v>
      </c>
      <c r="DI60" s="8" t="s">
        <v>373</v>
      </c>
      <c r="DJ60" s="8" t="s">
        <v>373</v>
      </c>
      <c r="DK60" s="8" t="s">
        <v>373</v>
      </c>
      <c r="DL60" s="8" t="s">
        <v>373</v>
      </c>
      <c r="DM60" s="8" t="s">
        <v>373</v>
      </c>
      <c r="DN60" s="8" t="s">
        <v>373</v>
      </c>
      <c r="DO60" s="8" t="s">
        <v>373</v>
      </c>
      <c r="DP60" s="8" t="s">
        <v>373</v>
      </c>
      <c r="DQ60" s="8" t="s">
        <v>373</v>
      </c>
      <c r="DR60" s="8" t="s">
        <v>373</v>
      </c>
      <c r="DS60" s="8" t="s">
        <v>373</v>
      </c>
      <c r="DT60" s="8" t="s">
        <v>373</v>
      </c>
      <c r="DU60" s="8" t="s">
        <v>373</v>
      </c>
      <c r="DV60" s="8" t="s">
        <v>373</v>
      </c>
      <c r="DW60" s="8" t="s">
        <v>373</v>
      </c>
      <c r="DX60" s="8" t="s">
        <v>373</v>
      </c>
      <c r="DY60" s="8" t="s">
        <v>373</v>
      </c>
      <c r="DZ60" s="8" t="s">
        <v>373</v>
      </c>
      <c r="EA60" s="8" t="s">
        <v>373</v>
      </c>
      <c r="EB60" s="8" t="s">
        <v>373</v>
      </c>
      <c r="EC60" s="8" t="s">
        <v>373</v>
      </c>
      <c r="ED60" s="8" t="s">
        <v>373</v>
      </c>
      <c r="EE60" s="8" t="s">
        <v>373</v>
      </c>
      <c r="EF60" s="8" t="s">
        <v>373</v>
      </c>
      <c r="EG60" s="8" t="s">
        <v>373</v>
      </c>
      <c r="EH60" s="8" t="s">
        <v>373</v>
      </c>
      <c r="EI60" s="8" t="s">
        <v>373</v>
      </c>
      <c r="EJ60" s="8" t="s">
        <v>373</v>
      </c>
      <c r="EK60" s="8" t="s">
        <v>373</v>
      </c>
      <c r="EL60" s="8" t="s">
        <v>373</v>
      </c>
      <c r="EM60" s="8" t="s">
        <v>373</v>
      </c>
      <c r="EN60" s="8" t="s">
        <v>373</v>
      </c>
      <c r="EO60" s="8" t="s">
        <v>373</v>
      </c>
      <c r="EP60" s="8" t="s">
        <v>373</v>
      </c>
      <c r="EQ60" s="8" t="s">
        <v>373</v>
      </c>
      <c r="ER60" s="8" t="s">
        <v>373</v>
      </c>
      <c r="ES60" s="8" t="s">
        <v>373</v>
      </c>
      <c r="ET60" s="8" t="s">
        <v>373</v>
      </c>
      <c r="EU60" s="8" t="s">
        <v>373</v>
      </c>
      <c r="EV60" s="8" t="s">
        <v>373</v>
      </c>
      <c r="EW60" s="8" t="s">
        <v>373</v>
      </c>
      <c r="EX60" s="8" t="s">
        <v>373</v>
      </c>
      <c r="EY60" s="8" t="s">
        <v>373</v>
      </c>
      <c r="EZ60" s="8" t="s">
        <v>373</v>
      </c>
      <c r="FA60" s="8" t="s">
        <v>373</v>
      </c>
      <c r="FB60" s="8" t="s">
        <v>373</v>
      </c>
      <c r="FC60" s="8" t="s">
        <v>373</v>
      </c>
      <c r="FD60" s="8" t="s">
        <v>373</v>
      </c>
      <c r="FE60" s="8" t="s">
        <v>373</v>
      </c>
      <c r="FF60" s="8" t="s">
        <v>373</v>
      </c>
      <c r="FG60" s="8" t="s">
        <v>373</v>
      </c>
      <c r="FH60" s="8" t="s">
        <v>373</v>
      </c>
      <c r="FI60" s="8" t="s">
        <v>373</v>
      </c>
      <c r="FJ60" s="8" t="s">
        <v>373</v>
      </c>
      <c r="FK60" s="8" t="s">
        <v>373</v>
      </c>
      <c r="FL60" s="8" t="s">
        <v>373</v>
      </c>
      <c r="FM60" s="8" t="s">
        <v>373</v>
      </c>
      <c r="FN60" s="8" t="s">
        <v>373</v>
      </c>
      <c r="FO60" s="8" t="s">
        <v>373</v>
      </c>
      <c r="FP60" s="8" t="s">
        <v>373</v>
      </c>
      <c r="FQ60" s="8" t="s">
        <v>373</v>
      </c>
      <c r="FR60" s="8" t="s">
        <v>373</v>
      </c>
    </row>
    <row r="61" spans="1:174" s="11" customFormat="1" x14ac:dyDescent="0.2">
      <c r="A61" s="8" t="s">
        <v>3022</v>
      </c>
      <c r="B61" s="8">
        <v>130</v>
      </c>
      <c r="C61" s="10">
        <v>1</v>
      </c>
      <c r="D61" s="8">
        <v>12</v>
      </c>
      <c r="E61" s="8" t="s">
        <v>381</v>
      </c>
      <c r="F61" s="8" t="s">
        <v>373</v>
      </c>
      <c r="G61" s="8" t="s">
        <v>382</v>
      </c>
      <c r="H61" s="8" t="s">
        <v>383</v>
      </c>
      <c r="I61" s="8" t="s">
        <v>384</v>
      </c>
      <c r="J61" s="8" t="s">
        <v>373</v>
      </c>
      <c r="K61" s="8" t="s">
        <v>3026</v>
      </c>
      <c r="L61" s="8" t="s">
        <v>373</v>
      </c>
      <c r="M61" s="8" t="s">
        <v>3027</v>
      </c>
      <c r="N61" s="8" t="s">
        <v>373</v>
      </c>
      <c r="O61" s="8" t="s">
        <v>373</v>
      </c>
      <c r="P61" s="10">
        <v>90</v>
      </c>
      <c r="Q61" s="8" t="s">
        <v>373</v>
      </c>
      <c r="R61" s="8" t="s">
        <v>373</v>
      </c>
      <c r="S61" s="8" t="s">
        <v>383</v>
      </c>
      <c r="T61" s="8" t="s">
        <v>373</v>
      </c>
      <c r="U61" s="8" t="s">
        <v>405</v>
      </c>
      <c r="V61" s="8" t="s">
        <v>406</v>
      </c>
      <c r="W61" s="8" t="s">
        <v>373</v>
      </c>
      <c r="X61" s="8" t="s">
        <v>373</v>
      </c>
      <c r="Y61" s="8" t="s">
        <v>373</v>
      </c>
      <c r="Z61" s="8" t="s">
        <v>373</v>
      </c>
      <c r="AA61" s="8" t="s">
        <v>373</v>
      </c>
      <c r="AB61" s="8" t="s">
        <v>373</v>
      </c>
      <c r="AC61" s="8" t="s">
        <v>373</v>
      </c>
      <c r="AD61" s="8" t="s">
        <v>373</v>
      </c>
      <c r="AE61" s="8" t="s">
        <v>373</v>
      </c>
      <c r="AF61" s="8" t="s">
        <v>373</v>
      </c>
      <c r="AG61" s="8" t="s">
        <v>373</v>
      </c>
      <c r="AH61" s="8" t="s">
        <v>373</v>
      </c>
      <c r="AI61" s="8" t="s">
        <v>373</v>
      </c>
      <c r="AJ61" s="8" t="s">
        <v>373</v>
      </c>
      <c r="AK61" s="8" t="s">
        <v>373</v>
      </c>
      <c r="AL61" s="8" t="s">
        <v>373</v>
      </c>
      <c r="AM61" s="8" t="s">
        <v>373</v>
      </c>
      <c r="AN61" s="8" t="s">
        <v>373</v>
      </c>
      <c r="AO61" s="8" t="s">
        <v>383</v>
      </c>
      <c r="AP61" s="8" t="s">
        <v>408</v>
      </c>
      <c r="AQ61" s="8" t="s">
        <v>373</v>
      </c>
      <c r="AR61" s="8" t="s">
        <v>373</v>
      </c>
      <c r="AS61" s="8" t="s">
        <v>409</v>
      </c>
      <c r="AT61" s="8" t="s">
        <v>373</v>
      </c>
      <c r="AU61" s="8" t="s">
        <v>383</v>
      </c>
      <c r="AV61" s="8" t="s">
        <v>373</v>
      </c>
      <c r="AW61" s="8" t="s">
        <v>383</v>
      </c>
      <c r="AX61" s="8" t="s">
        <v>383</v>
      </c>
      <c r="AY61" s="8" t="s">
        <v>383</v>
      </c>
      <c r="AZ61" s="8" t="s">
        <v>390</v>
      </c>
      <c r="BA61" s="10">
        <v>2019</v>
      </c>
      <c r="BB61" s="8" t="s">
        <v>411</v>
      </c>
      <c r="BC61" s="10">
        <v>3</v>
      </c>
      <c r="BD61" s="8" t="s">
        <v>373</v>
      </c>
      <c r="BE61" s="8" t="s">
        <v>559</v>
      </c>
      <c r="BF61" s="8" t="s">
        <v>373</v>
      </c>
      <c r="BG61" s="8" t="s">
        <v>415</v>
      </c>
      <c r="BH61" s="8" t="s">
        <v>373</v>
      </c>
      <c r="BI61" s="10">
        <v>35</v>
      </c>
      <c r="BJ61" s="8" t="s">
        <v>390</v>
      </c>
      <c r="BK61" s="10">
        <v>2012</v>
      </c>
      <c r="BL61" s="8" t="s">
        <v>411</v>
      </c>
      <c r="BM61" s="8" t="s">
        <v>373</v>
      </c>
      <c r="BN61" s="8" t="s">
        <v>373</v>
      </c>
      <c r="BO61" s="8" t="s">
        <v>1685</v>
      </c>
      <c r="BP61" s="8" t="s">
        <v>373</v>
      </c>
      <c r="BQ61" s="8" t="s">
        <v>435</v>
      </c>
      <c r="BR61" s="8" t="s">
        <v>373</v>
      </c>
      <c r="BS61" s="10">
        <v>49.95</v>
      </c>
      <c r="BT61" s="8" t="s">
        <v>383</v>
      </c>
      <c r="BU61" s="8" t="s">
        <v>373</v>
      </c>
      <c r="BV61" s="8" t="s">
        <v>373</v>
      </c>
      <c r="BW61" s="8" t="s">
        <v>373</v>
      </c>
      <c r="BX61" s="8" t="s">
        <v>373</v>
      </c>
      <c r="BY61" s="8" t="s">
        <v>373</v>
      </c>
      <c r="BZ61" s="8" t="s">
        <v>373</v>
      </c>
      <c r="CA61" s="8" t="s">
        <v>373</v>
      </c>
      <c r="CB61" s="8" t="s">
        <v>373</v>
      </c>
      <c r="CC61" s="8" t="s">
        <v>373</v>
      </c>
      <c r="CD61" s="8" t="s">
        <v>373</v>
      </c>
      <c r="CE61" s="8" t="s">
        <v>373</v>
      </c>
      <c r="CF61" s="8" t="s">
        <v>373</v>
      </c>
      <c r="CG61" s="8" t="s">
        <v>390</v>
      </c>
      <c r="CH61" s="10">
        <v>130</v>
      </c>
      <c r="CI61" s="8" t="s">
        <v>373</v>
      </c>
      <c r="CJ61" s="8" t="s">
        <v>373</v>
      </c>
      <c r="CK61" s="8" t="s">
        <v>373</v>
      </c>
      <c r="CL61" s="10">
        <v>73</v>
      </c>
      <c r="CM61" s="8" t="s">
        <v>373</v>
      </c>
      <c r="CN61" s="10">
        <v>9</v>
      </c>
      <c r="CO61" s="8" t="s">
        <v>373</v>
      </c>
      <c r="CP61" s="10">
        <v>1</v>
      </c>
      <c r="CQ61" s="8" t="s">
        <v>373</v>
      </c>
      <c r="CR61" s="8" t="s">
        <v>373</v>
      </c>
      <c r="CS61" s="8" t="s">
        <v>373</v>
      </c>
      <c r="CT61" s="8" t="s">
        <v>373</v>
      </c>
      <c r="CU61" s="8" t="s">
        <v>373</v>
      </c>
      <c r="CV61" s="8" t="s">
        <v>373</v>
      </c>
      <c r="CW61" s="8" t="s">
        <v>373</v>
      </c>
      <c r="CX61" s="8" t="s">
        <v>373</v>
      </c>
      <c r="CY61" s="8" t="s">
        <v>373</v>
      </c>
      <c r="CZ61" s="8" t="s">
        <v>373</v>
      </c>
      <c r="DA61" s="8" t="s">
        <v>373</v>
      </c>
      <c r="DB61" s="8" t="s">
        <v>373</v>
      </c>
      <c r="DC61" s="8" t="s">
        <v>373</v>
      </c>
      <c r="DD61" s="8" t="s">
        <v>373</v>
      </c>
      <c r="DE61" s="8" t="s">
        <v>3031</v>
      </c>
      <c r="DF61" s="8" t="s">
        <v>373</v>
      </c>
      <c r="DG61" s="8" t="s">
        <v>373</v>
      </c>
      <c r="DH61" s="8" t="s">
        <v>373</v>
      </c>
      <c r="DI61" s="8" t="s">
        <v>373</v>
      </c>
      <c r="DJ61" s="8" t="s">
        <v>373</v>
      </c>
      <c r="DK61" s="8" t="s">
        <v>373</v>
      </c>
      <c r="DL61" s="8" t="s">
        <v>373</v>
      </c>
      <c r="DM61" s="8" t="s">
        <v>373</v>
      </c>
      <c r="DN61" s="8" t="s">
        <v>383</v>
      </c>
      <c r="DO61" s="8" t="s">
        <v>390</v>
      </c>
      <c r="DP61" s="8" t="s">
        <v>449</v>
      </c>
      <c r="DQ61" s="8" t="s">
        <v>373</v>
      </c>
      <c r="DR61" s="8" t="s">
        <v>373</v>
      </c>
      <c r="DS61" s="8" t="s">
        <v>373</v>
      </c>
      <c r="DT61" s="10">
        <v>100</v>
      </c>
      <c r="DU61" s="8" t="s">
        <v>373</v>
      </c>
      <c r="DV61" s="8" t="s">
        <v>390</v>
      </c>
      <c r="DW61" s="10">
        <v>130</v>
      </c>
      <c r="DX61" s="8" t="s">
        <v>373</v>
      </c>
      <c r="DY61" s="8" t="s">
        <v>373</v>
      </c>
      <c r="DZ61" s="8" t="s">
        <v>373</v>
      </c>
      <c r="EA61" s="8" t="s">
        <v>373</v>
      </c>
      <c r="EB61" s="8" t="s">
        <v>373</v>
      </c>
      <c r="EC61" s="8" t="s">
        <v>373</v>
      </c>
      <c r="ED61" s="8" t="s">
        <v>373</v>
      </c>
      <c r="EE61" s="8" t="s">
        <v>373</v>
      </c>
      <c r="EF61" s="8" t="s">
        <v>373</v>
      </c>
      <c r="EG61" s="8" t="s">
        <v>373</v>
      </c>
      <c r="EH61" s="8" t="s">
        <v>373</v>
      </c>
      <c r="EI61" s="8" t="s">
        <v>373</v>
      </c>
      <c r="EJ61" s="8" t="s">
        <v>373</v>
      </c>
      <c r="EK61" s="8" t="s">
        <v>373</v>
      </c>
      <c r="EL61" s="8" t="s">
        <v>373</v>
      </c>
      <c r="EM61" s="8" t="s">
        <v>373</v>
      </c>
      <c r="EN61" s="8" t="s">
        <v>373</v>
      </c>
      <c r="EO61" s="8" t="s">
        <v>373</v>
      </c>
      <c r="EP61" s="8" t="s">
        <v>373</v>
      </c>
      <c r="EQ61" s="8" t="s">
        <v>373</v>
      </c>
      <c r="ER61" s="8" t="s">
        <v>373</v>
      </c>
      <c r="ES61" s="8" t="s">
        <v>373</v>
      </c>
      <c r="ET61" s="8" t="s">
        <v>373</v>
      </c>
      <c r="EU61" s="8" t="s">
        <v>373</v>
      </c>
      <c r="EV61" s="8" t="s">
        <v>373</v>
      </c>
      <c r="EW61" s="8" t="s">
        <v>373</v>
      </c>
      <c r="EX61" s="8" t="s">
        <v>383</v>
      </c>
      <c r="EY61" s="8" t="s">
        <v>390</v>
      </c>
      <c r="EZ61" s="8" t="s">
        <v>373</v>
      </c>
      <c r="FA61" s="8" t="s">
        <v>373</v>
      </c>
      <c r="FB61" s="8" t="s">
        <v>383</v>
      </c>
      <c r="FC61" s="8" t="s">
        <v>373</v>
      </c>
      <c r="FD61" s="8" t="s">
        <v>383</v>
      </c>
      <c r="FE61" s="8" t="s">
        <v>373</v>
      </c>
      <c r="FF61" s="8" t="s">
        <v>373</v>
      </c>
      <c r="FG61" s="8" t="s">
        <v>383</v>
      </c>
      <c r="FH61" s="8" t="s">
        <v>373</v>
      </c>
      <c r="FI61" s="8" t="s">
        <v>373</v>
      </c>
      <c r="FJ61" s="8" t="s">
        <v>373</v>
      </c>
      <c r="FK61" s="8" t="s">
        <v>373</v>
      </c>
      <c r="FL61" s="8" t="s">
        <v>373</v>
      </c>
      <c r="FM61" s="8" t="s">
        <v>373</v>
      </c>
      <c r="FN61" s="8" t="s">
        <v>373</v>
      </c>
      <c r="FO61" s="8" t="s">
        <v>373</v>
      </c>
      <c r="FP61" s="8" t="s">
        <v>373</v>
      </c>
      <c r="FQ61" s="8" t="s">
        <v>373</v>
      </c>
      <c r="FR61" s="8" t="s">
        <v>373</v>
      </c>
    </row>
    <row r="62" spans="1:174" s="11" customFormat="1" x14ac:dyDescent="0.2">
      <c r="A62" s="8" t="s">
        <v>1665</v>
      </c>
      <c r="B62" s="8">
        <v>455</v>
      </c>
      <c r="C62" s="10">
        <v>2</v>
      </c>
      <c r="D62" s="8">
        <v>8</v>
      </c>
      <c r="E62" s="8" t="s">
        <v>381</v>
      </c>
      <c r="F62" s="8" t="s">
        <v>373</v>
      </c>
      <c r="G62" s="8" t="s">
        <v>633</v>
      </c>
      <c r="H62" s="8" t="s">
        <v>383</v>
      </c>
      <c r="I62" s="8" t="s">
        <v>1670</v>
      </c>
      <c r="J62" s="8" t="s">
        <v>1671</v>
      </c>
      <c r="K62" s="8" t="s">
        <v>1672</v>
      </c>
      <c r="L62" s="8" t="s">
        <v>373</v>
      </c>
      <c r="M62" s="10">
        <v>10</v>
      </c>
      <c r="N62" s="8" t="s">
        <v>373</v>
      </c>
      <c r="O62" s="8" t="s">
        <v>373</v>
      </c>
      <c r="P62" s="8" t="s">
        <v>373</v>
      </c>
      <c r="Q62" s="8" t="s">
        <v>373</v>
      </c>
      <c r="R62" s="8" t="s">
        <v>373</v>
      </c>
      <c r="S62" s="8" t="s">
        <v>383</v>
      </c>
      <c r="T62" s="8" t="s">
        <v>373</v>
      </c>
      <c r="U62" s="8" t="s">
        <v>405</v>
      </c>
      <c r="V62" s="8" t="s">
        <v>406</v>
      </c>
      <c r="W62" s="8" t="s">
        <v>1673</v>
      </c>
      <c r="X62" s="8" t="s">
        <v>1674</v>
      </c>
      <c r="Y62" s="8" t="s">
        <v>373</v>
      </c>
      <c r="Z62" s="10">
        <v>40</v>
      </c>
      <c r="AA62" s="10">
        <v>60</v>
      </c>
      <c r="AB62" s="8" t="s">
        <v>373</v>
      </c>
      <c r="AC62" s="8" t="s">
        <v>373</v>
      </c>
      <c r="AD62" s="8" t="s">
        <v>373</v>
      </c>
      <c r="AE62" s="8" t="s">
        <v>429</v>
      </c>
      <c r="AF62" s="8" t="s">
        <v>383</v>
      </c>
      <c r="AG62" s="8" t="s">
        <v>383</v>
      </c>
      <c r="AH62" s="8" t="s">
        <v>383</v>
      </c>
      <c r="AI62" s="10">
        <v>2009</v>
      </c>
      <c r="AJ62" s="8" t="s">
        <v>545</v>
      </c>
      <c r="AK62" s="8" t="s">
        <v>545</v>
      </c>
      <c r="AL62" s="10">
        <v>2014</v>
      </c>
      <c r="AM62" s="10">
        <v>2014</v>
      </c>
      <c r="AN62" s="8" t="s">
        <v>489</v>
      </c>
      <c r="AO62" s="8" t="s">
        <v>383</v>
      </c>
      <c r="AP62" s="8" t="s">
        <v>494</v>
      </c>
      <c r="AQ62" s="8" t="s">
        <v>373</v>
      </c>
      <c r="AR62" s="8" t="s">
        <v>1675</v>
      </c>
      <c r="AS62" s="8" t="s">
        <v>409</v>
      </c>
      <c r="AT62" s="8" t="s">
        <v>373</v>
      </c>
      <c r="AU62" s="8" t="s">
        <v>383</v>
      </c>
      <c r="AV62" s="8" t="s">
        <v>373</v>
      </c>
      <c r="AW62" s="8" t="s">
        <v>390</v>
      </c>
      <c r="AX62" s="8" t="s">
        <v>390</v>
      </c>
      <c r="AY62" s="8" t="s">
        <v>373</v>
      </c>
      <c r="AZ62" s="8" t="s">
        <v>383</v>
      </c>
      <c r="BA62" s="8" t="s">
        <v>373</v>
      </c>
      <c r="BB62" s="8" t="s">
        <v>373</v>
      </c>
      <c r="BC62" s="8" t="s">
        <v>373</v>
      </c>
      <c r="BD62" s="8" t="s">
        <v>373</v>
      </c>
      <c r="BE62" s="8" t="s">
        <v>373</v>
      </c>
      <c r="BF62" s="8" t="s">
        <v>373</v>
      </c>
      <c r="BG62" s="8" t="s">
        <v>373</v>
      </c>
      <c r="BH62" s="8" t="s">
        <v>373</v>
      </c>
      <c r="BI62" s="8" t="s">
        <v>373</v>
      </c>
      <c r="BJ62" s="8" t="s">
        <v>390</v>
      </c>
      <c r="BK62" s="8" t="s">
        <v>373</v>
      </c>
      <c r="BL62" s="8" t="s">
        <v>373</v>
      </c>
      <c r="BM62" s="8" t="s">
        <v>373</v>
      </c>
      <c r="BN62" s="8" t="s">
        <v>373</v>
      </c>
      <c r="BO62" s="8" t="s">
        <v>373</v>
      </c>
      <c r="BP62" s="8" t="s">
        <v>373</v>
      </c>
      <c r="BQ62" s="8" t="s">
        <v>373</v>
      </c>
      <c r="BR62" s="8" t="s">
        <v>373</v>
      </c>
      <c r="BS62" s="8" t="s">
        <v>373</v>
      </c>
      <c r="BT62" s="8" t="s">
        <v>373</v>
      </c>
      <c r="BU62" s="8" t="s">
        <v>373</v>
      </c>
      <c r="BV62" s="8" t="s">
        <v>373</v>
      </c>
      <c r="BW62" s="8" t="s">
        <v>373</v>
      </c>
      <c r="BX62" s="8" t="s">
        <v>373</v>
      </c>
      <c r="BY62" s="8" t="s">
        <v>373</v>
      </c>
      <c r="BZ62" s="8" t="s">
        <v>373</v>
      </c>
      <c r="CA62" s="8" t="s">
        <v>373</v>
      </c>
      <c r="CB62" s="8" t="s">
        <v>373</v>
      </c>
      <c r="CC62" s="8" t="s">
        <v>373</v>
      </c>
      <c r="CD62" s="8" t="s">
        <v>373</v>
      </c>
      <c r="CE62" s="8" t="s">
        <v>373</v>
      </c>
      <c r="CF62" s="8" t="s">
        <v>373</v>
      </c>
      <c r="CG62" s="8" t="s">
        <v>373</v>
      </c>
      <c r="CH62" s="8" t="s">
        <v>373</v>
      </c>
      <c r="CI62" s="8" t="s">
        <v>373</v>
      </c>
      <c r="CJ62" s="8" t="s">
        <v>373</v>
      </c>
      <c r="CK62" s="8" t="s">
        <v>373</v>
      </c>
      <c r="CL62" s="8" t="s">
        <v>373</v>
      </c>
      <c r="CM62" s="8" t="s">
        <v>373</v>
      </c>
      <c r="CN62" s="8" t="s">
        <v>373</v>
      </c>
      <c r="CO62" s="8" t="s">
        <v>373</v>
      </c>
      <c r="CP62" s="8" t="s">
        <v>373</v>
      </c>
      <c r="CQ62" s="8" t="s">
        <v>373</v>
      </c>
      <c r="CR62" s="8" t="s">
        <v>373</v>
      </c>
      <c r="CS62" s="8" t="s">
        <v>373</v>
      </c>
      <c r="CT62" s="8" t="s">
        <v>373</v>
      </c>
      <c r="CU62" s="8" t="s">
        <v>373</v>
      </c>
      <c r="CV62" s="8" t="s">
        <v>373</v>
      </c>
      <c r="CW62" s="8" t="s">
        <v>373</v>
      </c>
      <c r="CX62" s="8" t="s">
        <v>373</v>
      </c>
      <c r="CY62" s="8" t="s">
        <v>373</v>
      </c>
      <c r="CZ62" s="8" t="s">
        <v>373</v>
      </c>
      <c r="DA62" s="8" t="s">
        <v>373</v>
      </c>
      <c r="DB62" s="8" t="s">
        <v>373</v>
      </c>
      <c r="DC62" s="8" t="s">
        <v>373</v>
      </c>
      <c r="DD62" s="8" t="s">
        <v>373</v>
      </c>
      <c r="DE62" s="8" t="s">
        <v>373</v>
      </c>
      <c r="DF62" s="8" t="s">
        <v>373</v>
      </c>
      <c r="DG62" s="8" t="s">
        <v>373</v>
      </c>
      <c r="DH62" s="8" t="s">
        <v>373</v>
      </c>
      <c r="DI62" s="8" t="s">
        <v>373</v>
      </c>
      <c r="DJ62" s="8" t="s">
        <v>373</v>
      </c>
      <c r="DK62" s="8" t="s">
        <v>373</v>
      </c>
      <c r="DL62" s="8" t="s">
        <v>373</v>
      </c>
      <c r="DM62" s="8" t="s">
        <v>373</v>
      </c>
      <c r="DN62" s="8" t="s">
        <v>373</v>
      </c>
      <c r="DO62" s="8" t="s">
        <v>373</v>
      </c>
      <c r="DP62" s="8" t="s">
        <v>373</v>
      </c>
      <c r="DQ62" s="8" t="s">
        <v>373</v>
      </c>
      <c r="DR62" s="8" t="s">
        <v>373</v>
      </c>
      <c r="DS62" s="8" t="s">
        <v>373</v>
      </c>
      <c r="DT62" s="8" t="s">
        <v>373</v>
      </c>
      <c r="DU62" s="8" t="s">
        <v>373</v>
      </c>
      <c r="DV62" s="8" t="s">
        <v>373</v>
      </c>
      <c r="DW62" s="8" t="s">
        <v>373</v>
      </c>
      <c r="DX62" s="8" t="s">
        <v>373</v>
      </c>
      <c r="DY62" s="8" t="s">
        <v>373</v>
      </c>
      <c r="DZ62" s="8" t="s">
        <v>373</v>
      </c>
      <c r="EA62" s="8" t="s">
        <v>373</v>
      </c>
      <c r="EB62" s="8" t="s">
        <v>373</v>
      </c>
      <c r="EC62" s="8" t="s">
        <v>373</v>
      </c>
      <c r="ED62" s="8" t="s">
        <v>373</v>
      </c>
      <c r="EE62" s="8" t="s">
        <v>373</v>
      </c>
      <c r="EF62" s="8" t="s">
        <v>373</v>
      </c>
      <c r="EG62" s="8" t="s">
        <v>373</v>
      </c>
      <c r="EH62" s="8" t="s">
        <v>373</v>
      </c>
      <c r="EI62" s="8" t="s">
        <v>373</v>
      </c>
      <c r="EJ62" s="8" t="s">
        <v>373</v>
      </c>
      <c r="EK62" s="8" t="s">
        <v>373</v>
      </c>
      <c r="EL62" s="8" t="s">
        <v>373</v>
      </c>
      <c r="EM62" s="8" t="s">
        <v>373</v>
      </c>
      <c r="EN62" s="8" t="s">
        <v>373</v>
      </c>
      <c r="EO62" s="8" t="s">
        <v>373</v>
      </c>
      <c r="EP62" s="8" t="s">
        <v>373</v>
      </c>
      <c r="EQ62" s="8" t="s">
        <v>373</v>
      </c>
      <c r="ER62" s="8" t="s">
        <v>373</v>
      </c>
      <c r="ES62" s="8" t="s">
        <v>373</v>
      </c>
      <c r="ET62" s="8" t="s">
        <v>373</v>
      </c>
      <c r="EU62" s="8" t="s">
        <v>373</v>
      </c>
      <c r="EV62" s="8" t="s">
        <v>373</v>
      </c>
      <c r="EW62" s="8" t="s">
        <v>373</v>
      </c>
      <c r="EX62" s="8" t="s">
        <v>373</v>
      </c>
      <c r="EY62" s="8" t="s">
        <v>373</v>
      </c>
      <c r="EZ62" s="8" t="s">
        <v>373</v>
      </c>
      <c r="FA62" s="8" t="s">
        <v>373</v>
      </c>
      <c r="FB62" s="8" t="s">
        <v>373</v>
      </c>
      <c r="FC62" s="8" t="s">
        <v>373</v>
      </c>
      <c r="FD62" s="8" t="s">
        <v>373</v>
      </c>
      <c r="FE62" s="8" t="s">
        <v>373</v>
      </c>
      <c r="FF62" s="8" t="s">
        <v>373</v>
      </c>
      <c r="FG62" s="8" t="s">
        <v>373</v>
      </c>
      <c r="FH62" s="8" t="s">
        <v>373</v>
      </c>
      <c r="FI62" s="8" t="s">
        <v>373</v>
      </c>
      <c r="FJ62" s="8" t="s">
        <v>373</v>
      </c>
      <c r="FK62" s="8" t="s">
        <v>373</v>
      </c>
      <c r="FL62" s="8" t="s">
        <v>373</v>
      </c>
      <c r="FM62" s="8" t="s">
        <v>373</v>
      </c>
      <c r="FN62" s="8" t="s">
        <v>373</v>
      </c>
      <c r="FO62" s="8" t="s">
        <v>373</v>
      </c>
      <c r="FP62" s="8" t="s">
        <v>373</v>
      </c>
      <c r="FQ62" s="8" t="s">
        <v>373</v>
      </c>
      <c r="FR62" s="8" t="s">
        <v>373</v>
      </c>
    </row>
    <row r="63" spans="1:174" s="11" customFormat="1" x14ac:dyDescent="0.2">
      <c r="A63" s="8" t="s">
        <v>418</v>
      </c>
      <c r="B63" s="8">
        <v>3490</v>
      </c>
      <c r="C63" s="10">
        <v>4</v>
      </c>
      <c r="D63" s="8">
        <v>7</v>
      </c>
      <c r="E63" s="8" t="s">
        <v>381</v>
      </c>
      <c r="F63" s="8" t="s">
        <v>373</v>
      </c>
      <c r="G63" s="8" t="s">
        <v>423</v>
      </c>
      <c r="H63" s="8" t="s">
        <v>390</v>
      </c>
      <c r="I63" s="8" t="s">
        <v>424</v>
      </c>
      <c r="J63" s="8" t="s">
        <v>373</v>
      </c>
      <c r="K63" s="15">
        <v>10</v>
      </c>
      <c r="L63" s="8" t="s">
        <v>373</v>
      </c>
      <c r="M63" s="10">
        <v>10</v>
      </c>
      <c r="N63" s="8" t="s">
        <v>373</v>
      </c>
      <c r="O63" s="8" t="s">
        <v>373</v>
      </c>
      <c r="P63" s="10">
        <v>30</v>
      </c>
      <c r="Q63" s="8" t="s">
        <v>373</v>
      </c>
      <c r="R63" s="8" t="s">
        <v>373</v>
      </c>
      <c r="S63" s="8" t="s">
        <v>383</v>
      </c>
      <c r="T63" s="8" t="s">
        <v>373</v>
      </c>
      <c r="U63" s="8" t="s">
        <v>405</v>
      </c>
      <c r="V63" s="8" t="s">
        <v>406</v>
      </c>
      <c r="W63" s="8" t="s">
        <v>426</v>
      </c>
      <c r="X63" s="8" t="s">
        <v>373</v>
      </c>
      <c r="Y63" s="8" t="s">
        <v>373</v>
      </c>
      <c r="Z63" s="10">
        <v>15.7</v>
      </c>
      <c r="AA63" s="10">
        <v>35.700000000000003</v>
      </c>
      <c r="AB63" s="8" t="s">
        <v>373</v>
      </c>
      <c r="AC63" s="8" t="s">
        <v>373</v>
      </c>
      <c r="AD63" s="8" t="s">
        <v>373</v>
      </c>
      <c r="AE63" s="8" t="s">
        <v>429</v>
      </c>
      <c r="AF63" s="8" t="s">
        <v>383</v>
      </c>
      <c r="AG63" s="8" t="s">
        <v>383</v>
      </c>
      <c r="AH63" s="8" t="s">
        <v>373</v>
      </c>
      <c r="AI63" s="10">
        <v>2012</v>
      </c>
      <c r="AJ63" s="10">
        <v>2004</v>
      </c>
      <c r="AK63" s="8" t="s">
        <v>373</v>
      </c>
      <c r="AL63" s="10">
        <v>2000</v>
      </c>
      <c r="AM63" s="10">
        <v>2000</v>
      </c>
      <c r="AN63" s="8" t="s">
        <v>373</v>
      </c>
      <c r="AO63" s="8" t="s">
        <v>383</v>
      </c>
      <c r="AP63" s="8" t="s">
        <v>408</v>
      </c>
      <c r="AQ63" s="8" t="s">
        <v>373</v>
      </c>
      <c r="AR63" s="8" t="s">
        <v>373</v>
      </c>
      <c r="AS63" s="8" t="s">
        <v>373</v>
      </c>
      <c r="AT63" s="8" t="s">
        <v>373</v>
      </c>
      <c r="AU63" s="8" t="s">
        <v>383</v>
      </c>
      <c r="AV63" s="8" t="s">
        <v>433</v>
      </c>
      <c r="AW63" s="8" t="s">
        <v>383</v>
      </c>
      <c r="AX63" s="8" t="s">
        <v>383</v>
      </c>
      <c r="AY63" s="8" t="s">
        <v>373</v>
      </c>
      <c r="AZ63" s="8" t="s">
        <v>383</v>
      </c>
      <c r="BA63" s="8" t="s">
        <v>373</v>
      </c>
      <c r="BB63" s="8" t="s">
        <v>373</v>
      </c>
      <c r="BC63" s="8" t="s">
        <v>373</v>
      </c>
      <c r="BD63" s="8" t="s">
        <v>373</v>
      </c>
      <c r="BE63" s="8" t="s">
        <v>373</v>
      </c>
      <c r="BF63" s="8" t="s">
        <v>373</v>
      </c>
      <c r="BG63" s="8" t="s">
        <v>373</v>
      </c>
      <c r="BH63" s="8" t="s">
        <v>373</v>
      </c>
      <c r="BI63" s="8" t="s">
        <v>373</v>
      </c>
      <c r="BJ63" s="8" t="s">
        <v>390</v>
      </c>
      <c r="BK63" s="10">
        <v>2004</v>
      </c>
      <c r="BL63" s="8" t="s">
        <v>411</v>
      </c>
      <c r="BM63" s="8" t="s">
        <v>373</v>
      </c>
      <c r="BN63" s="8" t="s">
        <v>373</v>
      </c>
      <c r="BO63" s="8" t="s">
        <v>434</v>
      </c>
      <c r="BP63" s="8" t="s">
        <v>373</v>
      </c>
      <c r="BQ63" s="8" t="s">
        <v>435</v>
      </c>
      <c r="BR63" s="8" t="s">
        <v>373</v>
      </c>
      <c r="BS63" s="8" t="s">
        <v>373</v>
      </c>
      <c r="BT63" s="8" t="s">
        <v>383</v>
      </c>
      <c r="BU63" s="8" t="s">
        <v>373</v>
      </c>
      <c r="BV63" s="8" t="s">
        <v>373</v>
      </c>
      <c r="BW63" s="8" t="s">
        <v>373</v>
      </c>
      <c r="BX63" s="8" t="s">
        <v>373</v>
      </c>
      <c r="BY63" s="8" t="s">
        <v>373</v>
      </c>
      <c r="BZ63" s="8" t="s">
        <v>373</v>
      </c>
      <c r="CA63" s="8" t="s">
        <v>373</v>
      </c>
      <c r="CB63" s="8" t="s">
        <v>373</v>
      </c>
      <c r="CC63" s="8" t="s">
        <v>373</v>
      </c>
      <c r="CD63" s="8" t="s">
        <v>373</v>
      </c>
      <c r="CE63" s="8" t="s">
        <v>373</v>
      </c>
      <c r="CF63" s="8" t="s">
        <v>373</v>
      </c>
      <c r="CG63" s="8" t="s">
        <v>390</v>
      </c>
      <c r="CH63" s="10">
        <v>3490</v>
      </c>
      <c r="CI63" s="10">
        <v>100</v>
      </c>
      <c r="CJ63" s="8" t="s">
        <v>373</v>
      </c>
      <c r="CK63" s="8" t="s">
        <v>373</v>
      </c>
      <c r="CL63" s="10">
        <v>1400</v>
      </c>
      <c r="CM63" s="10">
        <v>30</v>
      </c>
      <c r="CN63" s="10">
        <v>50</v>
      </c>
      <c r="CO63" s="8" t="s">
        <v>373</v>
      </c>
      <c r="CP63" s="8" t="s">
        <v>373</v>
      </c>
      <c r="CQ63" s="8" t="s">
        <v>373</v>
      </c>
      <c r="CR63" s="10">
        <v>3000</v>
      </c>
      <c r="CS63" s="10">
        <v>100</v>
      </c>
      <c r="CT63" s="10">
        <v>0</v>
      </c>
      <c r="CU63" s="10">
        <v>1</v>
      </c>
      <c r="CV63" s="10">
        <v>0</v>
      </c>
      <c r="CW63" s="10">
        <v>1921</v>
      </c>
      <c r="CX63" s="10">
        <v>2014</v>
      </c>
      <c r="CY63" s="8" t="s">
        <v>444</v>
      </c>
      <c r="CZ63" s="8" t="s">
        <v>445</v>
      </c>
      <c r="DA63" s="8" t="s">
        <v>446</v>
      </c>
      <c r="DB63" s="8" t="s">
        <v>446</v>
      </c>
      <c r="DC63" s="8" t="s">
        <v>447</v>
      </c>
      <c r="DD63" s="8" t="s">
        <v>373</v>
      </c>
      <c r="DE63" s="8" t="s">
        <v>445</v>
      </c>
      <c r="DF63" s="8" t="s">
        <v>373</v>
      </c>
      <c r="DG63" s="8" t="s">
        <v>373</v>
      </c>
      <c r="DH63" s="8" t="s">
        <v>373</v>
      </c>
      <c r="DI63" s="8" t="s">
        <v>373</v>
      </c>
      <c r="DJ63" s="8" t="s">
        <v>373</v>
      </c>
      <c r="DK63" s="8" t="s">
        <v>373</v>
      </c>
      <c r="DL63" s="8" t="s">
        <v>373</v>
      </c>
      <c r="DM63" s="10">
        <v>2050</v>
      </c>
      <c r="DN63" s="8" t="s">
        <v>390</v>
      </c>
      <c r="DO63" s="8" t="s">
        <v>390</v>
      </c>
      <c r="DP63" s="8" t="s">
        <v>449</v>
      </c>
      <c r="DQ63" s="8" t="s">
        <v>373</v>
      </c>
      <c r="DR63" s="10">
        <v>5</v>
      </c>
      <c r="DS63" s="10">
        <v>93</v>
      </c>
      <c r="DT63" s="10">
        <v>2</v>
      </c>
      <c r="DU63" s="8" t="s">
        <v>373</v>
      </c>
      <c r="DV63" s="8" t="s">
        <v>390</v>
      </c>
      <c r="DW63" s="10">
        <v>3500</v>
      </c>
      <c r="DX63" s="10">
        <v>4000</v>
      </c>
      <c r="DY63" s="8" t="s">
        <v>373</v>
      </c>
      <c r="DZ63" s="8" t="s">
        <v>373</v>
      </c>
      <c r="EA63" s="10">
        <v>1450</v>
      </c>
      <c r="EB63" s="10">
        <v>1500</v>
      </c>
      <c r="EC63" s="8" t="s">
        <v>373</v>
      </c>
      <c r="ED63" s="8" t="s">
        <v>373</v>
      </c>
      <c r="EE63" s="8" t="s">
        <v>373</v>
      </c>
      <c r="EF63" s="8" t="s">
        <v>373</v>
      </c>
      <c r="EG63" s="10">
        <v>3000</v>
      </c>
      <c r="EH63" s="10">
        <v>400</v>
      </c>
      <c r="EI63" s="10">
        <v>13</v>
      </c>
      <c r="EJ63" s="10">
        <v>1</v>
      </c>
      <c r="EK63" s="10">
        <v>0</v>
      </c>
      <c r="EL63" s="8" t="s">
        <v>459</v>
      </c>
      <c r="EM63" s="8" t="s">
        <v>373</v>
      </c>
      <c r="EN63" s="10">
        <v>1964</v>
      </c>
      <c r="EO63" s="10">
        <v>2004</v>
      </c>
      <c r="EP63" s="10">
        <v>1.8</v>
      </c>
      <c r="EQ63" s="10">
        <v>7.3</v>
      </c>
      <c r="ER63" s="8" t="s">
        <v>463</v>
      </c>
      <c r="ES63" s="8" t="s">
        <v>464</v>
      </c>
      <c r="ET63" s="8" t="s">
        <v>465</v>
      </c>
      <c r="EU63" s="10">
        <v>36</v>
      </c>
      <c r="EV63" s="10">
        <v>2050</v>
      </c>
      <c r="EW63" s="10">
        <v>2050</v>
      </c>
      <c r="EX63" s="8" t="s">
        <v>383</v>
      </c>
      <c r="EY63" s="8" t="s">
        <v>390</v>
      </c>
      <c r="EZ63" s="10">
        <v>100</v>
      </c>
      <c r="FA63" s="8" t="s">
        <v>467</v>
      </c>
      <c r="FB63" s="8" t="s">
        <v>383</v>
      </c>
      <c r="FC63" s="8" t="s">
        <v>373</v>
      </c>
      <c r="FD63" s="8" t="s">
        <v>383</v>
      </c>
      <c r="FE63" s="8" t="s">
        <v>373</v>
      </c>
      <c r="FF63" s="8" t="s">
        <v>373</v>
      </c>
      <c r="FG63" s="8" t="s">
        <v>390</v>
      </c>
      <c r="FH63" s="8" t="s">
        <v>373</v>
      </c>
      <c r="FI63" s="8" t="s">
        <v>373</v>
      </c>
      <c r="FJ63" s="8" t="s">
        <v>373</v>
      </c>
      <c r="FK63" s="8" t="s">
        <v>373</v>
      </c>
      <c r="FL63" s="8" t="s">
        <v>373</v>
      </c>
      <c r="FM63" s="8" t="s">
        <v>373</v>
      </c>
      <c r="FN63" s="8" t="s">
        <v>373</v>
      </c>
      <c r="FO63" s="8" t="s">
        <v>373</v>
      </c>
      <c r="FP63" s="8" t="s">
        <v>373</v>
      </c>
      <c r="FQ63" s="8" t="s">
        <v>373</v>
      </c>
      <c r="FR63" s="8" t="s">
        <v>373</v>
      </c>
    </row>
    <row r="64" spans="1:174" s="11" customFormat="1" x14ac:dyDescent="0.2">
      <c r="A64" s="8" t="s">
        <v>1102</v>
      </c>
      <c r="B64" s="8">
        <v>2535</v>
      </c>
      <c r="C64" s="10">
        <v>3</v>
      </c>
      <c r="D64" s="8">
        <v>6</v>
      </c>
      <c r="E64" s="8" t="s">
        <v>381</v>
      </c>
      <c r="F64" s="8" t="s">
        <v>373</v>
      </c>
      <c r="G64" s="8" t="s">
        <v>1021</v>
      </c>
      <c r="H64" s="8" t="s">
        <v>383</v>
      </c>
      <c r="I64" s="8" t="s">
        <v>424</v>
      </c>
      <c r="J64" s="8" t="s">
        <v>373</v>
      </c>
      <c r="K64" s="15">
        <v>10</v>
      </c>
      <c r="L64" s="8" t="s">
        <v>373</v>
      </c>
      <c r="M64" s="8" t="s">
        <v>1106</v>
      </c>
      <c r="N64" s="8" t="s">
        <v>373</v>
      </c>
      <c r="O64" s="8" t="s">
        <v>373</v>
      </c>
      <c r="P64" s="8" t="s">
        <v>1107</v>
      </c>
      <c r="Q64" s="8" t="s">
        <v>373</v>
      </c>
      <c r="R64" s="8" t="s">
        <v>373</v>
      </c>
      <c r="S64" s="8" t="s">
        <v>390</v>
      </c>
      <c r="T64" s="8" t="s">
        <v>1108</v>
      </c>
      <c r="U64" s="8" t="s">
        <v>405</v>
      </c>
      <c r="V64" s="8" t="s">
        <v>636</v>
      </c>
      <c r="W64" s="10">
        <v>60</v>
      </c>
      <c r="X64" s="8" t="s">
        <v>1109</v>
      </c>
      <c r="Y64" s="8" t="s">
        <v>1110</v>
      </c>
      <c r="Z64" s="12">
        <v>0.2</v>
      </c>
      <c r="AA64" s="12">
        <v>0.28000000000000003</v>
      </c>
      <c r="AB64" s="8" t="s">
        <v>373</v>
      </c>
      <c r="AC64" s="8" t="s">
        <v>373</v>
      </c>
      <c r="AD64" s="8" t="s">
        <v>373</v>
      </c>
      <c r="AE64" s="8" t="s">
        <v>429</v>
      </c>
      <c r="AF64" s="8" t="s">
        <v>383</v>
      </c>
      <c r="AG64" s="8" t="s">
        <v>383</v>
      </c>
      <c r="AH64" s="8" t="s">
        <v>383</v>
      </c>
      <c r="AI64" s="8" t="s">
        <v>569</v>
      </c>
      <c r="AJ64" s="8" t="s">
        <v>569</v>
      </c>
      <c r="AK64" s="8" t="s">
        <v>429</v>
      </c>
      <c r="AL64" s="10">
        <v>2018</v>
      </c>
      <c r="AM64" s="10">
        <v>2018</v>
      </c>
      <c r="AN64" s="8" t="s">
        <v>429</v>
      </c>
      <c r="AO64" s="8" t="s">
        <v>383</v>
      </c>
      <c r="AP64" s="8" t="s">
        <v>494</v>
      </c>
      <c r="AQ64" s="8" t="s">
        <v>373</v>
      </c>
      <c r="AR64" s="8" t="s">
        <v>1113</v>
      </c>
      <c r="AS64" s="8" t="s">
        <v>1114</v>
      </c>
      <c r="AT64" s="8" t="s">
        <v>1115</v>
      </c>
      <c r="AU64" s="8" t="s">
        <v>383</v>
      </c>
      <c r="AV64" s="8" t="s">
        <v>433</v>
      </c>
      <c r="AW64" s="8" t="s">
        <v>383</v>
      </c>
      <c r="AX64" s="8" t="s">
        <v>383</v>
      </c>
      <c r="AY64" s="8" t="s">
        <v>373</v>
      </c>
      <c r="AZ64" s="8" t="s">
        <v>383</v>
      </c>
      <c r="BA64" s="8" t="s">
        <v>373</v>
      </c>
      <c r="BB64" s="8" t="s">
        <v>373</v>
      </c>
      <c r="BC64" s="8" t="s">
        <v>373</v>
      </c>
      <c r="BD64" s="8" t="s">
        <v>373</v>
      </c>
      <c r="BE64" s="8" t="s">
        <v>373</v>
      </c>
      <c r="BF64" s="8" t="s">
        <v>373</v>
      </c>
      <c r="BG64" s="8" t="s">
        <v>373</v>
      </c>
      <c r="BH64" s="8" t="s">
        <v>373</v>
      </c>
      <c r="BI64" s="8" t="s">
        <v>373</v>
      </c>
      <c r="BJ64" s="8" t="s">
        <v>383</v>
      </c>
      <c r="BK64" s="8" t="s">
        <v>373</v>
      </c>
      <c r="BL64" s="8" t="s">
        <v>373</v>
      </c>
      <c r="BM64" s="8" t="s">
        <v>373</v>
      </c>
      <c r="BN64" s="8" t="s">
        <v>373</v>
      </c>
      <c r="BO64" s="8" t="s">
        <v>373</v>
      </c>
      <c r="BP64" s="8" t="s">
        <v>373</v>
      </c>
      <c r="BQ64" s="8" t="s">
        <v>373</v>
      </c>
      <c r="BR64" s="8" t="s">
        <v>373</v>
      </c>
      <c r="BS64" s="8" t="s">
        <v>373</v>
      </c>
      <c r="BT64" s="8" t="s">
        <v>383</v>
      </c>
      <c r="BU64" s="8" t="s">
        <v>373</v>
      </c>
      <c r="BV64" s="8" t="s">
        <v>373</v>
      </c>
      <c r="BW64" s="8" t="s">
        <v>373</v>
      </c>
      <c r="BX64" s="8" t="s">
        <v>373</v>
      </c>
      <c r="BY64" s="8" t="s">
        <v>373</v>
      </c>
      <c r="BZ64" s="8" t="s">
        <v>373</v>
      </c>
      <c r="CA64" s="8" t="s">
        <v>373</v>
      </c>
      <c r="CB64" s="8" t="s">
        <v>373</v>
      </c>
      <c r="CC64" s="8" t="s">
        <v>373</v>
      </c>
      <c r="CD64" s="8" t="s">
        <v>373</v>
      </c>
      <c r="CE64" s="8" t="s">
        <v>373</v>
      </c>
      <c r="CF64" s="8" t="s">
        <v>373</v>
      </c>
      <c r="CG64" s="8" t="s">
        <v>390</v>
      </c>
      <c r="CH64" s="8" t="s">
        <v>373</v>
      </c>
      <c r="CI64" s="8" t="s">
        <v>373</v>
      </c>
      <c r="CJ64" s="8" t="s">
        <v>373</v>
      </c>
      <c r="CK64" s="8" t="s">
        <v>373</v>
      </c>
      <c r="CL64" s="8" t="s">
        <v>373</v>
      </c>
      <c r="CM64" s="8" t="s">
        <v>373</v>
      </c>
      <c r="CN64" s="8" t="s">
        <v>373</v>
      </c>
      <c r="CO64" s="8" t="s">
        <v>373</v>
      </c>
      <c r="CP64" s="8" t="s">
        <v>373</v>
      </c>
      <c r="CQ64" s="8" t="s">
        <v>373</v>
      </c>
      <c r="CR64" s="8" t="s">
        <v>373</v>
      </c>
      <c r="CS64" s="8" t="s">
        <v>373</v>
      </c>
      <c r="CT64" s="8" t="s">
        <v>373</v>
      </c>
      <c r="CU64" s="8" t="s">
        <v>373</v>
      </c>
      <c r="CV64" s="8" t="s">
        <v>373</v>
      </c>
      <c r="CW64" s="8" t="s">
        <v>373</v>
      </c>
      <c r="CX64" s="8" t="s">
        <v>373</v>
      </c>
      <c r="CY64" s="8" t="s">
        <v>373</v>
      </c>
      <c r="CZ64" s="8" t="s">
        <v>373</v>
      </c>
      <c r="DA64" s="8" t="s">
        <v>373</v>
      </c>
      <c r="DB64" s="8" t="s">
        <v>373</v>
      </c>
      <c r="DC64" s="8" t="s">
        <v>373</v>
      </c>
      <c r="DD64" s="8" t="s">
        <v>373</v>
      </c>
      <c r="DE64" s="8" t="s">
        <v>373</v>
      </c>
      <c r="DF64" s="8" t="s">
        <v>373</v>
      </c>
      <c r="DG64" s="8" t="s">
        <v>373</v>
      </c>
      <c r="DH64" s="8" t="s">
        <v>373</v>
      </c>
      <c r="DI64" s="8" t="s">
        <v>373</v>
      </c>
      <c r="DJ64" s="8" t="s">
        <v>373</v>
      </c>
      <c r="DK64" s="8" t="s">
        <v>373</v>
      </c>
      <c r="DL64" s="8" t="s">
        <v>373</v>
      </c>
      <c r="DM64" s="8" t="s">
        <v>373</v>
      </c>
      <c r="DN64" s="8" t="s">
        <v>373</v>
      </c>
      <c r="DO64" s="8" t="s">
        <v>373</v>
      </c>
      <c r="DP64" s="8" t="s">
        <v>373</v>
      </c>
      <c r="DQ64" s="8" t="s">
        <v>373</v>
      </c>
      <c r="DR64" s="8" t="s">
        <v>373</v>
      </c>
      <c r="DS64" s="8" t="s">
        <v>373</v>
      </c>
      <c r="DT64" s="8" t="s">
        <v>373</v>
      </c>
      <c r="DU64" s="8" t="s">
        <v>373</v>
      </c>
      <c r="DV64" s="8" t="s">
        <v>373</v>
      </c>
      <c r="DW64" s="8" t="s">
        <v>373</v>
      </c>
      <c r="DX64" s="8" t="s">
        <v>373</v>
      </c>
      <c r="DY64" s="8" t="s">
        <v>373</v>
      </c>
      <c r="DZ64" s="8" t="s">
        <v>373</v>
      </c>
      <c r="EA64" s="8" t="s">
        <v>373</v>
      </c>
      <c r="EB64" s="8" t="s">
        <v>373</v>
      </c>
      <c r="EC64" s="8" t="s">
        <v>373</v>
      </c>
      <c r="ED64" s="8" t="s">
        <v>373</v>
      </c>
      <c r="EE64" s="8" t="s">
        <v>373</v>
      </c>
      <c r="EF64" s="8" t="s">
        <v>373</v>
      </c>
      <c r="EG64" s="8" t="s">
        <v>373</v>
      </c>
      <c r="EH64" s="8" t="s">
        <v>373</v>
      </c>
      <c r="EI64" s="8" t="s">
        <v>373</v>
      </c>
      <c r="EJ64" s="8" t="s">
        <v>373</v>
      </c>
      <c r="EK64" s="8" t="s">
        <v>373</v>
      </c>
      <c r="EL64" s="8" t="s">
        <v>373</v>
      </c>
      <c r="EM64" s="8" t="s">
        <v>373</v>
      </c>
      <c r="EN64" s="8" t="s">
        <v>373</v>
      </c>
      <c r="EO64" s="8" t="s">
        <v>373</v>
      </c>
      <c r="EP64" s="8" t="s">
        <v>373</v>
      </c>
      <c r="EQ64" s="8" t="s">
        <v>373</v>
      </c>
      <c r="ER64" s="8" t="s">
        <v>373</v>
      </c>
      <c r="ES64" s="8" t="s">
        <v>373</v>
      </c>
      <c r="ET64" s="8" t="s">
        <v>373</v>
      </c>
      <c r="EU64" s="8" t="s">
        <v>373</v>
      </c>
      <c r="EV64" s="8" t="s">
        <v>373</v>
      </c>
      <c r="EW64" s="8" t="s">
        <v>373</v>
      </c>
      <c r="EX64" s="8" t="s">
        <v>373</v>
      </c>
      <c r="EY64" s="8" t="s">
        <v>373</v>
      </c>
      <c r="EZ64" s="8" t="s">
        <v>373</v>
      </c>
      <c r="FA64" s="8" t="s">
        <v>373</v>
      </c>
      <c r="FB64" s="8" t="s">
        <v>373</v>
      </c>
      <c r="FC64" s="8" t="s">
        <v>373</v>
      </c>
      <c r="FD64" s="8" t="s">
        <v>373</v>
      </c>
      <c r="FE64" s="8" t="s">
        <v>373</v>
      </c>
      <c r="FF64" s="8" t="s">
        <v>373</v>
      </c>
      <c r="FG64" s="8" t="s">
        <v>373</v>
      </c>
      <c r="FH64" s="8" t="s">
        <v>373</v>
      </c>
      <c r="FI64" s="8" t="s">
        <v>373</v>
      </c>
      <c r="FJ64" s="8" t="s">
        <v>373</v>
      </c>
      <c r="FK64" s="8" t="s">
        <v>373</v>
      </c>
      <c r="FL64" s="8" t="s">
        <v>373</v>
      </c>
      <c r="FM64" s="8" t="s">
        <v>373</v>
      </c>
      <c r="FN64" s="8" t="s">
        <v>373</v>
      </c>
      <c r="FO64" s="8" t="s">
        <v>373</v>
      </c>
      <c r="FP64" s="8" t="s">
        <v>373</v>
      </c>
      <c r="FQ64" s="8" t="s">
        <v>373</v>
      </c>
      <c r="FR64" s="8" t="s">
        <v>373</v>
      </c>
    </row>
    <row r="65" spans="1:174" s="11" customFormat="1" x14ac:dyDescent="0.2">
      <c r="A65" s="8" t="s">
        <v>983</v>
      </c>
      <c r="B65" s="8">
        <v>280</v>
      </c>
      <c r="C65" s="10">
        <v>1</v>
      </c>
      <c r="D65" s="8">
        <v>1</v>
      </c>
      <c r="E65" s="8" t="s">
        <v>381</v>
      </c>
      <c r="F65" s="8" t="s">
        <v>373</v>
      </c>
      <c r="G65" s="8" t="s">
        <v>382</v>
      </c>
      <c r="H65" s="8" t="s">
        <v>383</v>
      </c>
      <c r="I65" s="8" t="s">
        <v>401</v>
      </c>
      <c r="J65" s="8" t="s">
        <v>373</v>
      </c>
      <c r="K65" s="9">
        <v>10</v>
      </c>
      <c r="L65" s="8" t="s">
        <v>373</v>
      </c>
      <c r="M65" s="10">
        <v>0</v>
      </c>
      <c r="N65" s="8" t="s">
        <v>373</v>
      </c>
      <c r="O65" s="8" t="s">
        <v>373</v>
      </c>
      <c r="P65" s="10">
        <v>60</v>
      </c>
      <c r="Q65" s="8" t="s">
        <v>373</v>
      </c>
      <c r="R65" s="8" t="s">
        <v>373</v>
      </c>
      <c r="S65" s="8" t="s">
        <v>383</v>
      </c>
      <c r="T65" s="8" t="s">
        <v>373</v>
      </c>
      <c r="U65" s="8" t="s">
        <v>820</v>
      </c>
      <c r="V65" s="8" t="s">
        <v>406</v>
      </c>
      <c r="W65" s="10">
        <v>30</v>
      </c>
      <c r="X65" s="8" t="s">
        <v>988</v>
      </c>
      <c r="Y65" s="8" t="s">
        <v>373</v>
      </c>
      <c r="Z65" s="12">
        <v>0.17</v>
      </c>
      <c r="AA65" s="8" t="s">
        <v>373</v>
      </c>
      <c r="AB65" s="8" t="s">
        <v>373</v>
      </c>
      <c r="AC65" s="8" t="s">
        <v>373</v>
      </c>
      <c r="AD65" s="8" t="s">
        <v>429</v>
      </c>
      <c r="AE65" s="8" t="s">
        <v>429</v>
      </c>
      <c r="AF65" s="8" t="s">
        <v>390</v>
      </c>
      <c r="AG65" s="8" t="s">
        <v>373</v>
      </c>
      <c r="AH65" s="8" t="s">
        <v>373</v>
      </c>
      <c r="AI65" s="10">
        <v>2010</v>
      </c>
      <c r="AJ65" s="8" t="s">
        <v>373</v>
      </c>
      <c r="AK65" s="8" t="s">
        <v>373</v>
      </c>
      <c r="AL65" s="10">
        <v>2010</v>
      </c>
      <c r="AM65" s="8" t="s">
        <v>373</v>
      </c>
      <c r="AN65" s="8" t="s">
        <v>373</v>
      </c>
      <c r="AO65" s="8" t="s">
        <v>383</v>
      </c>
      <c r="AP65" s="8" t="s">
        <v>494</v>
      </c>
      <c r="AQ65" s="8" t="s">
        <v>373</v>
      </c>
      <c r="AR65" s="8" t="s">
        <v>991</v>
      </c>
      <c r="AS65" s="8" t="s">
        <v>547</v>
      </c>
      <c r="AT65" s="8" t="s">
        <v>373</v>
      </c>
      <c r="AU65" s="8" t="s">
        <v>383</v>
      </c>
      <c r="AV65" s="8" t="s">
        <v>373</v>
      </c>
      <c r="AW65" s="8" t="s">
        <v>383</v>
      </c>
      <c r="AX65" s="8" t="s">
        <v>373</v>
      </c>
      <c r="AY65" s="8" t="s">
        <v>373</v>
      </c>
      <c r="AZ65" s="8" t="s">
        <v>390</v>
      </c>
      <c r="BA65" s="10">
        <v>2010</v>
      </c>
      <c r="BB65" s="8" t="s">
        <v>411</v>
      </c>
      <c r="BC65" s="8" t="s">
        <v>373</v>
      </c>
      <c r="BD65" s="8" t="s">
        <v>373</v>
      </c>
      <c r="BE65" s="8" t="s">
        <v>706</v>
      </c>
      <c r="BF65" s="8" t="s">
        <v>373</v>
      </c>
      <c r="BG65" s="8" t="s">
        <v>415</v>
      </c>
      <c r="BH65" s="8" t="s">
        <v>373</v>
      </c>
      <c r="BI65" s="9">
        <v>48.8</v>
      </c>
      <c r="BJ65" s="8" t="s">
        <v>383</v>
      </c>
      <c r="BK65" s="8" t="s">
        <v>373</v>
      </c>
      <c r="BL65" s="8" t="s">
        <v>373</v>
      </c>
      <c r="BM65" s="8" t="s">
        <v>373</v>
      </c>
      <c r="BN65" s="8" t="s">
        <v>373</v>
      </c>
      <c r="BO65" s="8" t="s">
        <v>373</v>
      </c>
      <c r="BP65" s="8" t="s">
        <v>373</v>
      </c>
      <c r="BQ65" s="8" t="s">
        <v>373</v>
      </c>
      <c r="BR65" s="8" t="s">
        <v>373</v>
      </c>
      <c r="BS65" s="8" t="s">
        <v>373</v>
      </c>
      <c r="BT65" s="8" t="s">
        <v>383</v>
      </c>
      <c r="BU65" s="8" t="s">
        <v>373</v>
      </c>
      <c r="BV65" s="8" t="s">
        <v>373</v>
      </c>
      <c r="BW65" s="8" t="s">
        <v>373</v>
      </c>
      <c r="BX65" s="8" t="s">
        <v>373</v>
      </c>
      <c r="BY65" s="8" t="s">
        <v>373</v>
      </c>
      <c r="BZ65" s="8" t="s">
        <v>373</v>
      </c>
      <c r="CA65" s="8" t="s">
        <v>373</v>
      </c>
      <c r="CB65" s="8" t="s">
        <v>373</v>
      </c>
      <c r="CC65" s="8" t="s">
        <v>373</v>
      </c>
      <c r="CD65" s="8" t="s">
        <v>373</v>
      </c>
      <c r="CE65" s="8" t="s">
        <v>373</v>
      </c>
      <c r="CF65" s="8" t="s">
        <v>373</v>
      </c>
      <c r="CG65" s="8" t="s">
        <v>390</v>
      </c>
      <c r="CH65" s="8" t="s">
        <v>373</v>
      </c>
      <c r="CI65" s="8" t="s">
        <v>373</v>
      </c>
      <c r="CJ65" s="8" t="s">
        <v>373</v>
      </c>
      <c r="CK65" s="8" t="s">
        <v>373</v>
      </c>
      <c r="CL65" s="8" t="s">
        <v>373</v>
      </c>
      <c r="CM65" s="8" t="s">
        <v>373</v>
      </c>
      <c r="CN65" s="8" t="s">
        <v>373</v>
      </c>
      <c r="CO65" s="8" t="s">
        <v>373</v>
      </c>
      <c r="CP65" s="8" t="s">
        <v>373</v>
      </c>
      <c r="CQ65" s="8" t="s">
        <v>373</v>
      </c>
      <c r="CR65" s="8" t="s">
        <v>373</v>
      </c>
      <c r="CS65" s="8" t="s">
        <v>373</v>
      </c>
      <c r="CT65" s="8" t="s">
        <v>373</v>
      </c>
      <c r="CU65" s="8" t="s">
        <v>373</v>
      </c>
      <c r="CV65" s="8" t="s">
        <v>373</v>
      </c>
      <c r="CW65" s="8" t="s">
        <v>373</v>
      </c>
      <c r="CX65" s="8" t="s">
        <v>373</v>
      </c>
      <c r="CY65" s="8" t="s">
        <v>373</v>
      </c>
      <c r="CZ65" s="8" t="s">
        <v>373</v>
      </c>
      <c r="DA65" s="8" t="s">
        <v>373</v>
      </c>
      <c r="DB65" s="8" t="s">
        <v>373</v>
      </c>
      <c r="DC65" s="8" t="s">
        <v>373</v>
      </c>
      <c r="DD65" s="8" t="s">
        <v>373</v>
      </c>
      <c r="DE65" s="8" t="s">
        <v>373</v>
      </c>
      <c r="DF65" s="8" t="s">
        <v>373</v>
      </c>
      <c r="DG65" s="8" t="s">
        <v>373</v>
      </c>
      <c r="DH65" s="8" t="s">
        <v>373</v>
      </c>
      <c r="DI65" s="8" t="s">
        <v>373</v>
      </c>
      <c r="DJ65" s="8" t="s">
        <v>373</v>
      </c>
      <c r="DK65" s="8" t="s">
        <v>373</v>
      </c>
      <c r="DL65" s="8" t="s">
        <v>373</v>
      </c>
      <c r="DM65" s="8" t="s">
        <v>373</v>
      </c>
      <c r="DN65" s="8" t="s">
        <v>373</v>
      </c>
      <c r="DO65" s="8" t="s">
        <v>373</v>
      </c>
      <c r="DP65" s="8" t="s">
        <v>373</v>
      </c>
      <c r="DQ65" s="8" t="s">
        <v>373</v>
      </c>
      <c r="DR65" s="8" t="s">
        <v>373</v>
      </c>
      <c r="DS65" s="8" t="s">
        <v>373</v>
      </c>
      <c r="DT65" s="8" t="s">
        <v>373</v>
      </c>
      <c r="DU65" s="8" t="s">
        <v>373</v>
      </c>
      <c r="DV65" s="8" t="s">
        <v>373</v>
      </c>
      <c r="DW65" s="8" t="s">
        <v>373</v>
      </c>
      <c r="DX65" s="8" t="s">
        <v>373</v>
      </c>
      <c r="DY65" s="8" t="s">
        <v>373</v>
      </c>
      <c r="DZ65" s="8" t="s">
        <v>373</v>
      </c>
      <c r="EA65" s="8" t="s">
        <v>373</v>
      </c>
      <c r="EB65" s="8" t="s">
        <v>373</v>
      </c>
      <c r="EC65" s="8" t="s">
        <v>373</v>
      </c>
      <c r="ED65" s="8" t="s">
        <v>373</v>
      </c>
      <c r="EE65" s="8" t="s">
        <v>373</v>
      </c>
      <c r="EF65" s="8" t="s">
        <v>373</v>
      </c>
      <c r="EG65" s="8" t="s">
        <v>373</v>
      </c>
      <c r="EH65" s="8" t="s">
        <v>373</v>
      </c>
      <c r="EI65" s="8" t="s">
        <v>373</v>
      </c>
      <c r="EJ65" s="8" t="s">
        <v>373</v>
      </c>
      <c r="EK65" s="8" t="s">
        <v>373</v>
      </c>
      <c r="EL65" s="8" t="s">
        <v>373</v>
      </c>
      <c r="EM65" s="8" t="s">
        <v>373</v>
      </c>
      <c r="EN65" s="8" t="s">
        <v>373</v>
      </c>
      <c r="EO65" s="8" t="s">
        <v>373</v>
      </c>
      <c r="EP65" s="8" t="s">
        <v>373</v>
      </c>
      <c r="EQ65" s="8" t="s">
        <v>373</v>
      </c>
      <c r="ER65" s="8" t="s">
        <v>373</v>
      </c>
      <c r="ES65" s="8" t="s">
        <v>373</v>
      </c>
      <c r="ET65" s="8" t="s">
        <v>373</v>
      </c>
      <c r="EU65" s="8" t="s">
        <v>373</v>
      </c>
      <c r="EV65" s="8" t="s">
        <v>373</v>
      </c>
      <c r="EW65" s="8" t="s">
        <v>373</v>
      </c>
      <c r="EX65" s="8" t="s">
        <v>373</v>
      </c>
      <c r="EY65" s="8" t="s">
        <v>373</v>
      </c>
      <c r="EZ65" s="8" t="s">
        <v>373</v>
      </c>
      <c r="FA65" s="8" t="s">
        <v>373</v>
      </c>
      <c r="FB65" s="8" t="s">
        <v>373</v>
      </c>
      <c r="FC65" s="8" t="s">
        <v>373</v>
      </c>
      <c r="FD65" s="8" t="s">
        <v>373</v>
      </c>
      <c r="FE65" s="8" t="s">
        <v>373</v>
      </c>
      <c r="FF65" s="8" t="s">
        <v>373</v>
      </c>
      <c r="FG65" s="8" t="s">
        <v>373</v>
      </c>
      <c r="FH65" s="8" t="s">
        <v>373</v>
      </c>
      <c r="FI65" s="8" t="s">
        <v>373</v>
      </c>
      <c r="FJ65" s="8" t="s">
        <v>373</v>
      </c>
      <c r="FK65" s="8" t="s">
        <v>373</v>
      </c>
      <c r="FL65" s="8" t="s">
        <v>373</v>
      </c>
      <c r="FM65" s="8" t="s">
        <v>373</v>
      </c>
      <c r="FN65" s="8" t="s">
        <v>373</v>
      </c>
      <c r="FO65" s="8" t="s">
        <v>373</v>
      </c>
      <c r="FP65" s="8" t="s">
        <v>373</v>
      </c>
      <c r="FQ65" s="8" t="s">
        <v>373</v>
      </c>
      <c r="FR65" s="8" t="s">
        <v>373</v>
      </c>
    </row>
    <row r="66" spans="1:174" s="11" customFormat="1" x14ac:dyDescent="0.2">
      <c r="A66" s="8" t="s">
        <v>2095</v>
      </c>
      <c r="B66" s="8">
        <v>23795</v>
      </c>
      <c r="C66" s="10">
        <v>5</v>
      </c>
      <c r="D66" s="8">
        <v>3</v>
      </c>
      <c r="E66" s="8" t="s">
        <v>381</v>
      </c>
      <c r="F66" s="8" t="s">
        <v>373</v>
      </c>
      <c r="G66" s="8" t="s">
        <v>739</v>
      </c>
      <c r="H66" s="8" t="s">
        <v>390</v>
      </c>
      <c r="I66" s="8" t="s">
        <v>401</v>
      </c>
      <c r="J66" s="8" t="s">
        <v>373</v>
      </c>
      <c r="K66" s="9">
        <v>20</v>
      </c>
      <c r="L66" s="8" t="s">
        <v>373</v>
      </c>
      <c r="M66" s="8" t="s">
        <v>2100</v>
      </c>
      <c r="N66" s="8" t="s">
        <v>373</v>
      </c>
      <c r="O66" s="8" t="s">
        <v>373</v>
      </c>
      <c r="P66" s="8" t="s">
        <v>2101</v>
      </c>
      <c r="Q66" s="8" t="s">
        <v>373</v>
      </c>
      <c r="R66" s="8" t="s">
        <v>373</v>
      </c>
      <c r="S66" s="8" t="s">
        <v>390</v>
      </c>
      <c r="T66" s="8" t="s">
        <v>2102</v>
      </c>
      <c r="U66" s="8" t="s">
        <v>405</v>
      </c>
      <c r="V66" s="8" t="s">
        <v>636</v>
      </c>
      <c r="W66" s="10">
        <v>365</v>
      </c>
      <c r="X66" s="8" t="s">
        <v>2104</v>
      </c>
      <c r="Y66" s="8" t="s">
        <v>2105</v>
      </c>
      <c r="Z66" s="8" t="s">
        <v>373</v>
      </c>
      <c r="AA66" s="8" t="s">
        <v>373</v>
      </c>
      <c r="AB66" s="8" t="s">
        <v>373</v>
      </c>
      <c r="AC66" s="8" t="s">
        <v>373</v>
      </c>
      <c r="AD66" s="8" t="s">
        <v>373</v>
      </c>
      <c r="AE66" s="8" t="s">
        <v>373</v>
      </c>
      <c r="AF66" s="8" t="s">
        <v>373</v>
      </c>
      <c r="AG66" s="8" t="s">
        <v>373</v>
      </c>
      <c r="AH66" s="8" t="s">
        <v>373</v>
      </c>
      <c r="AI66" s="10">
        <v>2017</v>
      </c>
      <c r="AJ66" s="10">
        <v>2017</v>
      </c>
      <c r="AK66" s="10">
        <v>2017</v>
      </c>
      <c r="AL66" s="8" t="s">
        <v>373</v>
      </c>
      <c r="AM66" s="8" t="s">
        <v>373</v>
      </c>
      <c r="AN66" s="8" t="s">
        <v>373</v>
      </c>
      <c r="AO66" s="8" t="s">
        <v>383</v>
      </c>
      <c r="AP66" s="8" t="s">
        <v>873</v>
      </c>
      <c r="AQ66" s="8" t="s">
        <v>373</v>
      </c>
      <c r="AR66" s="8" t="s">
        <v>373</v>
      </c>
      <c r="AS66" s="8" t="s">
        <v>409</v>
      </c>
      <c r="AT66" s="8" t="s">
        <v>373</v>
      </c>
      <c r="AU66" s="8" t="s">
        <v>390</v>
      </c>
      <c r="AV66" s="8" t="s">
        <v>692</v>
      </c>
      <c r="AW66" s="8" t="s">
        <v>373</v>
      </c>
      <c r="AX66" s="8" t="s">
        <v>373</v>
      </c>
      <c r="AY66" s="8" t="s">
        <v>373</v>
      </c>
      <c r="AZ66" s="8" t="s">
        <v>383</v>
      </c>
      <c r="BA66" s="8" t="s">
        <v>373</v>
      </c>
      <c r="BB66" s="8" t="s">
        <v>373</v>
      </c>
      <c r="BC66" s="8" t="s">
        <v>373</v>
      </c>
      <c r="BD66" s="8" t="s">
        <v>373</v>
      </c>
      <c r="BE66" s="8" t="s">
        <v>373</v>
      </c>
      <c r="BF66" s="8" t="s">
        <v>373</v>
      </c>
      <c r="BG66" s="8" t="s">
        <v>373</v>
      </c>
      <c r="BH66" s="8" t="s">
        <v>373</v>
      </c>
      <c r="BI66" s="8" t="s">
        <v>373</v>
      </c>
      <c r="BJ66" s="8" t="s">
        <v>390</v>
      </c>
      <c r="BK66" s="8" t="s">
        <v>373</v>
      </c>
      <c r="BL66" s="8" t="s">
        <v>373</v>
      </c>
      <c r="BM66" s="8" t="s">
        <v>373</v>
      </c>
      <c r="BN66" s="8" t="s">
        <v>373</v>
      </c>
      <c r="BO66" s="8" t="s">
        <v>373</v>
      </c>
      <c r="BP66" s="8" t="s">
        <v>373</v>
      </c>
      <c r="BQ66" s="8" t="s">
        <v>373</v>
      </c>
      <c r="BR66" s="8" t="s">
        <v>373</v>
      </c>
      <c r="BS66" s="8" t="s">
        <v>373</v>
      </c>
      <c r="BT66" s="8" t="s">
        <v>390</v>
      </c>
      <c r="BU66" s="8" t="s">
        <v>373</v>
      </c>
      <c r="BV66" s="8" t="s">
        <v>373</v>
      </c>
      <c r="BW66" s="8" t="s">
        <v>373</v>
      </c>
      <c r="BX66" s="8" t="s">
        <v>373</v>
      </c>
      <c r="BY66" s="8" t="s">
        <v>373</v>
      </c>
      <c r="BZ66" s="8" t="s">
        <v>373</v>
      </c>
      <c r="CA66" s="8" t="s">
        <v>373</v>
      </c>
      <c r="CB66" s="8" t="s">
        <v>373</v>
      </c>
      <c r="CC66" s="8" t="s">
        <v>373</v>
      </c>
      <c r="CD66" s="8" t="s">
        <v>373</v>
      </c>
      <c r="CE66" s="8" t="s">
        <v>373</v>
      </c>
      <c r="CF66" s="8" t="s">
        <v>373</v>
      </c>
      <c r="CG66" s="8" t="s">
        <v>390</v>
      </c>
      <c r="CH66" s="8" t="s">
        <v>373</v>
      </c>
      <c r="CI66" s="8" t="s">
        <v>373</v>
      </c>
      <c r="CJ66" s="8" t="s">
        <v>373</v>
      </c>
      <c r="CK66" s="8" t="s">
        <v>373</v>
      </c>
      <c r="CL66" s="8" t="s">
        <v>373</v>
      </c>
      <c r="CM66" s="8" t="s">
        <v>373</v>
      </c>
      <c r="CN66" s="8" t="s">
        <v>373</v>
      </c>
      <c r="CO66" s="8" t="s">
        <v>373</v>
      </c>
      <c r="CP66" s="8" t="s">
        <v>373</v>
      </c>
      <c r="CQ66" s="8" t="s">
        <v>373</v>
      </c>
      <c r="CR66" s="8" t="s">
        <v>373</v>
      </c>
      <c r="CS66" s="8" t="s">
        <v>373</v>
      </c>
      <c r="CT66" s="8" t="s">
        <v>373</v>
      </c>
      <c r="CU66" s="8" t="s">
        <v>373</v>
      </c>
      <c r="CV66" s="8" t="s">
        <v>373</v>
      </c>
      <c r="CW66" s="8" t="s">
        <v>373</v>
      </c>
      <c r="CX66" s="8" t="s">
        <v>373</v>
      </c>
      <c r="CY66" s="8" t="s">
        <v>373</v>
      </c>
      <c r="CZ66" s="8" t="s">
        <v>373</v>
      </c>
      <c r="DA66" s="8" t="s">
        <v>373</v>
      </c>
      <c r="DB66" s="8" t="s">
        <v>373</v>
      </c>
      <c r="DC66" s="8" t="s">
        <v>373</v>
      </c>
      <c r="DD66" s="8" t="s">
        <v>373</v>
      </c>
      <c r="DE66" s="8" t="s">
        <v>373</v>
      </c>
      <c r="DF66" s="8" t="s">
        <v>373</v>
      </c>
      <c r="DG66" s="8" t="s">
        <v>373</v>
      </c>
      <c r="DH66" s="8" t="s">
        <v>373</v>
      </c>
      <c r="DI66" s="8" t="s">
        <v>373</v>
      </c>
      <c r="DJ66" s="8" t="s">
        <v>373</v>
      </c>
      <c r="DK66" s="8" t="s">
        <v>373</v>
      </c>
      <c r="DL66" s="8" t="s">
        <v>373</v>
      </c>
      <c r="DM66" s="8" t="s">
        <v>373</v>
      </c>
      <c r="DN66" s="8" t="s">
        <v>373</v>
      </c>
      <c r="DO66" s="8" t="s">
        <v>373</v>
      </c>
      <c r="DP66" s="8" t="s">
        <v>373</v>
      </c>
      <c r="DQ66" s="8" t="s">
        <v>373</v>
      </c>
      <c r="DR66" s="8" t="s">
        <v>373</v>
      </c>
      <c r="DS66" s="8" t="s">
        <v>373</v>
      </c>
      <c r="DT66" s="8" t="s">
        <v>373</v>
      </c>
      <c r="DU66" s="8" t="s">
        <v>373</v>
      </c>
      <c r="DV66" s="8" t="s">
        <v>390</v>
      </c>
      <c r="DW66" s="8" t="s">
        <v>373</v>
      </c>
      <c r="DX66" s="8" t="s">
        <v>373</v>
      </c>
      <c r="DY66" s="8" t="s">
        <v>373</v>
      </c>
      <c r="DZ66" s="8" t="s">
        <v>373</v>
      </c>
      <c r="EA66" s="8" t="s">
        <v>373</v>
      </c>
      <c r="EB66" s="8" t="s">
        <v>373</v>
      </c>
      <c r="EC66" s="8" t="s">
        <v>373</v>
      </c>
      <c r="ED66" s="8" t="s">
        <v>373</v>
      </c>
      <c r="EE66" s="8" t="s">
        <v>373</v>
      </c>
      <c r="EF66" s="8" t="s">
        <v>373</v>
      </c>
      <c r="EG66" s="8" t="s">
        <v>373</v>
      </c>
      <c r="EH66" s="8" t="s">
        <v>373</v>
      </c>
      <c r="EI66" s="8" t="s">
        <v>373</v>
      </c>
      <c r="EJ66" s="8" t="s">
        <v>373</v>
      </c>
      <c r="EK66" s="8" t="s">
        <v>373</v>
      </c>
      <c r="EL66" s="8" t="s">
        <v>373</v>
      </c>
      <c r="EM66" s="8" t="s">
        <v>373</v>
      </c>
      <c r="EN66" s="8" t="s">
        <v>373</v>
      </c>
      <c r="EO66" s="8" t="s">
        <v>373</v>
      </c>
      <c r="EP66" s="8" t="s">
        <v>373</v>
      </c>
      <c r="EQ66" s="8" t="s">
        <v>373</v>
      </c>
      <c r="ER66" s="8" t="s">
        <v>373</v>
      </c>
      <c r="ES66" s="8" t="s">
        <v>373</v>
      </c>
      <c r="ET66" s="8" t="s">
        <v>373</v>
      </c>
      <c r="EU66" s="8" t="s">
        <v>373</v>
      </c>
      <c r="EV66" s="8" t="s">
        <v>373</v>
      </c>
      <c r="EW66" s="8" t="s">
        <v>373</v>
      </c>
      <c r="EX66" s="8" t="s">
        <v>373</v>
      </c>
      <c r="EY66" s="8" t="s">
        <v>373</v>
      </c>
      <c r="EZ66" s="8" t="s">
        <v>373</v>
      </c>
      <c r="FA66" s="8" t="s">
        <v>373</v>
      </c>
      <c r="FB66" s="8" t="s">
        <v>373</v>
      </c>
      <c r="FC66" s="8" t="s">
        <v>373</v>
      </c>
      <c r="FD66" s="8" t="s">
        <v>373</v>
      </c>
      <c r="FE66" s="8" t="s">
        <v>373</v>
      </c>
      <c r="FF66" s="8" t="s">
        <v>373</v>
      </c>
      <c r="FG66" s="8" t="s">
        <v>390</v>
      </c>
      <c r="FH66" s="8" t="s">
        <v>373</v>
      </c>
      <c r="FI66" s="8" t="s">
        <v>373</v>
      </c>
      <c r="FJ66" s="8" t="s">
        <v>373</v>
      </c>
      <c r="FK66" s="8" t="s">
        <v>373</v>
      </c>
      <c r="FL66" s="8" t="s">
        <v>373</v>
      </c>
      <c r="FM66" s="8" t="s">
        <v>373</v>
      </c>
      <c r="FN66" s="8" t="s">
        <v>373</v>
      </c>
      <c r="FO66" s="8" t="s">
        <v>373</v>
      </c>
      <c r="FP66" s="8" t="s">
        <v>373</v>
      </c>
      <c r="FQ66" s="8" t="s">
        <v>373</v>
      </c>
      <c r="FR66" s="8" t="s">
        <v>373</v>
      </c>
    </row>
    <row r="67" spans="1:174" s="11" customFormat="1" x14ac:dyDescent="0.2">
      <c r="A67" s="8" t="s">
        <v>3239</v>
      </c>
      <c r="B67" s="8">
        <v>3095</v>
      </c>
      <c r="C67" s="10">
        <v>3</v>
      </c>
      <c r="D67" s="8">
        <v>2</v>
      </c>
      <c r="E67" s="8" t="s">
        <v>381</v>
      </c>
      <c r="F67" s="8" t="s">
        <v>373</v>
      </c>
      <c r="G67" s="8" t="s">
        <v>739</v>
      </c>
      <c r="H67" s="8" t="s">
        <v>390</v>
      </c>
      <c r="I67" s="8" t="s">
        <v>384</v>
      </c>
      <c r="J67" s="8" t="s">
        <v>373</v>
      </c>
      <c r="K67" s="8" t="s">
        <v>845</v>
      </c>
      <c r="L67" s="8" t="s">
        <v>373</v>
      </c>
      <c r="M67" s="8" t="s">
        <v>667</v>
      </c>
      <c r="N67" s="8" t="s">
        <v>373</v>
      </c>
      <c r="O67" s="8" t="s">
        <v>373</v>
      </c>
      <c r="P67" s="8" t="s">
        <v>846</v>
      </c>
      <c r="Q67" s="8" t="s">
        <v>373</v>
      </c>
      <c r="R67" s="8" t="s">
        <v>847</v>
      </c>
      <c r="S67" s="8" t="s">
        <v>390</v>
      </c>
      <c r="T67" s="8" t="s">
        <v>848</v>
      </c>
      <c r="U67" s="8" t="s">
        <v>405</v>
      </c>
      <c r="V67" s="8" t="s">
        <v>406</v>
      </c>
      <c r="W67" s="8" t="s">
        <v>849</v>
      </c>
      <c r="X67" s="8" t="s">
        <v>373</v>
      </c>
      <c r="Y67" s="8" t="s">
        <v>373</v>
      </c>
      <c r="Z67" s="8" t="s">
        <v>373</v>
      </c>
      <c r="AA67" s="8" t="s">
        <v>373</v>
      </c>
      <c r="AB67" s="8" t="s">
        <v>373</v>
      </c>
      <c r="AC67" s="8" t="s">
        <v>429</v>
      </c>
      <c r="AD67" s="8" t="s">
        <v>373</v>
      </c>
      <c r="AE67" s="8" t="s">
        <v>373</v>
      </c>
      <c r="AF67" s="8" t="s">
        <v>383</v>
      </c>
      <c r="AG67" s="8" t="s">
        <v>373</v>
      </c>
      <c r="AH67" s="8" t="s">
        <v>373</v>
      </c>
      <c r="AI67" s="10">
        <v>2018</v>
      </c>
      <c r="AJ67" s="8" t="s">
        <v>373</v>
      </c>
      <c r="AK67" s="8" t="s">
        <v>373</v>
      </c>
      <c r="AL67" s="10">
        <v>2017</v>
      </c>
      <c r="AM67" s="8" t="s">
        <v>373</v>
      </c>
      <c r="AN67" s="8" t="s">
        <v>373</v>
      </c>
      <c r="AO67" s="8" t="s">
        <v>383</v>
      </c>
      <c r="AP67" s="8" t="s">
        <v>408</v>
      </c>
      <c r="AQ67" s="8" t="s">
        <v>373</v>
      </c>
      <c r="AR67" s="8" t="s">
        <v>373</v>
      </c>
      <c r="AS67" s="8" t="s">
        <v>496</v>
      </c>
      <c r="AT67" s="8" t="s">
        <v>373</v>
      </c>
      <c r="AU67" s="8" t="s">
        <v>383</v>
      </c>
      <c r="AV67" s="8" t="s">
        <v>494</v>
      </c>
      <c r="AW67" s="8" t="s">
        <v>390</v>
      </c>
      <c r="AX67" s="8" t="s">
        <v>373</v>
      </c>
      <c r="AY67" s="8" t="s">
        <v>373</v>
      </c>
      <c r="AZ67" s="8" t="s">
        <v>390</v>
      </c>
      <c r="BA67" s="10">
        <v>2013</v>
      </c>
      <c r="BB67" s="8" t="s">
        <v>411</v>
      </c>
      <c r="BC67" s="10">
        <v>1</v>
      </c>
      <c r="BD67" s="8" t="s">
        <v>373</v>
      </c>
      <c r="BE67" s="8" t="s">
        <v>479</v>
      </c>
      <c r="BF67" s="8" t="s">
        <v>373</v>
      </c>
      <c r="BG67" s="8" t="s">
        <v>560</v>
      </c>
      <c r="BH67" s="8" t="s">
        <v>373</v>
      </c>
      <c r="BI67" s="9">
        <v>74.92</v>
      </c>
      <c r="BJ67" s="8" t="s">
        <v>383</v>
      </c>
      <c r="BK67" s="8" t="s">
        <v>373</v>
      </c>
      <c r="BL67" s="8" t="s">
        <v>373</v>
      </c>
      <c r="BM67" s="8" t="s">
        <v>373</v>
      </c>
      <c r="BN67" s="8" t="s">
        <v>373</v>
      </c>
      <c r="BO67" s="8" t="s">
        <v>373</v>
      </c>
      <c r="BP67" s="8" t="s">
        <v>373</v>
      </c>
      <c r="BQ67" s="8" t="s">
        <v>373</v>
      </c>
      <c r="BR67" s="8" t="s">
        <v>373</v>
      </c>
      <c r="BS67" s="8" t="s">
        <v>373</v>
      </c>
      <c r="BT67" s="8" t="s">
        <v>383</v>
      </c>
      <c r="BU67" s="8" t="s">
        <v>373</v>
      </c>
      <c r="BV67" s="8" t="s">
        <v>373</v>
      </c>
      <c r="BW67" s="8" t="s">
        <v>373</v>
      </c>
      <c r="BX67" s="8" t="s">
        <v>373</v>
      </c>
      <c r="BY67" s="8" t="s">
        <v>373</v>
      </c>
      <c r="BZ67" s="8" t="s">
        <v>373</v>
      </c>
      <c r="CA67" s="8" t="s">
        <v>373</v>
      </c>
      <c r="CB67" s="8" t="s">
        <v>373</v>
      </c>
      <c r="CC67" s="8" t="s">
        <v>373</v>
      </c>
      <c r="CD67" s="8" t="s">
        <v>373</v>
      </c>
      <c r="CE67" s="8" t="s">
        <v>373</v>
      </c>
      <c r="CF67" s="8" t="s">
        <v>373</v>
      </c>
      <c r="CG67" s="8" t="s">
        <v>390</v>
      </c>
      <c r="CH67" s="10">
        <v>3095</v>
      </c>
      <c r="CI67" s="8" t="s">
        <v>373</v>
      </c>
      <c r="CJ67" s="8" t="s">
        <v>373</v>
      </c>
      <c r="CK67" s="8" t="s">
        <v>373</v>
      </c>
      <c r="CL67" s="10">
        <v>2000</v>
      </c>
      <c r="CM67" s="10">
        <v>1</v>
      </c>
      <c r="CN67" s="10">
        <v>100</v>
      </c>
      <c r="CO67" s="8" t="s">
        <v>373</v>
      </c>
      <c r="CP67" s="8" t="s">
        <v>373</v>
      </c>
      <c r="CQ67" s="8" t="s">
        <v>373</v>
      </c>
      <c r="CR67" s="8" t="s">
        <v>853</v>
      </c>
      <c r="CS67" s="8" t="s">
        <v>854</v>
      </c>
      <c r="CT67" s="8" t="s">
        <v>855</v>
      </c>
      <c r="CU67" s="8" t="s">
        <v>856</v>
      </c>
      <c r="CV67" s="8" t="s">
        <v>857</v>
      </c>
      <c r="CW67" s="8" t="s">
        <v>858</v>
      </c>
      <c r="CX67" s="8" t="s">
        <v>859</v>
      </c>
      <c r="CY67" s="8" t="s">
        <v>860</v>
      </c>
      <c r="CZ67" s="8" t="s">
        <v>861</v>
      </c>
      <c r="DA67" s="8" t="s">
        <v>861</v>
      </c>
      <c r="DB67" s="8" t="s">
        <v>861</v>
      </c>
      <c r="DC67" s="8" t="s">
        <v>861</v>
      </c>
      <c r="DD67" s="8" t="s">
        <v>373</v>
      </c>
      <c r="DE67" s="8" t="s">
        <v>862</v>
      </c>
      <c r="DF67" s="8" t="s">
        <v>373</v>
      </c>
      <c r="DG67" s="8" t="s">
        <v>373</v>
      </c>
      <c r="DH67" s="8" t="s">
        <v>373</v>
      </c>
      <c r="DI67" s="8" t="s">
        <v>373</v>
      </c>
      <c r="DJ67" s="8" t="s">
        <v>373</v>
      </c>
      <c r="DK67" s="8" t="s">
        <v>373</v>
      </c>
      <c r="DL67" s="8" t="s">
        <v>373</v>
      </c>
      <c r="DM67" s="10">
        <v>2024</v>
      </c>
      <c r="DN67" s="8" t="s">
        <v>390</v>
      </c>
      <c r="DO67" s="8" t="s">
        <v>390</v>
      </c>
      <c r="DP67" s="8" t="s">
        <v>449</v>
      </c>
      <c r="DQ67" s="8" t="s">
        <v>373</v>
      </c>
      <c r="DR67" s="8" t="s">
        <v>373</v>
      </c>
      <c r="DS67" s="8" t="s">
        <v>373</v>
      </c>
      <c r="DT67" s="10">
        <v>100</v>
      </c>
      <c r="DU67" s="8" t="s">
        <v>373</v>
      </c>
      <c r="DV67" s="8" t="s">
        <v>383</v>
      </c>
      <c r="DW67" s="8" t="s">
        <v>373</v>
      </c>
      <c r="DX67" s="8" t="s">
        <v>373</v>
      </c>
      <c r="DY67" s="8" t="s">
        <v>373</v>
      </c>
      <c r="DZ67" s="8" t="s">
        <v>373</v>
      </c>
      <c r="EA67" s="8" t="s">
        <v>373</v>
      </c>
      <c r="EB67" s="8" t="s">
        <v>373</v>
      </c>
      <c r="EC67" s="8" t="s">
        <v>373</v>
      </c>
      <c r="ED67" s="8" t="s">
        <v>373</v>
      </c>
      <c r="EE67" s="8" t="s">
        <v>373</v>
      </c>
      <c r="EF67" s="8" t="s">
        <v>373</v>
      </c>
      <c r="EG67" s="8" t="s">
        <v>373</v>
      </c>
      <c r="EH67" s="8" t="s">
        <v>373</v>
      </c>
      <c r="EI67" s="8" t="s">
        <v>373</v>
      </c>
      <c r="EJ67" s="8" t="s">
        <v>373</v>
      </c>
      <c r="EK67" s="8" t="s">
        <v>373</v>
      </c>
      <c r="EL67" s="8" t="s">
        <v>373</v>
      </c>
      <c r="EM67" s="8" t="s">
        <v>373</v>
      </c>
      <c r="EN67" s="8" t="s">
        <v>373</v>
      </c>
      <c r="EO67" s="8" t="s">
        <v>373</v>
      </c>
      <c r="EP67" s="8" t="s">
        <v>373</v>
      </c>
      <c r="EQ67" s="8" t="s">
        <v>373</v>
      </c>
      <c r="ER67" s="8" t="s">
        <v>373</v>
      </c>
      <c r="ES67" s="8" t="s">
        <v>373</v>
      </c>
      <c r="ET67" s="8" t="s">
        <v>373</v>
      </c>
      <c r="EU67" s="8" t="s">
        <v>373</v>
      </c>
      <c r="EV67" s="8" t="s">
        <v>373</v>
      </c>
      <c r="EW67" s="8" t="s">
        <v>373</v>
      </c>
      <c r="EX67" s="8" t="s">
        <v>373</v>
      </c>
      <c r="EY67" s="8" t="s">
        <v>373</v>
      </c>
      <c r="EZ67" s="8" t="s">
        <v>373</v>
      </c>
      <c r="FA67" s="8" t="s">
        <v>373</v>
      </c>
      <c r="FB67" s="8" t="s">
        <v>373</v>
      </c>
      <c r="FC67" s="8" t="s">
        <v>373</v>
      </c>
      <c r="FD67" s="8" t="s">
        <v>373</v>
      </c>
      <c r="FE67" s="8" t="s">
        <v>373</v>
      </c>
      <c r="FF67" s="8" t="s">
        <v>373</v>
      </c>
      <c r="FG67" s="8" t="s">
        <v>383</v>
      </c>
      <c r="FH67" s="8" t="s">
        <v>373</v>
      </c>
      <c r="FI67" s="8" t="s">
        <v>373</v>
      </c>
      <c r="FJ67" s="8" t="s">
        <v>373</v>
      </c>
      <c r="FK67" s="8" t="s">
        <v>373</v>
      </c>
      <c r="FL67" s="8" t="s">
        <v>373</v>
      </c>
      <c r="FM67" s="8" t="s">
        <v>373</v>
      </c>
      <c r="FN67" s="8" t="s">
        <v>373</v>
      </c>
      <c r="FO67" s="8" t="s">
        <v>373</v>
      </c>
      <c r="FP67" s="8" t="s">
        <v>373</v>
      </c>
      <c r="FQ67" s="8" t="s">
        <v>373</v>
      </c>
      <c r="FR67" s="8" t="s">
        <v>373</v>
      </c>
    </row>
    <row r="68" spans="1:174" s="11" customFormat="1" x14ac:dyDescent="0.2">
      <c r="A68" s="8" t="s">
        <v>3267</v>
      </c>
      <c r="B68" s="8">
        <v>445</v>
      </c>
      <c r="C68" s="10">
        <v>1</v>
      </c>
      <c r="D68" s="8">
        <v>11</v>
      </c>
      <c r="E68" s="8" t="s">
        <v>381</v>
      </c>
      <c r="F68" s="8" t="s">
        <v>373</v>
      </c>
      <c r="G68" s="8" t="s">
        <v>382</v>
      </c>
      <c r="H68" s="8" t="s">
        <v>383</v>
      </c>
      <c r="I68" s="8" t="s">
        <v>401</v>
      </c>
      <c r="J68" s="8" t="s">
        <v>373</v>
      </c>
      <c r="K68" s="10">
        <v>5</v>
      </c>
      <c r="L68" s="8" t="s">
        <v>373</v>
      </c>
      <c r="M68" s="10">
        <v>10</v>
      </c>
      <c r="N68" s="8" t="s">
        <v>373</v>
      </c>
      <c r="O68" s="8" t="s">
        <v>373</v>
      </c>
      <c r="P68" s="10">
        <v>45</v>
      </c>
      <c r="Q68" s="8" t="s">
        <v>373</v>
      </c>
      <c r="R68" s="8" t="s">
        <v>373</v>
      </c>
      <c r="S68" s="8" t="s">
        <v>383</v>
      </c>
      <c r="T68" s="8" t="s">
        <v>373</v>
      </c>
      <c r="U68" s="8" t="s">
        <v>392</v>
      </c>
      <c r="V68" s="8" t="s">
        <v>373</v>
      </c>
      <c r="W68" s="8" t="s">
        <v>373</v>
      </c>
      <c r="X68" s="8" t="s">
        <v>373</v>
      </c>
      <c r="Y68" s="8" t="s">
        <v>373</v>
      </c>
      <c r="Z68" s="8" t="s">
        <v>373</v>
      </c>
      <c r="AA68" s="10">
        <v>36</v>
      </c>
      <c r="AB68" s="8" t="s">
        <v>373</v>
      </c>
      <c r="AC68" s="8" t="s">
        <v>373</v>
      </c>
      <c r="AD68" s="8" t="s">
        <v>373</v>
      </c>
      <c r="AE68" s="8" t="s">
        <v>429</v>
      </c>
      <c r="AF68" s="8" t="s">
        <v>383</v>
      </c>
      <c r="AG68" s="8" t="s">
        <v>383</v>
      </c>
      <c r="AH68" s="8" t="s">
        <v>373</v>
      </c>
      <c r="AI68" s="10">
        <v>2014</v>
      </c>
      <c r="AJ68" s="10">
        <v>2017</v>
      </c>
      <c r="AK68" s="8" t="s">
        <v>429</v>
      </c>
      <c r="AL68" s="8" t="s">
        <v>373</v>
      </c>
      <c r="AM68" s="8" t="s">
        <v>373</v>
      </c>
      <c r="AN68" s="8" t="s">
        <v>373</v>
      </c>
      <c r="AO68" s="8" t="s">
        <v>383</v>
      </c>
      <c r="AP68" s="8" t="s">
        <v>408</v>
      </c>
      <c r="AQ68" s="8" t="s">
        <v>373</v>
      </c>
      <c r="AR68" s="8" t="s">
        <v>373</v>
      </c>
      <c r="AS68" s="8" t="s">
        <v>557</v>
      </c>
      <c r="AT68" s="8" t="s">
        <v>373</v>
      </c>
      <c r="AU68" s="8" t="s">
        <v>383</v>
      </c>
      <c r="AV68" s="8" t="s">
        <v>373</v>
      </c>
      <c r="AW68" s="8" t="s">
        <v>383</v>
      </c>
      <c r="AX68" s="8" t="s">
        <v>383</v>
      </c>
      <c r="AY68" s="8" t="s">
        <v>373</v>
      </c>
      <c r="AZ68" s="8" t="s">
        <v>390</v>
      </c>
      <c r="BA68" s="10">
        <v>2019</v>
      </c>
      <c r="BB68" s="8" t="s">
        <v>411</v>
      </c>
      <c r="BC68" s="10">
        <v>12.5</v>
      </c>
      <c r="BD68" s="8" t="s">
        <v>373</v>
      </c>
      <c r="BE68" s="8" t="s">
        <v>559</v>
      </c>
      <c r="BF68" s="8" t="s">
        <v>373</v>
      </c>
      <c r="BG68" s="8" t="s">
        <v>560</v>
      </c>
      <c r="BH68" s="8" t="s">
        <v>373</v>
      </c>
      <c r="BI68" s="10">
        <v>36.5</v>
      </c>
      <c r="BJ68" s="8" t="s">
        <v>390</v>
      </c>
      <c r="BK68" s="10">
        <v>2019</v>
      </c>
      <c r="BL68" s="8" t="s">
        <v>411</v>
      </c>
      <c r="BM68" s="10">
        <v>12.5</v>
      </c>
      <c r="BN68" s="8" t="s">
        <v>373</v>
      </c>
      <c r="BO68" s="8" t="s">
        <v>559</v>
      </c>
      <c r="BP68" s="8" t="s">
        <v>373</v>
      </c>
      <c r="BQ68" s="8" t="s">
        <v>435</v>
      </c>
      <c r="BR68" s="8" t="s">
        <v>373</v>
      </c>
      <c r="BS68" s="10">
        <v>36.25</v>
      </c>
      <c r="BT68" s="8" t="s">
        <v>383</v>
      </c>
      <c r="BU68" s="8" t="s">
        <v>373</v>
      </c>
      <c r="BV68" s="8" t="s">
        <v>373</v>
      </c>
      <c r="BW68" s="8" t="s">
        <v>373</v>
      </c>
      <c r="BX68" s="8" t="s">
        <v>373</v>
      </c>
      <c r="BY68" s="8" t="s">
        <v>373</v>
      </c>
      <c r="BZ68" s="8" t="s">
        <v>373</v>
      </c>
      <c r="CA68" s="8" t="s">
        <v>373</v>
      </c>
      <c r="CB68" s="8" t="s">
        <v>373</v>
      </c>
      <c r="CC68" s="8" t="s">
        <v>373</v>
      </c>
      <c r="CD68" s="8" t="s">
        <v>373</v>
      </c>
      <c r="CE68" s="8" t="s">
        <v>373</v>
      </c>
      <c r="CF68" s="8" t="s">
        <v>373</v>
      </c>
      <c r="CG68" s="8" t="s">
        <v>390</v>
      </c>
      <c r="CH68" s="10">
        <v>449</v>
      </c>
      <c r="CI68" s="8" t="s">
        <v>373</v>
      </c>
      <c r="CJ68" s="8" t="s">
        <v>373</v>
      </c>
      <c r="CK68" s="8" t="s">
        <v>373</v>
      </c>
      <c r="CL68" s="10">
        <v>231</v>
      </c>
      <c r="CM68" s="8" t="s">
        <v>373</v>
      </c>
      <c r="CN68" s="10">
        <v>3</v>
      </c>
      <c r="CO68" s="8" t="s">
        <v>373</v>
      </c>
      <c r="CP68" s="8" t="s">
        <v>373</v>
      </c>
      <c r="CQ68" s="8" t="s">
        <v>373</v>
      </c>
      <c r="CR68" s="8" t="s">
        <v>566</v>
      </c>
      <c r="CS68" s="8" t="s">
        <v>373</v>
      </c>
      <c r="CT68" s="10">
        <v>2</v>
      </c>
      <c r="CU68" s="8" t="s">
        <v>373</v>
      </c>
      <c r="CV68" s="8" t="s">
        <v>567</v>
      </c>
      <c r="CW68" s="8" t="s">
        <v>373</v>
      </c>
      <c r="CX68" s="10">
        <v>2014</v>
      </c>
      <c r="CY68" s="8" t="s">
        <v>373</v>
      </c>
      <c r="CZ68" s="8" t="s">
        <v>373</v>
      </c>
      <c r="DA68" s="8" t="s">
        <v>373</v>
      </c>
      <c r="DB68" s="12">
        <v>0.99</v>
      </c>
      <c r="DC68" s="8" t="s">
        <v>373</v>
      </c>
      <c r="DD68" s="8" t="s">
        <v>373</v>
      </c>
      <c r="DE68" s="8" t="s">
        <v>373</v>
      </c>
      <c r="DF68" s="8" t="s">
        <v>373</v>
      </c>
      <c r="DG68" s="8" t="s">
        <v>373</v>
      </c>
      <c r="DH68" s="8" t="s">
        <v>373</v>
      </c>
      <c r="DI68" s="8" t="s">
        <v>373</v>
      </c>
      <c r="DJ68" s="8" t="s">
        <v>373</v>
      </c>
      <c r="DK68" s="8" t="s">
        <v>373</v>
      </c>
      <c r="DL68" s="8" t="s">
        <v>373</v>
      </c>
      <c r="DM68" s="8" t="s">
        <v>373</v>
      </c>
      <c r="DN68" s="8" t="s">
        <v>390</v>
      </c>
      <c r="DO68" s="8" t="s">
        <v>373</v>
      </c>
      <c r="DP68" s="8" t="s">
        <v>569</v>
      </c>
      <c r="DQ68" s="8" t="s">
        <v>373</v>
      </c>
      <c r="DR68" s="12">
        <v>1</v>
      </c>
      <c r="DS68" s="8" t="s">
        <v>373</v>
      </c>
      <c r="DT68" s="8" t="s">
        <v>373</v>
      </c>
      <c r="DU68" s="8" t="s">
        <v>373</v>
      </c>
      <c r="DV68" s="8" t="s">
        <v>390</v>
      </c>
      <c r="DW68" s="10">
        <v>449</v>
      </c>
      <c r="DX68" s="8" t="s">
        <v>373</v>
      </c>
      <c r="DY68" s="8" t="s">
        <v>373</v>
      </c>
      <c r="DZ68" s="8" t="s">
        <v>373</v>
      </c>
      <c r="EA68" s="10">
        <v>231</v>
      </c>
      <c r="EB68" s="8" t="s">
        <v>373</v>
      </c>
      <c r="EC68" s="10">
        <v>3</v>
      </c>
      <c r="ED68" s="8" t="s">
        <v>373</v>
      </c>
      <c r="EE68" s="8" t="s">
        <v>373</v>
      </c>
      <c r="EF68" s="8" t="s">
        <v>373</v>
      </c>
      <c r="EG68" s="8" t="s">
        <v>373</v>
      </c>
      <c r="EH68" s="8" t="s">
        <v>373</v>
      </c>
      <c r="EI68" s="8" t="s">
        <v>373</v>
      </c>
      <c r="EJ68" s="10">
        <v>1</v>
      </c>
      <c r="EK68" s="8" t="s">
        <v>373</v>
      </c>
      <c r="EL68" s="8" t="s">
        <v>373</v>
      </c>
      <c r="EM68" s="8" t="s">
        <v>373</v>
      </c>
      <c r="EN68" s="8" t="s">
        <v>373</v>
      </c>
      <c r="EO68" s="8" t="s">
        <v>373</v>
      </c>
      <c r="EP68" s="8" t="s">
        <v>373</v>
      </c>
      <c r="EQ68" s="8" t="s">
        <v>373</v>
      </c>
      <c r="ER68" s="8" t="s">
        <v>373</v>
      </c>
      <c r="ES68" s="8" t="s">
        <v>373</v>
      </c>
      <c r="ET68" s="8" t="s">
        <v>373</v>
      </c>
      <c r="EU68" s="8" t="s">
        <v>373</v>
      </c>
      <c r="EV68" s="8" t="s">
        <v>373</v>
      </c>
      <c r="EW68" s="8" t="s">
        <v>373</v>
      </c>
      <c r="EX68" s="8" t="s">
        <v>390</v>
      </c>
      <c r="EY68" s="8" t="s">
        <v>390</v>
      </c>
      <c r="EZ68" s="8" t="s">
        <v>373</v>
      </c>
      <c r="FA68" s="8" t="s">
        <v>570</v>
      </c>
      <c r="FB68" s="8" t="s">
        <v>383</v>
      </c>
      <c r="FC68" s="8" t="s">
        <v>373</v>
      </c>
      <c r="FD68" s="8" t="s">
        <v>383</v>
      </c>
      <c r="FE68" s="8" t="s">
        <v>373</v>
      </c>
      <c r="FF68" s="8" t="s">
        <v>373</v>
      </c>
      <c r="FG68" s="8" t="s">
        <v>383</v>
      </c>
      <c r="FH68" s="8" t="s">
        <v>373</v>
      </c>
      <c r="FI68" s="8" t="s">
        <v>373</v>
      </c>
      <c r="FJ68" s="8" t="s">
        <v>373</v>
      </c>
      <c r="FK68" s="8" t="s">
        <v>373</v>
      </c>
      <c r="FL68" s="8" t="s">
        <v>373</v>
      </c>
      <c r="FM68" s="8" t="s">
        <v>373</v>
      </c>
      <c r="FN68" s="8" t="s">
        <v>373</v>
      </c>
      <c r="FO68" s="8" t="s">
        <v>373</v>
      </c>
      <c r="FP68" s="8" t="s">
        <v>373</v>
      </c>
      <c r="FQ68" s="8" t="s">
        <v>373</v>
      </c>
      <c r="FR68" s="8" t="s">
        <v>373</v>
      </c>
    </row>
    <row r="69" spans="1:174" s="11" customFormat="1" x14ac:dyDescent="0.2">
      <c r="A69" s="8" t="s">
        <v>3099</v>
      </c>
      <c r="B69" s="8">
        <v>955</v>
      </c>
      <c r="C69" s="10">
        <v>2</v>
      </c>
      <c r="D69" s="8">
        <v>7</v>
      </c>
      <c r="E69" s="8" t="s">
        <v>381</v>
      </c>
      <c r="F69" s="8" t="s">
        <v>373</v>
      </c>
      <c r="G69" s="8" t="s">
        <v>539</v>
      </c>
      <c r="H69" s="8" t="s">
        <v>390</v>
      </c>
      <c r="I69" s="8" t="s">
        <v>597</v>
      </c>
      <c r="J69" s="8" t="s">
        <v>373</v>
      </c>
      <c r="K69" s="8" t="s">
        <v>2683</v>
      </c>
      <c r="L69" s="8" t="s">
        <v>373</v>
      </c>
      <c r="M69" s="8" t="s">
        <v>667</v>
      </c>
      <c r="N69" s="8" t="s">
        <v>373</v>
      </c>
      <c r="O69" s="8" t="s">
        <v>373</v>
      </c>
      <c r="P69" s="8" t="s">
        <v>2684</v>
      </c>
      <c r="Q69" s="8" t="s">
        <v>373</v>
      </c>
      <c r="R69" s="8" t="s">
        <v>373</v>
      </c>
      <c r="S69" s="8" t="s">
        <v>383</v>
      </c>
      <c r="T69" s="8" t="s">
        <v>373</v>
      </c>
      <c r="U69" s="8" t="s">
        <v>405</v>
      </c>
      <c r="V69" s="8" t="s">
        <v>406</v>
      </c>
      <c r="W69" s="8" t="s">
        <v>849</v>
      </c>
      <c r="X69" s="8" t="s">
        <v>373</v>
      </c>
      <c r="Y69" s="8" t="s">
        <v>373</v>
      </c>
      <c r="Z69" s="12">
        <v>0.5</v>
      </c>
      <c r="AA69" s="12">
        <v>0.27</v>
      </c>
      <c r="AB69" s="8" t="s">
        <v>373</v>
      </c>
      <c r="AC69" s="8" t="s">
        <v>373</v>
      </c>
      <c r="AD69" s="8" t="s">
        <v>373</v>
      </c>
      <c r="AE69" s="8" t="s">
        <v>429</v>
      </c>
      <c r="AF69" s="8" t="s">
        <v>373</v>
      </c>
      <c r="AG69" s="8" t="s">
        <v>373</v>
      </c>
      <c r="AH69" s="8" t="s">
        <v>373</v>
      </c>
      <c r="AI69" s="10">
        <v>2005</v>
      </c>
      <c r="AJ69" s="10">
        <v>2008</v>
      </c>
      <c r="AK69" s="8" t="s">
        <v>373</v>
      </c>
      <c r="AL69" s="10">
        <v>2002</v>
      </c>
      <c r="AM69" s="10">
        <v>2002</v>
      </c>
      <c r="AN69" s="8" t="s">
        <v>373</v>
      </c>
      <c r="AO69" s="8" t="s">
        <v>383</v>
      </c>
      <c r="AP69" s="8" t="s">
        <v>494</v>
      </c>
      <c r="AQ69" s="8" t="s">
        <v>373</v>
      </c>
      <c r="AR69" s="8" t="s">
        <v>2685</v>
      </c>
      <c r="AS69" s="8" t="s">
        <v>1213</v>
      </c>
      <c r="AT69" s="8" t="s">
        <v>2686</v>
      </c>
      <c r="AU69" s="8" t="s">
        <v>383</v>
      </c>
      <c r="AV69" s="8" t="s">
        <v>373</v>
      </c>
      <c r="AW69" s="8" t="s">
        <v>390</v>
      </c>
      <c r="AX69" s="8" t="s">
        <v>390</v>
      </c>
      <c r="AY69" s="8" t="s">
        <v>373</v>
      </c>
      <c r="AZ69" s="8" t="s">
        <v>390</v>
      </c>
      <c r="BA69" s="10">
        <v>2019</v>
      </c>
      <c r="BB69" s="8" t="s">
        <v>411</v>
      </c>
      <c r="BC69" s="16">
        <v>1.7500000000000002E-2</v>
      </c>
      <c r="BD69" s="8" t="s">
        <v>373</v>
      </c>
      <c r="BE69" s="8" t="s">
        <v>600</v>
      </c>
      <c r="BF69" s="8" t="s">
        <v>373</v>
      </c>
      <c r="BG69" s="8" t="s">
        <v>494</v>
      </c>
      <c r="BH69" s="8" t="s">
        <v>2687</v>
      </c>
      <c r="BI69" s="10">
        <v>82.18</v>
      </c>
      <c r="BJ69" s="8" t="s">
        <v>390</v>
      </c>
      <c r="BK69" s="10">
        <v>2019</v>
      </c>
      <c r="BL69" s="8" t="s">
        <v>411</v>
      </c>
      <c r="BM69" s="12">
        <v>0.03</v>
      </c>
      <c r="BN69" s="8" t="s">
        <v>373</v>
      </c>
      <c r="BO69" s="8" t="s">
        <v>600</v>
      </c>
      <c r="BP69" s="8" t="s">
        <v>373</v>
      </c>
      <c r="BQ69" s="8" t="s">
        <v>435</v>
      </c>
      <c r="BR69" s="8" t="s">
        <v>373</v>
      </c>
      <c r="BS69" s="10">
        <v>66.39</v>
      </c>
      <c r="BT69" s="8" t="s">
        <v>383</v>
      </c>
      <c r="BU69" s="8" t="s">
        <v>373</v>
      </c>
      <c r="BV69" s="8" t="s">
        <v>373</v>
      </c>
      <c r="BW69" s="8" t="s">
        <v>373</v>
      </c>
      <c r="BX69" s="8" t="s">
        <v>373</v>
      </c>
      <c r="BY69" s="8" t="s">
        <v>373</v>
      </c>
      <c r="BZ69" s="8" t="s">
        <v>373</v>
      </c>
      <c r="CA69" s="8" t="s">
        <v>373</v>
      </c>
      <c r="CB69" s="8" t="s">
        <v>373</v>
      </c>
      <c r="CC69" s="8" t="s">
        <v>373</v>
      </c>
      <c r="CD69" s="8" t="s">
        <v>373</v>
      </c>
      <c r="CE69" s="8" t="s">
        <v>373</v>
      </c>
      <c r="CF69" s="8" t="s">
        <v>373</v>
      </c>
      <c r="CG69" s="8" t="s">
        <v>390</v>
      </c>
      <c r="CH69" s="10">
        <v>955</v>
      </c>
      <c r="CI69" s="10">
        <v>189</v>
      </c>
      <c r="CJ69" s="10">
        <v>955</v>
      </c>
      <c r="CK69" s="10">
        <v>189</v>
      </c>
      <c r="CL69" s="10">
        <v>412</v>
      </c>
      <c r="CM69" s="10">
        <v>63</v>
      </c>
      <c r="CN69" s="10">
        <v>49</v>
      </c>
      <c r="CO69" s="8" t="s">
        <v>373</v>
      </c>
      <c r="CP69" s="10">
        <v>2</v>
      </c>
      <c r="CQ69" s="8" t="s">
        <v>373</v>
      </c>
      <c r="CR69" s="10">
        <v>45000</v>
      </c>
      <c r="CS69" s="10">
        <v>17</v>
      </c>
      <c r="CT69" s="10">
        <v>0</v>
      </c>
      <c r="CU69" s="10">
        <v>1</v>
      </c>
      <c r="CV69" s="8" t="s">
        <v>587</v>
      </c>
      <c r="CW69" s="10">
        <v>2002</v>
      </c>
      <c r="CX69" s="8" t="s">
        <v>489</v>
      </c>
      <c r="CY69" s="8" t="s">
        <v>2694</v>
      </c>
      <c r="CZ69" s="10">
        <v>0.72</v>
      </c>
      <c r="DA69" s="10">
        <v>0.126</v>
      </c>
      <c r="DB69" s="12">
        <v>0.1</v>
      </c>
      <c r="DC69" s="8" t="s">
        <v>2697</v>
      </c>
      <c r="DD69" s="10">
        <v>0</v>
      </c>
      <c r="DE69" s="13">
        <v>1000000</v>
      </c>
      <c r="DF69" s="8" t="s">
        <v>373</v>
      </c>
      <c r="DG69" s="8" t="s">
        <v>373</v>
      </c>
      <c r="DH69" s="8" t="s">
        <v>373</v>
      </c>
      <c r="DI69" s="8" t="s">
        <v>373</v>
      </c>
      <c r="DJ69" s="8" t="s">
        <v>373</v>
      </c>
      <c r="DK69" s="8" t="s">
        <v>373</v>
      </c>
      <c r="DL69" s="8" t="s">
        <v>373</v>
      </c>
      <c r="DM69" s="10">
        <v>2030</v>
      </c>
      <c r="DN69" s="8" t="s">
        <v>383</v>
      </c>
      <c r="DO69" s="8" t="s">
        <v>390</v>
      </c>
      <c r="DP69" s="8" t="s">
        <v>449</v>
      </c>
      <c r="DQ69" s="8" t="s">
        <v>373</v>
      </c>
      <c r="DR69" s="8" t="s">
        <v>373</v>
      </c>
      <c r="DS69" s="8" t="s">
        <v>373</v>
      </c>
      <c r="DT69" s="12">
        <v>1</v>
      </c>
      <c r="DU69" s="8" t="s">
        <v>373</v>
      </c>
      <c r="DV69" s="8" t="s">
        <v>390</v>
      </c>
      <c r="DW69" s="10">
        <v>950</v>
      </c>
      <c r="DX69" s="10">
        <v>15</v>
      </c>
      <c r="DY69" s="10">
        <v>950</v>
      </c>
      <c r="DZ69" s="10">
        <v>15</v>
      </c>
      <c r="EA69" s="10">
        <v>357</v>
      </c>
      <c r="EB69" s="10">
        <v>5</v>
      </c>
      <c r="EC69" s="10">
        <v>49</v>
      </c>
      <c r="ED69" s="8" t="s">
        <v>373</v>
      </c>
      <c r="EE69" s="10">
        <v>2</v>
      </c>
      <c r="EF69" s="8" t="s">
        <v>373</v>
      </c>
      <c r="EG69" s="8" t="s">
        <v>2701</v>
      </c>
      <c r="EH69" s="10">
        <v>17</v>
      </c>
      <c r="EI69" s="10">
        <v>1</v>
      </c>
      <c r="EJ69" s="10">
        <v>1</v>
      </c>
      <c r="EK69" s="12">
        <v>0.01</v>
      </c>
      <c r="EL69" s="8" t="s">
        <v>1958</v>
      </c>
      <c r="EM69" s="8" t="s">
        <v>373</v>
      </c>
      <c r="EN69" s="10">
        <v>2002</v>
      </c>
      <c r="EO69" s="8" t="s">
        <v>489</v>
      </c>
      <c r="EP69" s="10">
        <v>0.27</v>
      </c>
      <c r="EQ69" s="10">
        <v>0.35</v>
      </c>
      <c r="ER69" s="10">
        <v>100</v>
      </c>
      <c r="ES69" s="10">
        <v>1.728</v>
      </c>
      <c r="ET69" s="10">
        <v>0.504</v>
      </c>
      <c r="EU69" s="10">
        <v>100</v>
      </c>
      <c r="EV69" s="10">
        <v>2019</v>
      </c>
      <c r="EW69" s="10">
        <v>2019</v>
      </c>
      <c r="EX69" s="8" t="s">
        <v>383</v>
      </c>
      <c r="EY69" s="8" t="s">
        <v>383</v>
      </c>
      <c r="EZ69" s="8" t="s">
        <v>542</v>
      </c>
      <c r="FA69" s="8" t="s">
        <v>373</v>
      </c>
      <c r="FB69" s="8" t="s">
        <v>383</v>
      </c>
      <c r="FC69" s="8" t="s">
        <v>373</v>
      </c>
      <c r="FD69" s="8" t="s">
        <v>390</v>
      </c>
      <c r="FE69" s="10">
        <v>0</v>
      </c>
      <c r="FF69" s="8" t="s">
        <v>373</v>
      </c>
      <c r="FG69" s="8" t="s">
        <v>383</v>
      </c>
      <c r="FH69" s="8" t="s">
        <v>373</v>
      </c>
      <c r="FI69" s="8" t="s">
        <v>373</v>
      </c>
      <c r="FJ69" s="8" t="s">
        <v>373</v>
      </c>
      <c r="FK69" s="8" t="s">
        <v>373</v>
      </c>
      <c r="FL69" s="8" t="s">
        <v>373</v>
      </c>
      <c r="FM69" s="8" t="s">
        <v>373</v>
      </c>
      <c r="FN69" s="8" t="s">
        <v>373</v>
      </c>
      <c r="FO69" s="8" t="s">
        <v>373</v>
      </c>
      <c r="FP69" s="8" t="s">
        <v>373</v>
      </c>
      <c r="FQ69" s="8" t="s">
        <v>373</v>
      </c>
      <c r="FR69" s="8" t="s">
        <v>373</v>
      </c>
    </row>
    <row r="70" spans="1:174" s="11" customFormat="1" x14ac:dyDescent="0.2">
      <c r="A70" s="8" t="s">
        <v>3240</v>
      </c>
      <c r="B70" s="8">
        <v>3280</v>
      </c>
      <c r="C70" s="10">
        <v>4</v>
      </c>
      <c r="D70" s="8">
        <v>4</v>
      </c>
      <c r="E70" s="8" t="s">
        <v>381</v>
      </c>
      <c r="F70" s="8" t="s">
        <v>373</v>
      </c>
      <c r="G70" s="8" t="s">
        <v>739</v>
      </c>
      <c r="H70" s="8" t="s">
        <v>383</v>
      </c>
      <c r="I70" s="8" t="s">
        <v>401</v>
      </c>
      <c r="J70" s="8" t="s">
        <v>373</v>
      </c>
      <c r="K70" s="8" t="s">
        <v>1460</v>
      </c>
      <c r="L70" s="8" t="s">
        <v>373</v>
      </c>
      <c r="M70" s="10">
        <v>20</v>
      </c>
      <c r="N70" s="8" t="s">
        <v>373</v>
      </c>
      <c r="O70" s="8" t="s">
        <v>373</v>
      </c>
      <c r="P70" s="10">
        <v>60</v>
      </c>
      <c r="Q70" s="8" t="s">
        <v>373</v>
      </c>
      <c r="R70" s="8" t="s">
        <v>373</v>
      </c>
      <c r="S70" s="8" t="s">
        <v>383</v>
      </c>
      <c r="T70" s="8" t="s">
        <v>373</v>
      </c>
      <c r="U70" s="8" t="s">
        <v>405</v>
      </c>
      <c r="V70" s="8" t="s">
        <v>406</v>
      </c>
      <c r="W70" s="10">
        <v>30</v>
      </c>
      <c r="X70" s="8" t="s">
        <v>1461</v>
      </c>
      <c r="Y70" s="8" t="s">
        <v>373</v>
      </c>
      <c r="Z70" s="12">
        <v>0.27</v>
      </c>
      <c r="AA70" s="12">
        <v>0.03</v>
      </c>
      <c r="AB70" s="12">
        <v>0</v>
      </c>
      <c r="AC70" s="8" t="s">
        <v>373</v>
      </c>
      <c r="AD70" s="8" t="s">
        <v>373</v>
      </c>
      <c r="AE70" s="8" t="s">
        <v>429</v>
      </c>
      <c r="AF70" s="8" t="s">
        <v>373</v>
      </c>
      <c r="AG70" s="8" t="s">
        <v>373</v>
      </c>
      <c r="AH70" s="8" t="s">
        <v>373</v>
      </c>
      <c r="AI70" s="10">
        <v>2019</v>
      </c>
      <c r="AJ70" s="10">
        <v>2003</v>
      </c>
      <c r="AK70" s="10">
        <v>2003</v>
      </c>
      <c r="AL70" s="8" t="s">
        <v>547</v>
      </c>
      <c r="AM70" s="8" t="s">
        <v>547</v>
      </c>
      <c r="AN70" s="8" t="s">
        <v>547</v>
      </c>
      <c r="AO70" s="8" t="s">
        <v>383</v>
      </c>
      <c r="AP70" s="8" t="s">
        <v>408</v>
      </c>
      <c r="AQ70" s="8" t="s">
        <v>373</v>
      </c>
      <c r="AR70" s="8" t="s">
        <v>373</v>
      </c>
      <c r="AS70" s="8" t="s">
        <v>494</v>
      </c>
      <c r="AT70" s="8" t="s">
        <v>1464</v>
      </c>
      <c r="AU70" s="8" t="s">
        <v>390</v>
      </c>
      <c r="AV70" s="8" t="s">
        <v>1465</v>
      </c>
      <c r="AW70" s="8" t="s">
        <v>390</v>
      </c>
      <c r="AX70" s="8" t="s">
        <v>390</v>
      </c>
      <c r="AY70" s="8" t="s">
        <v>390</v>
      </c>
      <c r="AZ70" s="8" t="s">
        <v>383</v>
      </c>
      <c r="BA70" s="8" t="s">
        <v>373</v>
      </c>
      <c r="BB70" s="8" t="s">
        <v>373</v>
      </c>
      <c r="BC70" s="8" t="s">
        <v>373</v>
      </c>
      <c r="BD70" s="8" t="s">
        <v>373</v>
      </c>
      <c r="BE70" s="8" t="s">
        <v>373</v>
      </c>
      <c r="BF70" s="8" t="s">
        <v>373</v>
      </c>
      <c r="BG70" s="8" t="s">
        <v>373</v>
      </c>
      <c r="BH70" s="8" t="s">
        <v>373</v>
      </c>
      <c r="BI70" s="8" t="s">
        <v>373</v>
      </c>
      <c r="BJ70" s="8" t="s">
        <v>390</v>
      </c>
      <c r="BK70" s="10">
        <v>2019</v>
      </c>
      <c r="BL70" s="8" t="s">
        <v>411</v>
      </c>
      <c r="BM70" s="10">
        <v>2.9</v>
      </c>
      <c r="BN70" s="8" t="s">
        <v>373</v>
      </c>
      <c r="BO70" s="8" t="s">
        <v>618</v>
      </c>
      <c r="BP70" s="8" t="s">
        <v>373</v>
      </c>
      <c r="BQ70" s="8" t="s">
        <v>435</v>
      </c>
      <c r="BR70" s="8" t="s">
        <v>373</v>
      </c>
      <c r="BS70" s="9">
        <v>35.17</v>
      </c>
      <c r="BT70" s="8" t="s">
        <v>390</v>
      </c>
      <c r="BU70" s="10">
        <v>2019</v>
      </c>
      <c r="BV70" s="8" t="s">
        <v>411</v>
      </c>
      <c r="BW70" s="16">
        <v>2.9000000000000001E-2</v>
      </c>
      <c r="BX70" s="8" t="s">
        <v>373</v>
      </c>
      <c r="BY70" s="8" t="s">
        <v>383</v>
      </c>
      <c r="BZ70" s="8" t="s">
        <v>618</v>
      </c>
      <c r="CA70" s="8" t="s">
        <v>373</v>
      </c>
      <c r="CB70" s="8" t="s">
        <v>494</v>
      </c>
      <c r="CC70" s="8" t="s">
        <v>1469</v>
      </c>
      <c r="CD70" s="8" t="s">
        <v>383</v>
      </c>
      <c r="CE70" s="8" t="s">
        <v>373</v>
      </c>
      <c r="CF70" s="9">
        <v>1.74</v>
      </c>
      <c r="CG70" s="8" t="s">
        <v>390</v>
      </c>
      <c r="CH70" s="10">
        <v>3250</v>
      </c>
      <c r="CI70" s="8" t="s">
        <v>1472</v>
      </c>
      <c r="CJ70" s="10">
        <v>3250</v>
      </c>
      <c r="CK70" s="8" t="s">
        <v>1472</v>
      </c>
      <c r="CL70" s="10">
        <v>1293</v>
      </c>
      <c r="CM70" s="10">
        <v>14</v>
      </c>
      <c r="CN70" s="10">
        <v>119</v>
      </c>
      <c r="CO70" s="10">
        <v>2</v>
      </c>
      <c r="CP70" s="8" t="s">
        <v>373</v>
      </c>
      <c r="CQ70" s="8" t="s">
        <v>373</v>
      </c>
      <c r="CR70" s="18">
        <v>73392.13</v>
      </c>
      <c r="CS70" s="10">
        <v>28.43</v>
      </c>
      <c r="CT70" s="10">
        <v>2</v>
      </c>
      <c r="CU70" s="10">
        <v>3</v>
      </c>
      <c r="CV70" s="8" t="s">
        <v>1477</v>
      </c>
      <c r="CW70" s="10">
        <v>1960</v>
      </c>
      <c r="CX70" s="10">
        <v>2019</v>
      </c>
      <c r="CY70" s="8" t="s">
        <v>1479</v>
      </c>
      <c r="CZ70" s="10">
        <v>2.1</v>
      </c>
      <c r="DA70" s="8" t="s">
        <v>1480</v>
      </c>
      <c r="DB70" s="8" t="s">
        <v>1481</v>
      </c>
      <c r="DC70" s="8" t="s">
        <v>1482</v>
      </c>
      <c r="DD70" s="10">
        <v>0</v>
      </c>
      <c r="DE70" s="10">
        <v>3</v>
      </c>
      <c r="DF70" s="10">
        <v>0</v>
      </c>
      <c r="DG70" s="10">
        <v>0</v>
      </c>
      <c r="DH70" s="10">
        <v>0</v>
      </c>
      <c r="DI70" s="10">
        <v>0</v>
      </c>
      <c r="DJ70" s="8" t="s">
        <v>373</v>
      </c>
      <c r="DK70" s="8" t="s">
        <v>373</v>
      </c>
      <c r="DL70" s="8" t="s">
        <v>373</v>
      </c>
      <c r="DM70" s="8" t="s">
        <v>1483</v>
      </c>
      <c r="DN70" s="8" t="s">
        <v>383</v>
      </c>
      <c r="DO70" s="8" t="s">
        <v>390</v>
      </c>
      <c r="DP70" s="8" t="s">
        <v>449</v>
      </c>
      <c r="DQ70" s="8" t="s">
        <v>373</v>
      </c>
      <c r="DR70" s="10">
        <v>0</v>
      </c>
      <c r="DS70" s="10">
        <v>97</v>
      </c>
      <c r="DT70" s="10">
        <v>3</v>
      </c>
      <c r="DU70" s="8" t="s">
        <v>373</v>
      </c>
      <c r="DV70" s="8" t="s">
        <v>390</v>
      </c>
      <c r="DW70" s="8" t="s">
        <v>373</v>
      </c>
      <c r="DX70" s="8" t="s">
        <v>373</v>
      </c>
      <c r="DY70" s="8" t="s">
        <v>373</v>
      </c>
      <c r="DZ70" s="8" t="s">
        <v>373</v>
      </c>
      <c r="EA70" s="8" t="s">
        <v>373</v>
      </c>
      <c r="EB70" s="8" t="s">
        <v>373</v>
      </c>
      <c r="EC70" s="8" t="s">
        <v>373</v>
      </c>
      <c r="ED70" s="8" t="s">
        <v>373</v>
      </c>
      <c r="EE70" s="8" t="s">
        <v>373</v>
      </c>
      <c r="EF70" s="8" t="s">
        <v>373</v>
      </c>
      <c r="EG70" s="8" t="s">
        <v>373</v>
      </c>
      <c r="EH70" s="8" t="s">
        <v>373</v>
      </c>
      <c r="EI70" s="8" t="s">
        <v>373</v>
      </c>
      <c r="EJ70" s="8" t="s">
        <v>373</v>
      </c>
      <c r="EK70" s="8" t="s">
        <v>373</v>
      </c>
      <c r="EL70" s="8" t="s">
        <v>373</v>
      </c>
      <c r="EM70" s="8" t="s">
        <v>373</v>
      </c>
      <c r="EN70" s="8" t="s">
        <v>373</v>
      </c>
      <c r="EO70" s="8" t="s">
        <v>373</v>
      </c>
      <c r="EP70" s="8" t="s">
        <v>373</v>
      </c>
      <c r="EQ70" s="8" t="s">
        <v>373</v>
      </c>
      <c r="ER70" s="8" t="s">
        <v>373</v>
      </c>
      <c r="ES70" s="8" t="s">
        <v>373</v>
      </c>
      <c r="ET70" s="8" t="s">
        <v>373</v>
      </c>
      <c r="EU70" s="8" t="s">
        <v>373</v>
      </c>
      <c r="EV70" s="8" t="s">
        <v>373</v>
      </c>
      <c r="EW70" s="8" t="s">
        <v>373</v>
      </c>
      <c r="EX70" s="8" t="s">
        <v>373</v>
      </c>
      <c r="EY70" s="8" t="s">
        <v>373</v>
      </c>
      <c r="EZ70" s="8" t="s">
        <v>373</v>
      </c>
      <c r="FA70" s="8" t="s">
        <v>373</v>
      </c>
      <c r="FB70" s="8" t="s">
        <v>373</v>
      </c>
      <c r="FC70" s="8" t="s">
        <v>373</v>
      </c>
      <c r="FD70" s="8" t="s">
        <v>373</v>
      </c>
      <c r="FE70" s="8" t="s">
        <v>373</v>
      </c>
      <c r="FF70" s="8" t="s">
        <v>373</v>
      </c>
      <c r="FG70" s="8" t="s">
        <v>373</v>
      </c>
      <c r="FH70" s="8" t="s">
        <v>373</v>
      </c>
      <c r="FI70" s="8" t="s">
        <v>373</v>
      </c>
      <c r="FJ70" s="8" t="s">
        <v>373</v>
      </c>
      <c r="FK70" s="8" t="s">
        <v>373</v>
      </c>
      <c r="FL70" s="8" t="s">
        <v>373</v>
      </c>
      <c r="FM70" s="8" t="s">
        <v>373</v>
      </c>
      <c r="FN70" s="8" t="s">
        <v>373</v>
      </c>
      <c r="FO70" s="8" t="s">
        <v>373</v>
      </c>
      <c r="FP70" s="8" t="s">
        <v>373</v>
      </c>
      <c r="FQ70" s="8" t="s">
        <v>373</v>
      </c>
      <c r="FR70" s="8" t="s">
        <v>373</v>
      </c>
    </row>
    <row r="71" spans="1:174" s="11" customFormat="1" x14ac:dyDescent="0.2">
      <c r="A71" s="8" t="s">
        <v>3241</v>
      </c>
      <c r="B71" s="8">
        <v>4715</v>
      </c>
      <c r="C71" s="10">
        <v>4</v>
      </c>
      <c r="D71" s="8">
        <v>4</v>
      </c>
      <c r="E71" s="8" t="s">
        <v>381</v>
      </c>
      <c r="F71" s="8" t="s">
        <v>373</v>
      </c>
      <c r="G71" s="8" t="s">
        <v>1021</v>
      </c>
      <c r="H71" s="8" t="s">
        <v>390</v>
      </c>
      <c r="I71" s="8" t="s">
        <v>401</v>
      </c>
      <c r="J71" s="8" t="s">
        <v>373</v>
      </c>
      <c r="K71" s="16">
        <v>1.4999999999999999E-2</v>
      </c>
      <c r="L71" s="8" t="s">
        <v>373</v>
      </c>
      <c r="M71" s="10">
        <v>6</v>
      </c>
      <c r="N71" s="8" t="s">
        <v>373</v>
      </c>
      <c r="O71" s="8" t="s">
        <v>373</v>
      </c>
      <c r="P71" s="10">
        <v>60</v>
      </c>
      <c r="Q71" s="8" t="s">
        <v>373</v>
      </c>
      <c r="R71" s="8" t="s">
        <v>373</v>
      </c>
      <c r="S71" s="8" t="s">
        <v>390</v>
      </c>
      <c r="T71" s="8" t="s">
        <v>2112</v>
      </c>
      <c r="U71" s="8" t="s">
        <v>405</v>
      </c>
      <c r="V71" s="8" t="s">
        <v>636</v>
      </c>
      <c r="W71" s="10">
        <v>120</v>
      </c>
      <c r="X71" s="8" t="s">
        <v>373</v>
      </c>
      <c r="Y71" s="8" t="s">
        <v>2113</v>
      </c>
      <c r="Z71" s="8" t="s">
        <v>373</v>
      </c>
      <c r="AA71" s="10">
        <v>32</v>
      </c>
      <c r="AB71" s="8" t="s">
        <v>373</v>
      </c>
      <c r="AC71" s="8" t="s">
        <v>429</v>
      </c>
      <c r="AD71" s="8" t="s">
        <v>373</v>
      </c>
      <c r="AE71" s="8" t="s">
        <v>429</v>
      </c>
      <c r="AF71" s="8" t="s">
        <v>390</v>
      </c>
      <c r="AG71" s="8" t="s">
        <v>390</v>
      </c>
      <c r="AH71" s="8" t="s">
        <v>390</v>
      </c>
      <c r="AI71" s="10">
        <v>2019</v>
      </c>
      <c r="AJ71" s="10">
        <v>2019</v>
      </c>
      <c r="AK71" s="8" t="s">
        <v>373</v>
      </c>
      <c r="AL71" s="8" t="s">
        <v>373</v>
      </c>
      <c r="AM71" s="8" t="s">
        <v>373</v>
      </c>
      <c r="AN71" s="8" t="s">
        <v>373</v>
      </c>
      <c r="AO71" s="8" t="s">
        <v>383</v>
      </c>
      <c r="AP71" s="8" t="s">
        <v>408</v>
      </c>
      <c r="AQ71" s="8" t="s">
        <v>373</v>
      </c>
      <c r="AR71" s="8" t="s">
        <v>373</v>
      </c>
      <c r="AS71" s="8" t="s">
        <v>409</v>
      </c>
      <c r="AT71" s="8" t="s">
        <v>373</v>
      </c>
      <c r="AU71" s="8" t="s">
        <v>390</v>
      </c>
      <c r="AV71" s="8" t="s">
        <v>2114</v>
      </c>
      <c r="AW71" s="8" t="s">
        <v>383</v>
      </c>
      <c r="AX71" s="8" t="s">
        <v>383</v>
      </c>
      <c r="AY71" s="8" t="s">
        <v>383</v>
      </c>
      <c r="AZ71" s="8" t="s">
        <v>390</v>
      </c>
      <c r="BA71" s="10">
        <v>2019</v>
      </c>
      <c r="BB71" s="8" t="s">
        <v>411</v>
      </c>
      <c r="BC71" s="10">
        <v>22</v>
      </c>
      <c r="BD71" s="8" t="s">
        <v>373</v>
      </c>
      <c r="BE71" s="8" t="s">
        <v>1056</v>
      </c>
      <c r="BF71" s="8" t="s">
        <v>373</v>
      </c>
      <c r="BG71" s="8" t="s">
        <v>560</v>
      </c>
      <c r="BH71" s="8" t="s">
        <v>373</v>
      </c>
      <c r="BI71" s="10">
        <v>54.7</v>
      </c>
      <c r="BJ71" s="8" t="s">
        <v>390</v>
      </c>
      <c r="BK71" s="10">
        <v>2019</v>
      </c>
      <c r="BL71" s="8" t="s">
        <v>411</v>
      </c>
      <c r="BM71" s="10">
        <v>0</v>
      </c>
      <c r="BN71" s="8" t="s">
        <v>373</v>
      </c>
      <c r="BO71" s="8" t="s">
        <v>373</v>
      </c>
      <c r="BP71" s="8" t="s">
        <v>373</v>
      </c>
      <c r="BQ71" s="8" t="s">
        <v>828</v>
      </c>
      <c r="BR71" s="8" t="s">
        <v>373</v>
      </c>
      <c r="BS71" s="10">
        <v>61.75</v>
      </c>
      <c r="BT71" s="8" t="s">
        <v>390</v>
      </c>
      <c r="BU71" s="10">
        <v>2016</v>
      </c>
      <c r="BV71" s="8" t="s">
        <v>411</v>
      </c>
      <c r="BW71" s="10">
        <v>0</v>
      </c>
      <c r="BX71" s="8" t="s">
        <v>373</v>
      </c>
      <c r="BY71" s="8" t="s">
        <v>390</v>
      </c>
      <c r="BZ71" s="8" t="s">
        <v>778</v>
      </c>
      <c r="CA71" s="8" t="s">
        <v>373</v>
      </c>
      <c r="CB71" s="8" t="s">
        <v>752</v>
      </c>
      <c r="CC71" s="8" t="s">
        <v>373</v>
      </c>
      <c r="CD71" s="8" t="s">
        <v>383</v>
      </c>
      <c r="CE71" s="8" t="s">
        <v>373</v>
      </c>
      <c r="CF71" s="10">
        <v>2</v>
      </c>
      <c r="CG71" s="8" t="s">
        <v>390</v>
      </c>
      <c r="CH71" s="10">
        <v>4710</v>
      </c>
      <c r="CI71" s="8" t="s">
        <v>373</v>
      </c>
      <c r="CJ71" s="10">
        <v>4710</v>
      </c>
      <c r="CK71" s="8" t="s">
        <v>373</v>
      </c>
      <c r="CL71" s="10">
        <v>1395</v>
      </c>
      <c r="CM71" s="8" t="s">
        <v>373</v>
      </c>
      <c r="CN71" s="10">
        <v>133</v>
      </c>
      <c r="CO71" s="8" t="s">
        <v>373</v>
      </c>
      <c r="CP71" s="10">
        <v>120</v>
      </c>
      <c r="CQ71" s="8" t="s">
        <v>373</v>
      </c>
      <c r="CR71" s="10">
        <v>58380</v>
      </c>
      <c r="CS71" s="10">
        <v>23.98</v>
      </c>
      <c r="CT71" s="10">
        <v>11</v>
      </c>
      <c r="CU71" s="10">
        <v>1</v>
      </c>
      <c r="CV71" s="10">
        <v>0</v>
      </c>
      <c r="CW71" s="10">
        <v>1885</v>
      </c>
      <c r="CX71" s="10">
        <v>2017</v>
      </c>
      <c r="CY71" s="8" t="s">
        <v>2123</v>
      </c>
      <c r="CZ71" s="8" t="s">
        <v>2124</v>
      </c>
      <c r="DA71" s="8" t="s">
        <v>2125</v>
      </c>
      <c r="DB71" s="8" t="s">
        <v>2126</v>
      </c>
      <c r="DC71" s="8" t="s">
        <v>2127</v>
      </c>
      <c r="DD71" s="10">
        <v>0</v>
      </c>
      <c r="DE71" s="8" t="s">
        <v>2128</v>
      </c>
      <c r="DF71" s="10">
        <v>0</v>
      </c>
      <c r="DG71" s="10">
        <v>0</v>
      </c>
      <c r="DH71" s="10">
        <v>0</v>
      </c>
      <c r="DI71" s="10">
        <v>0</v>
      </c>
      <c r="DJ71" s="8" t="s">
        <v>373</v>
      </c>
      <c r="DK71" s="8" t="s">
        <v>373</v>
      </c>
      <c r="DL71" s="8" t="s">
        <v>373</v>
      </c>
      <c r="DM71" s="10">
        <v>2025</v>
      </c>
      <c r="DN71" s="8" t="s">
        <v>390</v>
      </c>
      <c r="DO71" s="8" t="s">
        <v>383</v>
      </c>
      <c r="DP71" s="8" t="s">
        <v>569</v>
      </c>
      <c r="DQ71" s="8" t="s">
        <v>373</v>
      </c>
      <c r="DR71" s="10">
        <v>100</v>
      </c>
      <c r="DS71" s="8" t="s">
        <v>373</v>
      </c>
      <c r="DT71" s="8" t="s">
        <v>373</v>
      </c>
      <c r="DU71" s="8" t="s">
        <v>373</v>
      </c>
      <c r="DV71" s="8" t="s">
        <v>390</v>
      </c>
      <c r="DW71" s="10">
        <v>4710</v>
      </c>
      <c r="DX71" s="8" t="s">
        <v>373</v>
      </c>
      <c r="DY71" s="10">
        <v>4710</v>
      </c>
      <c r="DZ71" s="8" t="s">
        <v>373</v>
      </c>
      <c r="EA71" s="10">
        <v>1355</v>
      </c>
      <c r="EB71" s="8" t="s">
        <v>373</v>
      </c>
      <c r="EC71" s="10">
        <v>131</v>
      </c>
      <c r="ED71" s="8" t="s">
        <v>373</v>
      </c>
      <c r="EE71" s="10">
        <v>120</v>
      </c>
      <c r="EF71" s="8" t="s">
        <v>373</v>
      </c>
      <c r="EG71" s="8" t="s">
        <v>2131</v>
      </c>
      <c r="EH71" s="10">
        <v>21.9</v>
      </c>
      <c r="EI71" s="10">
        <v>10</v>
      </c>
      <c r="EJ71" s="10">
        <v>1</v>
      </c>
      <c r="EK71" s="10">
        <v>0</v>
      </c>
      <c r="EL71" s="8" t="s">
        <v>722</v>
      </c>
      <c r="EM71" s="8" t="s">
        <v>373</v>
      </c>
      <c r="EN71" s="10">
        <v>1985</v>
      </c>
      <c r="EO71" s="10">
        <v>2012</v>
      </c>
      <c r="EP71" s="8" t="s">
        <v>373</v>
      </c>
      <c r="EQ71" s="8" t="s">
        <v>373</v>
      </c>
      <c r="ER71" s="10">
        <v>300</v>
      </c>
      <c r="ES71" s="10">
        <v>4</v>
      </c>
      <c r="ET71" s="10">
        <v>0.5</v>
      </c>
      <c r="EU71" s="10">
        <v>100</v>
      </c>
      <c r="EV71" s="10">
        <v>2035</v>
      </c>
      <c r="EW71" s="10">
        <v>2050</v>
      </c>
      <c r="EX71" s="8" t="s">
        <v>383</v>
      </c>
      <c r="EY71" s="8" t="s">
        <v>390</v>
      </c>
      <c r="EZ71" s="10">
        <v>100</v>
      </c>
      <c r="FA71" s="8" t="s">
        <v>2137</v>
      </c>
      <c r="FB71" s="8" t="s">
        <v>383</v>
      </c>
      <c r="FC71" s="8" t="s">
        <v>373</v>
      </c>
      <c r="FD71" s="8" t="s">
        <v>383</v>
      </c>
      <c r="FE71" s="8" t="s">
        <v>373</v>
      </c>
      <c r="FF71" s="8" t="s">
        <v>373</v>
      </c>
      <c r="FG71" s="8" t="s">
        <v>390</v>
      </c>
      <c r="FH71" s="10">
        <v>1395</v>
      </c>
      <c r="FI71" s="8" t="s">
        <v>373</v>
      </c>
      <c r="FJ71" s="10">
        <v>133</v>
      </c>
      <c r="FK71" s="8" t="s">
        <v>373</v>
      </c>
      <c r="FL71" s="10">
        <v>120</v>
      </c>
      <c r="FM71" s="8" t="s">
        <v>373</v>
      </c>
      <c r="FN71" s="10">
        <v>14</v>
      </c>
      <c r="FO71" s="10">
        <v>4</v>
      </c>
      <c r="FP71" s="10">
        <v>1500</v>
      </c>
      <c r="FQ71" s="8" t="s">
        <v>373</v>
      </c>
      <c r="FR71" s="8" t="s">
        <v>373</v>
      </c>
    </row>
    <row r="72" spans="1:174" s="11" customFormat="1" x14ac:dyDescent="0.2">
      <c r="A72" s="8" t="s">
        <v>1082</v>
      </c>
      <c r="B72" s="8">
        <v>1505</v>
      </c>
      <c r="C72" s="10">
        <v>3</v>
      </c>
      <c r="D72" s="8">
        <v>11</v>
      </c>
      <c r="E72" s="8" t="s">
        <v>381</v>
      </c>
      <c r="F72" s="8" t="s">
        <v>373</v>
      </c>
      <c r="G72" s="8" t="s">
        <v>539</v>
      </c>
      <c r="H72" s="8" t="s">
        <v>383</v>
      </c>
      <c r="I72" s="8" t="s">
        <v>401</v>
      </c>
      <c r="J72" s="8" t="s">
        <v>373</v>
      </c>
      <c r="K72" s="8" t="s">
        <v>1086</v>
      </c>
      <c r="L72" s="8" t="s">
        <v>373</v>
      </c>
      <c r="M72" s="8" t="s">
        <v>668</v>
      </c>
      <c r="N72" s="8" t="s">
        <v>373</v>
      </c>
      <c r="O72" s="8" t="s">
        <v>373</v>
      </c>
      <c r="P72" s="8" t="s">
        <v>1087</v>
      </c>
      <c r="Q72" s="8" t="s">
        <v>373</v>
      </c>
      <c r="R72" s="8" t="s">
        <v>373</v>
      </c>
      <c r="S72" s="8" t="s">
        <v>390</v>
      </c>
      <c r="T72" s="8" t="s">
        <v>1088</v>
      </c>
      <c r="U72" s="8" t="s">
        <v>405</v>
      </c>
      <c r="V72" s="8" t="s">
        <v>406</v>
      </c>
      <c r="W72" s="8" t="s">
        <v>669</v>
      </c>
      <c r="X72" s="8" t="s">
        <v>373</v>
      </c>
      <c r="Y72" s="8" t="s">
        <v>373</v>
      </c>
      <c r="Z72" s="8" t="s">
        <v>373</v>
      </c>
      <c r="AA72" s="12">
        <v>0.6</v>
      </c>
      <c r="AB72" s="8" t="s">
        <v>373</v>
      </c>
      <c r="AC72" s="8" t="s">
        <v>429</v>
      </c>
      <c r="AD72" s="8" t="s">
        <v>373</v>
      </c>
      <c r="AE72" s="8" t="s">
        <v>429</v>
      </c>
      <c r="AF72" s="8" t="s">
        <v>383</v>
      </c>
      <c r="AG72" s="8" t="s">
        <v>383</v>
      </c>
      <c r="AH72" s="8" t="s">
        <v>383</v>
      </c>
      <c r="AI72" s="10">
        <v>2018</v>
      </c>
      <c r="AJ72" s="10">
        <v>2018</v>
      </c>
      <c r="AK72" s="8" t="s">
        <v>429</v>
      </c>
      <c r="AL72" s="10">
        <v>2018</v>
      </c>
      <c r="AM72" s="10">
        <v>2018</v>
      </c>
      <c r="AN72" s="8" t="s">
        <v>429</v>
      </c>
      <c r="AO72" s="8" t="s">
        <v>383</v>
      </c>
      <c r="AP72" s="8" t="s">
        <v>408</v>
      </c>
      <c r="AQ72" s="8" t="s">
        <v>373</v>
      </c>
      <c r="AR72" s="8" t="s">
        <v>373</v>
      </c>
      <c r="AS72" s="8" t="s">
        <v>1090</v>
      </c>
      <c r="AT72" s="8" t="s">
        <v>1091</v>
      </c>
      <c r="AU72" s="8" t="s">
        <v>383</v>
      </c>
      <c r="AV72" s="8" t="s">
        <v>1092</v>
      </c>
      <c r="AW72" s="8" t="s">
        <v>383</v>
      </c>
      <c r="AX72" s="8" t="s">
        <v>383</v>
      </c>
      <c r="AY72" s="8" t="s">
        <v>383</v>
      </c>
      <c r="AZ72" s="8" t="s">
        <v>383</v>
      </c>
      <c r="BA72" s="8" t="s">
        <v>373</v>
      </c>
      <c r="BB72" s="8" t="s">
        <v>373</v>
      </c>
      <c r="BC72" s="8" t="s">
        <v>373</v>
      </c>
      <c r="BD72" s="8" t="s">
        <v>373</v>
      </c>
      <c r="BE72" s="8" t="s">
        <v>373</v>
      </c>
      <c r="BF72" s="8" t="s">
        <v>373</v>
      </c>
      <c r="BG72" s="8" t="s">
        <v>373</v>
      </c>
      <c r="BH72" s="8" t="s">
        <v>373</v>
      </c>
      <c r="BI72" s="8" t="s">
        <v>373</v>
      </c>
      <c r="BJ72" s="8" t="s">
        <v>390</v>
      </c>
      <c r="BK72" s="10">
        <v>2019</v>
      </c>
      <c r="BL72" s="8" t="s">
        <v>411</v>
      </c>
      <c r="BM72" s="12">
        <v>0.03</v>
      </c>
      <c r="BN72" s="8" t="s">
        <v>373</v>
      </c>
      <c r="BO72" s="8" t="s">
        <v>1093</v>
      </c>
      <c r="BP72" s="8" t="s">
        <v>373</v>
      </c>
      <c r="BQ72" s="8" t="s">
        <v>435</v>
      </c>
      <c r="BR72" s="8" t="s">
        <v>373</v>
      </c>
      <c r="BS72" s="10">
        <v>43.26</v>
      </c>
      <c r="BT72" s="8" t="s">
        <v>383</v>
      </c>
      <c r="BU72" s="8" t="s">
        <v>373</v>
      </c>
      <c r="BV72" s="8" t="s">
        <v>373</v>
      </c>
      <c r="BW72" s="8" t="s">
        <v>373</v>
      </c>
      <c r="BX72" s="8" t="s">
        <v>373</v>
      </c>
      <c r="BY72" s="8" t="s">
        <v>373</v>
      </c>
      <c r="BZ72" s="8" t="s">
        <v>373</v>
      </c>
      <c r="CA72" s="8" t="s">
        <v>373</v>
      </c>
      <c r="CB72" s="8" t="s">
        <v>373</v>
      </c>
      <c r="CC72" s="8" t="s">
        <v>373</v>
      </c>
      <c r="CD72" s="8" t="s">
        <v>373</v>
      </c>
      <c r="CE72" s="8" t="s">
        <v>373</v>
      </c>
      <c r="CF72" s="8" t="s">
        <v>373</v>
      </c>
      <c r="CG72" s="8" t="s">
        <v>383</v>
      </c>
      <c r="CH72" s="8" t="s">
        <v>373</v>
      </c>
      <c r="CI72" s="8" t="s">
        <v>373</v>
      </c>
      <c r="CJ72" s="8" t="s">
        <v>373</v>
      </c>
      <c r="CK72" s="8" t="s">
        <v>373</v>
      </c>
      <c r="CL72" s="8" t="s">
        <v>373</v>
      </c>
      <c r="CM72" s="8" t="s">
        <v>373</v>
      </c>
      <c r="CN72" s="8" t="s">
        <v>373</v>
      </c>
      <c r="CO72" s="8" t="s">
        <v>373</v>
      </c>
      <c r="CP72" s="8" t="s">
        <v>373</v>
      </c>
      <c r="CQ72" s="8" t="s">
        <v>373</v>
      </c>
      <c r="CR72" s="8" t="s">
        <v>373</v>
      </c>
      <c r="CS72" s="8" t="s">
        <v>373</v>
      </c>
      <c r="CT72" s="8" t="s">
        <v>373</v>
      </c>
      <c r="CU72" s="8" t="s">
        <v>373</v>
      </c>
      <c r="CV72" s="8" t="s">
        <v>373</v>
      </c>
      <c r="CW72" s="8" t="s">
        <v>373</v>
      </c>
      <c r="CX72" s="8" t="s">
        <v>373</v>
      </c>
      <c r="CY72" s="8" t="s">
        <v>373</v>
      </c>
      <c r="CZ72" s="8" t="s">
        <v>373</v>
      </c>
      <c r="DA72" s="8" t="s">
        <v>373</v>
      </c>
      <c r="DB72" s="8" t="s">
        <v>373</v>
      </c>
      <c r="DC72" s="8" t="s">
        <v>373</v>
      </c>
      <c r="DD72" s="8" t="s">
        <v>373</v>
      </c>
      <c r="DE72" s="8" t="s">
        <v>373</v>
      </c>
      <c r="DF72" s="8" t="s">
        <v>373</v>
      </c>
      <c r="DG72" s="8" t="s">
        <v>373</v>
      </c>
      <c r="DH72" s="8" t="s">
        <v>373</v>
      </c>
      <c r="DI72" s="8" t="s">
        <v>373</v>
      </c>
      <c r="DJ72" s="8" t="s">
        <v>373</v>
      </c>
      <c r="DK72" s="8" t="s">
        <v>373</v>
      </c>
      <c r="DL72" s="8" t="s">
        <v>373</v>
      </c>
      <c r="DM72" s="8" t="s">
        <v>373</v>
      </c>
      <c r="DN72" s="8" t="s">
        <v>373</v>
      </c>
      <c r="DO72" s="8" t="s">
        <v>373</v>
      </c>
      <c r="DP72" s="8" t="s">
        <v>373</v>
      </c>
      <c r="DQ72" s="8" t="s">
        <v>373</v>
      </c>
      <c r="DR72" s="8" t="s">
        <v>373</v>
      </c>
      <c r="DS72" s="8" t="s">
        <v>373</v>
      </c>
      <c r="DT72" s="8" t="s">
        <v>373</v>
      </c>
      <c r="DU72" s="8" t="s">
        <v>373</v>
      </c>
      <c r="DV72" s="8" t="s">
        <v>390</v>
      </c>
      <c r="DW72" s="10">
        <v>1500</v>
      </c>
      <c r="DX72" s="8" t="s">
        <v>373</v>
      </c>
      <c r="DY72" s="8" t="s">
        <v>373</v>
      </c>
      <c r="DZ72" s="8" t="s">
        <v>373</v>
      </c>
      <c r="EA72" s="10">
        <v>675</v>
      </c>
      <c r="EB72" s="8" t="s">
        <v>373</v>
      </c>
      <c r="EC72" s="10">
        <v>10</v>
      </c>
      <c r="ED72" s="8" t="s">
        <v>373</v>
      </c>
      <c r="EE72" s="8" t="s">
        <v>373</v>
      </c>
      <c r="EF72" s="8" t="s">
        <v>373</v>
      </c>
      <c r="EG72" s="8" t="s">
        <v>373</v>
      </c>
      <c r="EH72" s="8" t="s">
        <v>373</v>
      </c>
      <c r="EI72" s="10">
        <v>4</v>
      </c>
      <c r="EJ72" s="10">
        <v>1</v>
      </c>
      <c r="EK72" s="8" t="s">
        <v>373</v>
      </c>
      <c r="EL72" s="8" t="s">
        <v>1096</v>
      </c>
      <c r="EM72" s="8" t="s">
        <v>1097</v>
      </c>
      <c r="EN72" s="10">
        <v>1950</v>
      </c>
      <c r="EO72" s="10">
        <v>2019</v>
      </c>
      <c r="EP72" s="8" t="s">
        <v>373</v>
      </c>
      <c r="EQ72" s="8" t="s">
        <v>373</v>
      </c>
      <c r="ER72" s="8" t="s">
        <v>373</v>
      </c>
      <c r="ES72" s="8" t="s">
        <v>373</v>
      </c>
      <c r="ET72" s="8" t="s">
        <v>373</v>
      </c>
      <c r="EU72" s="10">
        <v>100</v>
      </c>
      <c r="EV72" s="10">
        <v>2020</v>
      </c>
      <c r="EW72" s="8" t="s">
        <v>429</v>
      </c>
      <c r="EX72" s="8" t="s">
        <v>390</v>
      </c>
      <c r="EY72" s="8" t="s">
        <v>390</v>
      </c>
      <c r="EZ72" s="8" t="s">
        <v>373</v>
      </c>
      <c r="FA72" s="8" t="s">
        <v>373</v>
      </c>
      <c r="FB72" s="8" t="s">
        <v>373</v>
      </c>
      <c r="FC72" s="8" t="s">
        <v>373</v>
      </c>
      <c r="FD72" s="8" t="s">
        <v>373</v>
      </c>
      <c r="FE72" s="8" t="s">
        <v>373</v>
      </c>
      <c r="FF72" s="8" t="s">
        <v>373</v>
      </c>
      <c r="FG72" s="8" t="s">
        <v>373</v>
      </c>
      <c r="FH72" s="8" t="s">
        <v>373</v>
      </c>
      <c r="FI72" s="8" t="s">
        <v>373</v>
      </c>
      <c r="FJ72" s="8" t="s">
        <v>373</v>
      </c>
      <c r="FK72" s="8" t="s">
        <v>373</v>
      </c>
      <c r="FL72" s="8" t="s">
        <v>373</v>
      </c>
      <c r="FM72" s="8" t="s">
        <v>373</v>
      </c>
      <c r="FN72" s="8" t="s">
        <v>373</v>
      </c>
      <c r="FO72" s="8" t="s">
        <v>373</v>
      </c>
      <c r="FP72" s="8" t="s">
        <v>373</v>
      </c>
      <c r="FQ72" s="8" t="s">
        <v>373</v>
      </c>
      <c r="FR72" s="8" t="s">
        <v>373</v>
      </c>
    </row>
    <row r="73" spans="1:174" s="11" customFormat="1" x14ac:dyDescent="0.2">
      <c r="A73" s="8" t="s">
        <v>3196</v>
      </c>
      <c r="B73" s="8">
        <v>648740</v>
      </c>
      <c r="C73" s="10">
        <v>5</v>
      </c>
      <c r="D73" s="8">
        <v>2</v>
      </c>
      <c r="E73" s="8" t="s">
        <v>2883</v>
      </c>
      <c r="F73" s="8" t="s">
        <v>373</v>
      </c>
      <c r="G73" s="8" t="s">
        <v>1021</v>
      </c>
      <c r="H73" s="8" t="s">
        <v>390</v>
      </c>
      <c r="I73" s="8" t="s">
        <v>1347</v>
      </c>
      <c r="J73" s="8" t="s">
        <v>373</v>
      </c>
      <c r="K73" s="9">
        <v>5</v>
      </c>
      <c r="L73" s="8" t="s">
        <v>3201</v>
      </c>
      <c r="M73" s="8" t="s">
        <v>3202</v>
      </c>
      <c r="N73" s="8" t="s">
        <v>3203</v>
      </c>
      <c r="O73" s="16">
        <v>0.01</v>
      </c>
      <c r="P73" s="8" t="s">
        <v>3205</v>
      </c>
      <c r="Q73" s="8" t="s">
        <v>3206</v>
      </c>
      <c r="R73" s="8" t="s">
        <v>3207</v>
      </c>
      <c r="S73" s="8" t="s">
        <v>390</v>
      </c>
      <c r="T73" s="8" t="s">
        <v>3208</v>
      </c>
      <c r="U73" s="8" t="s">
        <v>405</v>
      </c>
      <c r="V73" s="8" t="s">
        <v>636</v>
      </c>
      <c r="W73" s="10">
        <v>30</v>
      </c>
      <c r="X73" s="8" t="s">
        <v>3209</v>
      </c>
      <c r="Y73" s="8" t="s">
        <v>3210</v>
      </c>
      <c r="Z73" s="12">
        <v>0.16</v>
      </c>
      <c r="AA73" s="8" t="s">
        <v>373</v>
      </c>
      <c r="AB73" s="8" t="s">
        <v>3212</v>
      </c>
      <c r="AC73" s="8" t="s">
        <v>373</v>
      </c>
      <c r="AD73" s="8" t="s">
        <v>373</v>
      </c>
      <c r="AE73" s="8" t="s">
        <v>373</v>
      </c>
      <c r="AF73" s="8" t="s">
        <v>390</v>
      </c>
      <c r="AG73" s="8" t="s">
        <v>390</v>
      </c>
      <c r="AH73" s="8" t="s">
        <v>390</v>
      </c>
      <c r="AI73" s="8" t="s">
        <v>3213</v>
      </c>
      <c r="AJ73" s="10">
        <v>2019</v>
      </c>
      <c r="AK73" s="10">
        <v>2019</v>
      </c>
      <c r="AL73" s="10">
        <v>2006</v>
      </c>
      <c r="AM73" s="10">
        <v>2005</v>
      </c>
      <c r="AN73" s="10">
        <v>2005</v>
      </c>
      <c r="AO73" s="8" t="s">
        <v>390</v>
      </c>
      <c r="AP73" s="8" t="s">
        <v>494</v>
      </c>
      <c r="AQ73" s="8" t="s">
        <v>373</v>
      </c>
      <c r="AR73" s="8" t="s">
        <v>3214</v>
      </c>
      <c r="AS73" s="8" t="s">
        <v>802</v>
      </c>
      <c r="AT73" s="8" t="s">
        <v>373</v>
      </c>
      <c r="AU73" s="8" t="s">
        <v>390</v>
      </c>
      <c r="AV73" s="8" t="s">
        <v>373</v>
      </c>
      <c r="AW73" s="8" t="s">
        <v>383</v>
      </c>
      <c r="AX73" s="8" t="s">
        <v>383</v>
      </c>
      <c r="AY73" s="8" t="s">
        <v>383</v>
      </c>
      <c r="AZ73" s="8" t="s">
        <v>390</v>
      </c>
      <c r="BA73" s="10">
        <v>2019</v>
      </c>
      <c r="BB73" s="8" t="s">
        <v>411</v>
      </c>
      <c r="BC73" s="10">
        <v>7.4</v>
      </c>
      <c r="BD73" s="8" t="s">
        <v>373</v>
      </c>
      <c r="BE73" s="8" t="s">
        <v>499</v>
      </c>
      <c r="BF73" s="8" t="s">
        <v>373</v>
      </c>
      <c r="BG73" s="8" t="s">
        <v>494</v>
      </c>
      <c r="BH73" s="8" t="s">
        <v>3216</v>
      </c>
      <c r="BI73" s="9">
        <v>50.99</v>
      </c>
      <c r="BJ73" s="8" t="s">
        <v>390</v>
      </c>
      <c r="BK73" s="10">
        <v>2019</v>
      </c>
      <c r="BL73" s="8" t="s">
        <v>411</v>
      </c>
      <c r="BM73" s="16">
        <v>5.0599999999999999E-2</v>
      </c>
      <c r="BN73" s="8" t="s">
        <v>373</v>
      </c>
      <c r="BO73" s="8" t="s">
        <v>559</v>
      </c>
      <c r="BP73" s="8" t="s">
        <v>373</v>
      </c>
      <c r="BQ73" s="8" t="s">
        <v>502</v>
      </c>
      <c r="BR73" s="8" t="s">
        <v>373</v>
      </c>
      <c r="BS73" s="9">
        <v>74.66</v>
      </c>
      <c r="BT73" s="8" t="s">
        <v>390</v>
      </c>
      <c r="BU73" s="10">
        <v>2019</v>
      </c>
      <c r="BV73" s="8" t="s">
        <v>411</v>
      </c>
      <c r="BW73" s="10">
        <v>0</v>
      </c>
      <c r="BX73" s="8" t="s">
        <v>373</v>
      </c>
      <c r="BY73" s="8" t="s">
        <v>569</v>
      </c>
      <c r="BZ73" s="8" t="s">
        <v>1685</v>
      </c>
      <c r="CA73" s="8" t="s">
        <v>373</v>
      </c>
      <c r="CB73" s="8" t="s">
        <v>752</v>
      </c>
      <c r="CC73" s="8" t="s">
        <v>373</v>
      </c>
      <c r="CD73" s="8" t="s">
        <v>390</v>
      </c>
      <c r="CE73" s="8" t="s">
        <v>3220</v>
      </c>
      <c r="CF73" s="9">
        <v>29.66</v>
      </c>
      <c r="CG73" s="8" t="s">
        <v>390</v>
      </c>
      <c r="CH73" s="8" t="s">
        <v>373</v>
      </c>
      <c r="CI73" s="8" t="s">
        <v>373</v>
      </c>
      <c r="CJ73" s="8" t="s">
        <v>373</v>
      </c>
      <c r="CK73" s="8" t="s">
        <v>373</v>
      </c>
      <c r="CL73" s="8" t="s">
        <v>373</v>
      </c>
      <c r="CM73" s="8" t="s">
        <v>373</v>
      </c>
      <c r="CN73" s="8" t="s">
        <v>373</v>
      </c>
      <c r="CO73" s="8" t="s">
        <v>373</v>
      </c>
      <c r="CP73" s="8" t="s">
        <v>373</v>
      </c>
      <c r="CQ73" s="8" t="s">
        <v>373</v>
      </c>
      <c r="CR73" s="8" t="s">
        <v>373</v>
      </c>
      <c r="CS73" s="8" t="s">
        <v>373</v>
      </c>
      <c r="CT73" s="8" t="s">
        <v>373</v>
      </c>
      <c r="CU73" s="8" t="s">
        <v>373</v>
      </c>
      <c r="CV73" s="8" t="s">
        <v>373</v>
      </c>
      <c r="CW73" s="8" t="s">
        <v>373</v>
      </c>
      <c r="CX73" s="8" t="s">
        <v>373</v>
      </c>
      <c r="CY73" s="8" t="s">
        <v>373</v>
      </c>
      <c r="CZ73" s="8" t="s">
        <v>373</v>
      </c>
      <c r="DA73" s="8" t="s">
        <v>373</v>
      </c>
      <c r="DB73" s="8" t="s">
        <v>373</v>
      </c>
      <c r="DC73" s="8" t="s">
        <v>373</v>
      </c>
      <c r="DD73" s="8" t="s">
        <v>373</v>
      </c>
      <c r="DE73" s="8" t="s">
        <v>373</v>
      </c>
      <c r="DF73" s="8" t="s">
        <v>373</v>
      </c>
      <c r="DG73" s="8" t="s">
        <v>373</v>
      </c>
      <c r="DH73" s="8" t="s">
        <v>373</v>
      </c>
      <c r="DI73" s="8" t="s">
        <v>373</v>
      </c>
      <c r="DJ73" s="8" t="s">
        <v>373</v>
      </c>
      <c r="DK73" s="8" t="s">
        <v>373</v>
      </c>
      <c r="DL73" s="8" t="s">
        <v>373</v>
      </c>
      <c r="DM73" s="8" t="s">
        <v>373</v>
      </c>
      <c r="DN73" s="8" t="s">
        <v>373</v>
      </c>
      <c r="DO73" s="8" t="s">
        <v>373</v>
      </c>
      <c r="DP73" s="8" t="s">
        <v>373</v>
      </c>
      <c r="DQ73" s="8" t="s">
        <v>373</v>
      </c>
      <c r="DR73" s="8" t="s">
        <v>373</v>
      </c>
      <c r="DS73" s="8" t="s">
        <v>373</v>
      </c>
      <c r="DT73" s="8" t="s">
        <v>373</v>
      </c>
      <c r="DU73" s="8" t="s">
        <v>373</v>
      </c>
      <c r="DV73" s="8" t="s">
        <v>373</v>
      </c>
      <c r="DW73" s="8" t="s">
        <v>373</v>
      </c>
      <c r="DX73" s="8" t="s">
        <v>373</v>
      </c>
      <c r="DY73" s="8" t="s">
        <v>373</v>
      </c>
      <c r="DZ73" s="8" t="s">
        <v>373</v>
      </c>
      <c r="EA73" s="8" t="s">
        <v>373</v>
      </c>
      <c r="EB73" s="8" t="s">
        <v>373</v>
      </c>
      <c r="EC73" s="8" t="s">
        <v>373</v>
      </c>
      <c r="ED73" s="8" t="s">
        <v>373</v>
      </c>
      <c r="EE73" s="8" t="s">
        <v>373</v>
      </c>
      <c r="EF73" s="8" t="s">
        <v>373</v>
      </c>
      <c r="EG73" s="8" t="s">
        <v>373</v>
      </c>
      <c r="EH73" s="8" t="s">
        <v>373</v>
      </c>
      <c r="EI73" s="8" t="s">
        <v>373</v>
      </c>
      <c r="EJ73" s="8" t="s">
        <v>373</v>
      </c>
      <c r="EK73" s="8" t="s">
        <v>373</v>
      </c>
      <c r="EL73" s="8" t="s">
        <v>373</v>
      </c>
      <c r="EM73" s="8" t="s">
        <v>373</v>
      </c>
      <c r="EN73" s="8" t="s">
        <v>373</v>
      </c>
      <c r="EO73" s="8" t="s">
        <v>373</v>
      </c>
      <c r="EP73" s="8" t="s">
        <v>373</v>
      </c>
      <c r="EQ73" s="8" t="s">
        <v>373</v>
      </c>
      <c r="ER73" s="8" t="s">
        <v>373</v>
      </c>
      <c r="ES73" s="8" t="s">
        <v>373</v>
      </c>
      <c r="ET73" s="8" t="s">
        <v>373</v>
      </c>
      <c r="EU73" s="8" t="s">
        <v>373</v>
      </c>
      <c r="EV73" s="8" t="s">
        <v>373</v>
      </c>
      <c r="EW73" s="8" t="s">
        <v>373</v>
      </c>
      <c r="EX73" s="8" t="s">
        <v>373</v>
      </c>
      <c r="EY73" s="8" t="s">
        <v>373</v>
      </c>
      <c r="EZ73" s="8" t="s">
        <v>373</v>
      </c>
      <c r="FA73" s="8" t="s">
        <v>373</v>
      </c>
      <c r="FB73" s="8" t="s">
        <v>373</v>
      </c>
      <c r="FC73" s="8" t="s">
        <v>373</v>
      </c>
      <c r="FD73" s="8" t="s">
        <v>373</v>
      </c>
      <c r="FE73" s="8" t="s">
        <v>373</v>
      </c>
      <c r="FF73" s="8" t="s">
        <v>373</v>
      </c>
      <c r="FG73" s="8" t="s">
        <v>373</v>
      </c>
      <c r="FH73" s="8" t="s">
        <v>373</v>
      </c>
      <c r="FI73" s="8" t="s">
        <v>373</v>
      </c>
      <c r="FJ73" s="8" t="s">
        <v>373</v>
      </c>
      <c r="FK73" s="8" t="s">
        <v>373</v>
      </c>
      <c r="FL73" s="8" t="s">
        <v>373</v>
      </c>
      <c r="FM73" s="8" t="s">
        <v>373</v>
      </c>
      <c r="FN73" s="8" t="s">
        <v>373</v>
      </c>
      <c r="FO73" s="8" t="s">
        <v>373</v>
      </c>
      <c r="FP73" s="8" t="s">
        <v>373</v>
      </c>
      <c r="FQ73" s="8" t="s">
        <v>373</v>
      </c>
      <c r="FR73" s="8" t="s">
        <v>373</v>
      </c>
    </row>
    <row r="74" spans="1:174" s="11" customFormat="1" x14ac:dyDescent="0.2">
      <c r="A74" s="8" t="s">
        <v>2331</v>
      </c>
      <c r="B74" s="8">
        <v>29185</v>
      </c>
      <c r="C74" s="10">
        <v>5</v>
      </c>
      <c r="D74" s="8">
        <v>9</v>
      </c>
      <c r="E74" s="8" t="s">
        <v>381</v>
      </c>
      <c r="F74" s="8" t="s">
        <v>373</v>
      </c>
      <c r="G74" s="8" t="s">
        <v>423</v>
      </c>
      <c r="H74" s="8" t="s">
        <v>390</v>
      </c>
      <c r="I74" s="8" t="s">
        <v>577</v>
      </c>
      <c r="J74" s="8" t="s">
        <v>373</v>
      </c>
      <c r="K74" s="8" t="s">
        <v>2335</v>
      </c>
      <c r="L74" s="16">
        <v>1.4999999999999999E-2</v>
      </c>
      <c r="M74" s="8" t="s">
        <v>2336</v>
      </c>
      <c r="N74" s="14">
        <v>5</v>
      </c>
      <c r="O74" s="16">
        <v>1.4999999999999999E-2</v>
      </c>
      <c r="P74" s="10">
        <v>30</v>
      </c>
      <c r="Q74" s="14">
        <v>25</v>
      </c>
      <c r="R74" s="10">
        <v>60</v>
      </c>
      <c r="S74" s="8" t="s">
        <v>390</v>
      </c>
      <c r="T74" s="8" t="s">
        <v>2337</v>
      </c>
      <c r="U74" s="8" t="s">
        <v>392</v>
      </c>
      <c r="V74" s="8" t="s">
        <v>373</v>
      </c>
      <c r="W74" s="8" t="s">
        <v>373</v>
      </c>
      <c r="X74" s="8" t="s">
        <v>2338</v>
      </c>
      <c r="Y74" s="8" t="s">
        <v>373</v>
      </c>
      <c r="Z74" s="10">
        <v>8.5</v>
      </c>
      <c r="AA74" s="10">
        <v>29</v>
      </c>
      <c r="AB74" s="10">
        <v>0</v>
      </c>
      <c r="AC74" s="8" t="s">
        <v>373</v>
      </c>
      <c r="AD74" s="8" t="s">
        <v>373</v>
      </c>
      <c r="AE74" s="8" t="s">
        <v>373</v>
      </c>
      <c r="AF74" s="8" t="s">
        <v>390</v>
      </c>
      <c r="AG74" s="8" t="s">
        <v>390</v>
      </c>
      <c r="AH74" s="8" t="s">
        <v>390</v>
      </c>
      <c r="AI74" s="8" t="s">
        <v>2340</v>
      </c>
      <c r="AJ74" s="8" t="s">
        <v>2340</v>
      </c>
      <c r="AK74" s="10">
        <v>2012</v>
      </c>
      <c r="AL74" s="8" t="s">
        <v>2340</v>
      </c>
      <c r="AM74" s="8" t="s">
        <v>2340</v>
      </c>
      <c r="AN74" s="10">
        <v>2012</v>
      </c>
      <c r="AO74" s="8" t="s">
        <v>390</v>
      </c>
      <c r="AP74" s="8" t="s">
        <v>408</v>
      </c>
      <c r="AQ74" s="8" t="s">
        <v>373</v>
      </c>
      <c r="AR74" s="8" t="s">
        <v>373</v>
      </c>
      <c r="AS74" s="8" t="s">
        <v>1837</v>
      </c>
      <c r="AT74" s="8" t="s">
        <v>2341</v>
      </c>
      <c r="AU74" s="8" t="s">
        <v>390</v>
      </c>
      <c r="AV74" s="8" t="s">
        <v>494</v>
      </c>
      <c r="AW74" s="8" t="s">
        <v>383</v>
      </c>
      <c r="AX74" s="8" t="s">
        <v>383</v>
      </c>
      <c r="AY74" s="8" t="s">
        <v>383</v>
      </c>
      <c r="AZ74" s="8" t="s">
        <v>390</v>
      </c>
      <c r="BA74" s="10">
        <v>2019</v>
      </c>
      <c r="BB74" s="8" t="s">
        <v>411</v>
      </c>
      <c r="BC74" s="10">
        <v>1</v>
      </c>
      <c r="BD74" s="8" t="s">
        <v>373</v>
      </c>
      <c r="BE74" s="8" t="s">
        <v>1685</v>
      </c>
      <c r="BF74" s="8" t="s">
        <v>373</v>
      </c>
      <c r="BG74" s="8" t="s">
        <v>494</v>
      </c>
      <c r="BH74" s="8" t="s">
        <v>2342</v>
      </c>
      <c r="BI74" s="9">
        <v>27.72</v>
      </c>
      <c r="BJ74" s="8" t="s">
        <v>390</v>
      </c>
      <c r="BK74" s="10">
        <v>2019</v>
      </c>
      <c r="BL74" s="8" t="s">
        <v>411</v>
      </c>
      <c r="BM74" s="10">
        <v>1</v>
      </c>
      <c r="BN74" s="8" t="s">
        <v>373</v>
      </c>
      <c r="BO74" s="8" t="s">
        <v>559</v>
      </c>
      <c r="BP74" s="8" t="s">
        <v>373</v>
      </c>
      <c r="BQ74" s="8" t="s">
        <v>494</v>
      </c>
      <c r="BR74" s="8" t="s">
        <v>2344</v>
      </c>
      <c r="BS74" s="9">
        <v>31.63</v>
      </c>
      <c r="BT74" s="8" t="s">
        <v>390</v>
      </c>
      <c r="BU74" s="10">
        <v>2019</v>
      </c>
      <c r="BV74" s="8" t="s">
        <v>411</v>
      </c>
      <c r="BW74" s="10">
        <v>4</v>
      </c>
      <c r="BX74" s="8" t="s">
        <v>373</v>
      </c>
      <c r="BY74" s="8" t="s">
        <v>383</v>
      </c>
      <c r="BZ74" s="8" t="s">
        <v>1685</v>
      </c>
      <c r="CA74" s="8" t="s">
        <v>373</v>
      </c>
      <c r="CB74" s="8" t="s">
        <v>752</v>
      </c>
      <c r="CC74" s="8" t="s">
        <v>373</v>
      </c>
      <c r="CD74" s="8" t="s">
        <v>383</v>
      </c>
      <c r="CE74" s="8" t="s">
        <v>373</v>
      </c>
      <c r="CF74" s="9">
        <v>8.18</v>
      </c>
      <c r="CG74" s="8" t="s">
        <v>390</v>
      </c>
      <c r="CH74" s="13">
        <v>30000</v>
      </c>
      <c r="CI74" s="8" t="s">
        <v>373</v>
      </c>
      <c r="CJ74" s="13">
        <v>30000</v>
      </c>
      <c r="CK74" s="8" t="s">
        <v>373</v>
      </c>
      <c r="CL74" s="13">
        <v>9860</v>
      </c>
      <c r="CM74" s="8" t="s">
        <v>373</v>
      </c>
      <c r="CN74" s="13">
        <v>1162</v>
      </c>
      <c r="CO74" s="8" t="s">
        <v>373</v>
      </c>
      <c r="CP74" s="10">
        <v>318</v>
      </c>
      <c r="CQ74" s="8" t="s">
        <v>373</v>
      </c>
      <c r="CR74" s="13">
        <v>151775</v>
      </c>
      <c r="CS74" s="10">
        <v>177</v>
      </c>
      <c r="CT74" s="8" t="s">
        <v>2353</v>
      </c>
      <c r="CU74" s="10">
        <v>3</v>
      </c>
      <c r="CV74" s="10">
        <v>0</v>
      </c>
      <c r="CW74" s="10">
        <v>1926</v>
      </c>
      <c r="CX74" s="10">
        <v>2018</v>
      </c>
      <c r="CY74" s="8" t="s">
        <v>2355</v>
      </c>
      <c r="CZ74" s="10">
        <v>19.7</v>
      </c>
      <c r="DA74" s="10">
        <v>6.5</v>
      </c>
      <c r="DB74" s="12">
        <v>0.96</v>
      </c>
      <c r="DC74" s="8" t="s">
        <v>2359</v>
      </c>
      <c r="DD74" s="8" t="s">
        <v>373</v>
      </c>
      <c r="DE74" s="10">
        <v>13.5</v>
      </c>
      <c r="DF74" s="8" t="s">
        <v>373</v>
      </c>
      <c r="DG74" s="8" t="s">
        <v>373</v>
      </c>
      <c r="DH74" s="8" t="s">
        <v>373</v>
      </c>
      <c r="DI74" s="8" t="s">
        <v>373</v>
      </c>
      <c r="DJ74" s="8" t="s">
        <v>373</v>
      </c>
      <c r="DK74" s="8" t="s">
        <v>373</v>
      </c>
      <c r="DL74" s="8" t="s">
        <v>373</v>
      </c>
      <c r="DM74" s="10">
        <v>2022</v>
      </c>
      <c r="DN74" s="8" t="s">
        <v>390</v>
      </c>
      <c r="DO74" s="8" t="s">
        <v>390</v>
      </c>
      <c r="DP74" s="8" t="s">
        <v>449</v>
      </c>
      <c r="DQ74" s="8" t="s">
        <v>373</v>
      </c>
      <c r="DR74" s="10">
        <v>100</v>
      </c>
      <c r="DS74" s="8" t="s">
        <v>373</v>
      </c>
      <c r="DT74" s="8" t="s">
        <v>373</v>
      </c>
      <c r="DU74" s="8" t="s">
        <v>373</v>
      </c>
      <c r="DV74" s="8" t="s">
        <v>390</v>
      </c>
      <c r="DW74" s="13">
        <v>30000</v>
      </c>
      <c r="DX74" s="8" t="s">
        <v>373</v>
      </c>
      <c r="DY74" s="13">
        <v>30000</v>
      </c>
      <c r="DZ74" s="8" t="s">
        <v>373</v>
      </c>
      <c r="EA74" s="10">
        <v>9538</v>
      </c>
      <c r="EB74" s="8" t="s">
        <v>373</v>
      </c>
      <c r="EC74" s="10">
        <v>833</v>
      </c>
      <c r="ED74" s="8" t="s">
        <v>373</v>
      </c>
      <c r="EE74" s="10">
        <v>323</v>
      </c>
      <c r="EF74" s="8" t="s">
        <v>373</v>
      </c>
      <c r="EG74" s="8" t="s">
        <v>2365</v>
      </c>
      <c r="EH74" s="10">
        <v>140</v>
      </c>
      <c r="EI74" s="10">
        <v>10</v>
      </c>
      <c r="EJ74" s="10">
        <v>1</v>
      </c>
      <c r="EK74" s="10">
        <v>0</v>
      </c>
      <c r="EL74" s="8" t="s">
        <v>2367</v>
      </c>
      <c r="EM74" s="8" t="s">
        <v>373</v>
      </c>
      <c r="EN74" s="10">
        <v>1976</v>
      </c>
      <c r="EO74" s="10">
        <v>2008</v>
      </c>
      <c r="EP74" s="10">
        <v>2.99</v>
      </c>
      <c r="EQ74" s="10">
        <v>2.99</v>
      </c>
      <c r="ER74" s="10">
        <v>697</v>
      </c>
      <c r="ES74" s="10">
        <v>4</v>
      </c>
      <c r="ET74" s="10">
        <v>4</v>
      </c>
      <c r="EU74" s="10">
        <v>90</v>
      </c>
      <c r="EV74" s="10">
        <v>2025</v>
      </c>
      <c r="EW74" s="8" t="s">
        <v>479</v>
      </c>
      <c r="EX74" s="8" t="s">
        <v>383</v>
      </c>
      <c r="EY74" s="8" t="s">
        <v>390</v>
      </c>
      <c r="EZ74" s="10">
        <v>60</v>
      </c>
      <c r="FA74" s="8" t="s">
        <v>2371</v>
      </c>
      <c r="FB74" s="8" t="s">
        <v>390</v>
      </c>
      <c r="FC74" s="8" t="s">
        <v>2372</v>
      </c>
      <c r="FD74" s="8" t="s">
        <v>390</v>
      </c>
      <c r="FE74" s="8" t="s">
        <v>2373</v>
      </c>
      <c r="FF74" s="8" t="s">
        <v>373</v>
      </c>
      <c r="FG74" s="8" t="s">
        <v>390</v>
      </c>
      <c r="FH74" s="10">
        <v>10019</v>
      </c>
      <c r="FI74" s="8" t="s">
        <v>373</v>
      </c>
      <c r="FJ74" s="10">
        <v>833</v>
      </c>
      <c r="FK74" s="8" t="s">
        <v>373</v>
      </c>
      <c r="FL74" s="10">
        <v>484</v>
      </c>
      <c r="FM74" s="8" t="s">
        <v>373</v>
      </c>
      <c r="FN74" s="10">
        <v>35</v>
      </c>
      <c r="FO74" s="10">
        <v>14</v>
      </c>
      <c r="FP74" s="8" t="s">
        <v>373</v>
      </c>
      <c r="FQ74" s="8" t="s">
        <v>373</v>
      </c>
      <c r="FR74" s="8" t="s">
        <v>373</v>
      </c>
    </row>
    <row r="75" spans="1:174" s="11" customFormat="1" x14ac:dyDescent="0.2">
      <c r="A75" s="8" t="s">
        <v>1010</v>
      </c>
      <c r="B75" s="8">
        <v>1190</v>
      </c>
      <c r="C75" s="10">
        <v>2</v>
      </c>
      <c r="D75" s="8">
        <v>7</v>
      </c>
      <c r="E75" s="8" t="s">
        <v>381</v>
      </c>
      <c r="F75" s="8" t="s">
        <v>373</v>
      </c>
      <c r="G75" s="8" t="s">
        <v>539</v>
      </c>
      <c r="H75" s="8" t="s">
        <v>383</v>
      </c>
      <c r="I75" s="8" t="s">
        <v>424</v>
      </c>
      <c r="J75" s="8" t="s">
        <v>373</v>
      </c>
      <c r="K75" s="9">
        <v>10</v>
      </c>
      <c r="L75" s="8" t="s">
        <v>373</v>
      </c>
      <c r="M75" s="10">
        <v>10</v>
      </c>
      <c r="N75" s="8" t="s">
        <v>373</v>
      </c>
      <c r="O75" s="8" t="s">
        <v>373</v>
      </c>
      <c r="P75" s="10">
        <v>15</v>
      </c>
      <c r="Q75" s="8" t="s">
        <v>373</v>
      </c>
      <c r="R75" s="10">
        <v>60</v>
      </c>
      <c r="S75" s="8" t="s">
        <v>383</v>
      </c>
      <c r="T75" s="8" t="s">
        <v>373</v>
      </c>
      <c r="U75" s="8" t="s">
        <v>405</v>
      </c>
      <c r="V75" s="8" t="s">
        <v>406</v>
      </c>
      <c r="W75" s="10">
        <v>30</v>
      </c>
      <c r="X75" s="8" t="s">
        <v>373</v>
      </c>
      <c r="Y75" s="8" t="s">
        <v>373</v>
      </c>
      <c r="Z75" s="8" t="s">
        <v>373</v>
      </c>
      <c r="AA75" s="8" t="s">
        <v>373</v>
      </c>
      <c r="AB75" s="8" t="s">
        <v>373</v>
      </c>
      <c r="AC75" s="8" t="s">
        <v>373</v>
      </c>
      <c r="AD75" s="8" t="s">
        <v>373</v>
      </c>
      <c r="AE75" s="8" t="s">
        <v>373</v>
      </c>
      <c r="AF75" s="8" t="s">
        <v>373</v>
      </c>
      <c r="AG75" s="8" t="s">
        <v>373</v>
      </c>
      <c r="AH75" s="8" t="s">
        <v>373</v>
      </c>
      <c r="AI75" s="8" t="s">
        <v>373</v>
      </c>
      <c r="AJ75" s="8" t="s">
        <v>373</v>
      </c>
      <c r="AK75" s="8" t="s">
        <v>373</v>
      </c>
      <c r="AL75" s="8" t="s">
        <v>373</v>
      </c>
      <c r="AM75" s="8" t="s">
        <v>373</v>
      </c>
      <c r="AN75" s="8" t="s">
        <v>373</v>
      </c>
      <c r="AO75" s="8" t="s">
        <v>373</v>
      </c>
      <c r="AP75" s="8" t="s">
        <v>373</v>
      </c>
      <c r="AQ75" s="8" t="s">
        <v>373</v>
      </c>
      <c r="AR75" s="8" t="s">
        <v>373</v>
      </c>
      <c r="AS75" s="8" t="s">
        <v>373</v>
      </c>
      <c r="AT75" s="8" t="s">
        <v>373</v>
      </c>
      <c r="AU75" s="8" t="s">
        <v>373</v>
      </c>
      <c r="AV75" s="8" t="s">
        <v>373</v>
      </c>
      <c r="AW75" s="8" t="s">
        <v>373</v>
      </c>
      <c r="AX75" s="8" t="s">
        <v>373</v>
      </c>
      <c r="AY75" s="8" t="s">
        <v>373</v>
      </c>
      <c r="AZ75" s="8" t="s">
        <v>373</v>
      </c>
      <c r="BA75" s="8" t="s">
        <v>373</v>
      </c>
      <c r="BB75" s="8" t="s">
        <v>373</v>
      </c>
      <c r="BC75" s="8" t="s">
        <v>373</v>
      </c>
      <c r="BD75" s="8" t="s">
        <v>373</v>
      </c>
      <c r="BE75" s="8" t="s">
        <v>373</v>
      </c>
      <c r="BF75" s="8" t="s">
        <v>373</v>
      </c>
      <c r="BG75" s="8" t="s">
        <v>373</v>
      </c>
      <c r="BH75" s="8" t="s">
        <v>373</v>
      </c>
      <c r="BI75" s="8" t="s">
        <v>373</v>
      </c>
      <c r="BJ75" s="8" t="s">
        <v>373</v>
      </c>
      <c r="BK75" s="8" t="s">
        <v>373</v>
      </c>
      <c r="BL75" s="8" t="s">
        <v>373</v>
      </c>
      <c r="BM75" s="8" t="s">
        <v>373</v>
      </c>
      <c r="BN75" s="8" t="s">
        <v>373</v>
      </c>
      <c r="BO75" s="8" t="s">
        <v>373</v>
      </c>
      <c r="BP75" s="8" t="s">
        <v>373</v>
      </c>
      <c r="BQ75" s="8" t="s">
        <v>373</v>
      </c>
      <c r="BR75" s="8" t="s">
        <v>373</v>
      </c>
      <c r="BS75" s="8" t="s">
        <v>373</v>
      </c>
      <c r="BT75" s="8" t="s">
        <v>373</v>
      </c>
      <c r="BU75" s="8" t="s">
        <v>373</v>
      </c>
      <c r="BV75" s="8" t="s">
        <v>373</v>
      </c>
      <c r="BW75" s="8" t="s">
        <v>373</v>
      </c>
      <c r="BX75" s="8" t="s">
        <v>373</v>
      </c>
      <c r="BY75" s="8" t="s">
        <v>373</v>
      </c>
      <c r="BZ75" s="8" t="s">
        <v>373</v>
      </c>
      <c r="CA75" s="8" t="s">
        <v>373</v>
      </c>
      <c r="CB75" s="8" t="s">
        <v>373</v>
      </c>
      <c r="CC75" s="8" t="s">
        <v>373</v>
      </c>
      <c r="CD75" s="8" t="s">
        <v>373</v>
      </c>
      <c r="CE75" s="8" t="s">
        <v>373</v>
      </c>
      <c r="CF75" s="8" t="s">
        <v>373</v>
      </c>
      <c r="CG75" s="8" t="s">
        <v>373</v>
      </c>
      <c r="CH75" s="8" t="s">
        <v>373</v>
      </c>
      <c r="CI75" s="8" t="s">
        <v>373</v>
      </c>
      <c r="CJ75" s="8" t="s">
        <v>373</v>
      </c>
      <c r="CK75" s="8" t="s">
        <v>373</v>
      </c>
      <c r="CL75" s="8" t="s">
        <v>373</v>
      </c>
      <c r="CM75" s="8" t="s">
        <v>373</v>
      </c>
      <c r="CN75" s="8" t="s">
        <v>373</v>
      </c>
      <c r="CO75" s="8" t="s">
        <v>373</v>
      </c>
      <c r="CP75" s="8" t="s">
        <v>373</v>
      </c>
      <c r="CQ75" s="8" t="s">
        <v>373</v>
      </c>
      <c r="CR75" s="8" t="s">
        <v>373</v>
      </c>
      <c r="CS75" s="8" t="s">
        <v>373</v>
      </c>
      <c r="CT75" s="8" t="s">
        <v>373</v>
      </c>
      <c r="CU75" s="8" t="s">
        <v>373</v>
      </c>
      <c r="CV75" s="8" t="s">
        <v>373</v>
      </c>
      <c r="CW75" s="8" t="s">
        <v>373</v>
      </c>
      <c r="CX75" s="8" t="s">
        <v>373</v>
      </c>
      <c r="CY75" s="8" t="s">
        <v>373</v>
      </c>
      <c r="CZ75" s="8" t="s">
        <v>373</v>
      </c>
      <c r="DA75" s="8" t="s">
        <v>373</v>
      </c>
      <c r="DB75" s="8" t="s">
        <v>373</v>
      </c>
      <c r="DC75" s="8" t="s">
        <v>373</v>
      </c>
      <c r="DD75" s="8" t="s">
        <v>373</v>
      </c>
      <c r="DE75" s="8" t="s">
        <v>373</v>
      </c>
      <c r="DF75" s="8" t="s">
        <v>373</v>
      </c>
      <c r="DG75" s="8" t="s">
        <v>373</v>
      </c>
      <c r="DH75" s="8" t="s">
        <v>373</v>
      </c>
      <c r="DI75" s="8" t="s">
        <v>373</v>
      </c>
      <c r="DJ75" s="8" t="s">
        <v>373</v>
      </c>
      <c r="DK75" s="8" t="s">
        <v>373</v>
      </c>
      <c r="DL75" s="8" t="s">
        <v>373</v>
      </c>
      <c r="DM75" s="8" t="s">
        <v>373</v>
      </c>
      <c r="DN75" s="8" t="s">
        <v>373</v>
      </c>
      <c r="DO75" s="8" t="s">
        <v>373</v>
      </c>
      <c r="DP75" s="8" t="s">
        <v>373</v>
      </c>
      <c r="DQ75" s="8" t="s">
        <v>373</v>
      </c>
      <c r="DR75" s="8" t="s">
        <v>373</v>
      </c>
      <c r="DS75" s="8" t="s">
        <v>373</v>
      </c>
      <c r="DT75" s="8" t="s">
        <v>373</v>
      </c>
      <c r="DU75" s="8" t="s">
        <v>373</v>
      </c>
      <c r="DV75" s="8" t="s">
        <v>373</v>
      </c>
      <c r="DW75" s="8" t="s">
        <v>373</v>
      </c>
      <c r="DX75" s="8" t="s">
        <v>373</v>
      </c>
      <c r="DY75" s="8" t="s">
        <v>373</v>
      </c>
      <c r="DZ75" s="8" t="s">
        <v>373</v>
      </c>
      <c r="EA75" s="8" t="s">
        <v>373</v>
      </c>
      <c r="EB75" s="8" t="s">
        <v>373</v>
      </c>
      <c r="EC75" s="8" t="s">
        <v>373</v>
      </c>
      <c r="ED75" s="8" t="s">
        <v>373</v>
      </c>
      <c r="EE75" s="8" t="s">
        <v>373</v>
      </c>
      <c r="EF75" s="8" t="s">
        <v>373</v>
      </c>
      <c r="EG75" s="8" t="s">
        <v>373</v>
      </c>
      <c r="EH75" s="8" t="s">
        <v>373</v>
      </c>
      <c r="EI75" s="8" t="s">
        <v>373</v>
      </c>
      <c r="EJ75" s="8" t="s">
        <v>373</v>
      </c>
      <c r="EK75" s="8" t="s">
        <v>373</v>
      </c>
      <c r="EL75" s="8" t="s">
        <v>373</v>
      </c>
      <c r="EM75" s="8" t="s">
        <v>373</v>
      </c>
      <c r="EN75" s="8" t="s">
        <v>373</v>
      </c>
      <c r="EO75" s="8" t="s">
        <v>373</v>
      </c>
      <c r="EP75" s="8" t="s">
        <v>373</v>
      </c>
      <c r="EQ75" s="8" t="s">
        <v>373</v>
      </c>
      <c r="ER75" s="8" t="s">
        <v>373</v>
      </c>
      <c r="ES75" s="8" t="s">
        <v>373</v>
      </c>
      <c r="ET75" s="8" t="s">
        <v>373</v>
      </c>
      <c r="EU75" s="8" t="s">
        <v>373</v>
      </c>
      <c r="EV75" s="8" t="s">
        <v>373</v>
      </c>
      <c r="EW75" s="8" t="s">
        <v>373</v>
      </c>
      <c r="EX75" s="8" t="s">
        <v>373</v>
      </c>
      <c r="EY75" s="8" t="s">
        <v>373</v>
      </c>
      <c r="EZ75" s="8" t="s">
        <v>373</v>
      </c>
      <c r="FA75" s="8" t="s">
        <v>373</v>
      </c>
      <c r="FB75" s="8" t="s">
        <v>373</v>
      </c>
      <c r="FC75" s="8" t="s">
        <v>373</v>
      </c>
      <c r="FD75" s="8" t="s">
        <v>373</v>
      </c>
      <c r="FE75" s="8" t="s">
        <v>373</v>
      </c>
      <c r="FF75" s="8" t="s">
        <v>373</v>
      </c>
      <c r="FG75" s="8" t="s">
        <v>373</v>
      </c>
      <c r="FH75" s="8" t="s">
        <v>373</v>
      </c>
      <c r="FI75" s="8" t="s">
        <v>373</v>
      </c>
      <c r="FJ75" s="8" t="s">
        <v>373</v>
      </c>
      <c r="FK75" s="8" t="s">
        <v>373</v>
      </c>
      <c r="FL75" s="8" t="s">
        <v>373</v>
      </c>
      <c r="FM75" s="8" t="s">
        <v>373</v>
      </c>
      <c r="FN75" s="8" t="s">
        <v>373</v>
      </c>
      <c r="FO75" s="8" t="s">
        <v>373</v>
      </c>
      <c r="FP75" s="8" t="s">
        <v>373</v>
      </c>
      <c r="FQ75" s="8" t="s">
        <v>373</v>
      </c>
      <c r="FR75" s="8" t="s">
        <v>373</v>
      </c>
    </row>
    <row r="76" spans="1:174" s="11" customFormat="1" x14ac:dyDescent="0.2">
      <c r="A76" s="8" t="s">
        <v>1373</v>
      </c>
      <c r="B76" s="8">
        <v>2245</v>
      </c>
      <c r="C76" s="10">
        <v>3</v>
      </c>
      <c r="D76" s="8">
        <v>7</v>
      </c>
      <c r="E76" s="8" t="s">
        <v>381</v>
      </c>
      <c r="F76" s="8" t="s">
        <v>373</v>
      </c>
      <c r="G76" s="8" t="s">
        <v>1377</v>
      </c>
      <c r="H76" s="8" t="s">
        <v>383</v>
      </c>
      <c r="I76" s="8" t="s">
        <v>1137</v>
      </c>
      <c r="J76" s="8" t="s">
        <v>373</v>
      </c>
      <c r="K76" s="8" t="s">
        <v>373</v>
      </c>
      <c r="L76" s="8" t="s">
        <v>373</v>
      </c>
      <c r="M76" s="8" t="s">
        <v>373</v>
      </c>
      <c r="N76" s="8" t="s">
        <v>373</v>
      </c>
      <c r="O76" s="8" t="s">
        <v>373</v>
      </c>
      <c r="P76" s="8" t="s">
        <v>667</v>
      </c>
      <c r="Q76" s="8" t="s">
        <v>373</v>
      </c>
      <c r="R76" s="8" t="s">
        <v>373</v>
      </c>
      <c r="S76" s="8" t="s">
        <v>383</v>
      </c>
      <c r="T76" s="8" t="s">
        <v>373</v>
      </c>
      <c r="U76" s="8" t="s">
        <v>405</v>
      </c>
      <c r="V76" s="8" t="s">
        <v>406</v>
      </c>
      <c r="W76" s="8" t="s">
        <v>669</v>
      </c>
      <c r="X76" s="8" t="s">
        <v>1378</v>
      </c>
      <c r="Y76" s="8" t="s">
        <v>373</v>
      </c>
      <c r="Z76" s="8" t="s">
        <v>373</v>
      </c>
      <c r="AA76" s="8" t="s">
        <v>373</v>
      </c>
      <c r="AB76" s="8" t="s">
        <v>373</v>
      </c>
      <c r="AC76" s="8" t="s">
        <v>373</v>
      </c>
      <c r="AD76" s="8" t="s">
        <v>373</v>
      </c>
      <c r="AE76" s="8" t="s">
        <v>373</v>
      </c>
      <c r="AF76" s="8" t="s">
        <v>373</v>
      </c>
      <c r="AG76" s="8" t="s">
        <v>373</v>
      </c>
      <c r="AH76" s="8" t="s">
        <v>373</v>
      </c>
      <c r="AI76" s="8" t="s">
        <v>373</v>
      </c>
      <c r="AJ76" s="8" t="s">
        <v>373</v>
      </c>
      <c r="AK76" s="8" t="s">
        <v>373</v>
      </c>
      <c r="AL76" s="8" t="s">
        <v>373</v>
      </c>
      <c r="AM76" s="8" t="s">
        <v>373</v>
      </c>
      <c r="AN76" s="8" t="s">
        <v>373</v>
      </c>
      <c r="AO76" s="8" t="s">
        <v>373</v>
      </c>
      <c r="AP76" s="8" t="s">
        <v>373</v>
      </c>
      <c r="AQ76" s="8" t="s">
        <v>373</v>
      </c>
      <c r="AR76" s="8" t="s">
        <v>373</v>
      </c>
      <c r="AS76" s="8" t="s">
        <v>373</v>
      </c>
      <c r="AT76" s="8" t="s">
        <v>373</v>
      </c>
      <c r="AU76" s="8" t="s">
        <v>373</v>
      </c>
      <c r="AV76" s="8" t="s">
        <v>373</v>
      </c>
      <c r="AW76" s="8" t="s">
        <v>373</v>
      </c>
      <c r="AX76" s="8" t="s">
        <v>373</v>
      </c>
      <c r="AY76" s="8" t="s">
        <v>373</v>
      </c>
      <c r="AZ76" s="8" t="s">
        <v>373</v>
      </c>
      <c r="BA76" s="8" t="s">
        <v>373</v>
      </c>
      <c r="BB76" s="8" t="s">
        <v>373</v>
      </c>
      <c r="BC76" s="8" t="s">
        <v>373</v>
      </c>
      <c r="BD76" s="8" t="s">
        <v>373</v>
      </c>
      <c r="BE76" s="8" t="s">
        <v>373</v>
      </c>
      <c r="BF76" s="8" t="s">
        <v>373</v>
      </c>
      <c r="BG76" s="8" t="s">
        <v>373</v>
      </c>
      <c r="BH76" s="8" t="s">
        <v>373</v>
      </c>
      <c r="BI76" s="8" t="s">
        <v>373</v>
      </c>
      <c r="BJ76" s="8" t="s">
        <v>373</v>
      </c>
      <c r="BK76" s="8" t="s">
        <v>373</v>
      </c>
      <c r="BL76" s="8" t="s">
        <v>373</v>
      </c>
      <c r="BM76" s="8" t="s">
        <v>373</v>
      </c>
      <c r="BN76" s="8" t="s">
        <v>373</v>
      </c>
      <c r="BO76" s="8" t="s">
        <v>373</v>
      </c>
      <c r="BP76" s="8" t="s">
        <v>373</v>
      </c>
      <c r="BQ76" s="8" t="s">
        <v>373</v>
      </c>
      <c r="BR76" s="8" t="s">
        <v>373</v>
      </c>
      <c r="BS76" s="8" t="s">
        <v>373</v>
      </c>
      <c r="BT76" s="8" t="s">
        <v>373</v>
      </c>
      <c r="BU76" s="8" t="s">
        <v>373</v>
      </c>
      <c r="BV76" s="8" t="s">
        <v>373</v>
      </c>
      <c r="BW76" s="8" t="s">
        <v>373</v>
      </c>
      <c r="BX76" s="8" t="s">
        <v>373</v>
      </c>
      <c r="BY76" s="8" t="s">
        <v>373</v>
      </c>
      <c r="BZ76" s="8" t="s">
        <v>373</v>
      </c>
      <c r="CA76" s="8" t="s">
        <v>373</v>
      </c>
      <c r="CB76" s="8" t="s">
        <v>373</v>
      </c>
      <c r="CC76" s="8" t="s">
        <v>373</v>
      </c>
      <c r="CD76" s="8" t="s">
        <v>373</v>
      </c>
      <c r="CE76" s="8" t="s">
        <v>373</v>
      </c>
      <c r="CF76" s="8" t="s">
        <v>373</v>
      </c>
      <c r="CG76" s="8" t="s">
        <v>373</v>
      </c>
      <c r="CH76" s="8" t="s">
        <v>373</v>
      </c>
      <c r="CI76" s="8" t="s">
        <v>373</v>
      </c>
      <c r="CJ76" s="8" t="s">
        <v>373</v>
      </c>
      <c r="CK76" s="8" t="s">
        <v>373</v>
      </c>
      <c r="CL76" s="8" t="s">
        <v>373</v>
      </c>
      <c r="CM76" s="8" t="s">
        <v>373</v>
      </c>
      <c r="CN76" s="8" t="s">
        <v>373</v>
      </c>
      <c r="CO76" s="8" t="s">
        <v>373</v>
      </c>
      <c r="CP76" s="8" t="s">
        <v>373</v>
      </c>
      <c r="CQ76" s="8" t="s">
        <v>373</v>
      </c>
      <c r="CR76" s="8" t="s">
        <v>373</v>
      </c>
      <c r="CS76" s="8" t="s">
        <v>373</v>
      </c>
      <c r="CT76" s="8" t="s">
        <v>373</v>
      </c>
      <c r="CU76" s="8" t="s">
        <v>373</v>
      </c>
      <c r="CV76" s="8" t="s">
        <v>373</v>
      </c>
      <c r="CW76" s="8" t="s">
        <v>373</v>
      </c>
      <c r="CX76" s="8" t="s">
        <v>373</v>
      </c>
      <c r="CY76" s="8" t="s">
        <v>373</v>
      </c>
      <c r="CZ76" s="8" t="s">
        <v>373</v>
      </c>
      <c r="DA76" s="8" t="s">
        <v>373</v>
      </c>
      <c r="DB76" s="8" t="s">
        <v>373</v>
      </c>
      <c r="DC76" s="8" t="s">
        <v>373</v>
      </c>
      <c r="DD76" s="8" t="s">
        <v>373</v>
      </c>
      <c r="DE76" s="8" t="s">
        <v>373</v>
      </c>
      <c r="DF76" s="8" t="s">
        <v>373</v>
      </c>
      <c r="DG76" s="8" t="s">
        <v>373</v>
      </c>
      <c r="DH76" s="8" t="s">
        <v>373</v>
      </c>
      <c r="DI76" s="8" t="s">
        <v>373</v>
      </c>
      <c r="DJ76" s="8" t="s">
        <v>373</v>
      </c>
      <c r="DK76" s="8" t="s">
        <v>373</v>
      </c>
      <c r="DL76" s="8" t="s">
        <v>373</v>
      </c>
      <c r="DM76" s="8" t="s">
        <v>373</v>
      </c>
      <c r="DN76" s="8" t="s">
        <v>373</v>
      </c>
      <c r="DO76" s="8" t="s">
        <v>373</v>
      </c>
      <c r="DP76" s="8" t="s">
        <v>373</v>
      </c>
      <c r="DQ76" s="8" t="s">
        <v>373</v>
      </c>
      <c r="DR76" s="8" t="s">
        <v>373</v>
      </c>
      <c r="DS76" s="8" t="s">
        <v>373</v>
      </c>
      <c r="DT76" s="8" t="s">
        <v>373</v>
      </c>
      <c r="DU76" s="8" t="s">
        <v>373</v>
      </c>
      <c r="DV76" s="8" t="s">
        <v>373</v>
      </c>
      <c r="DW76" s="8" t="s">
        <v>373</v>
      </c>
      <c r="DX76" s="8" t="s">
        <v>373</v>
      </c>
      <c r="DY76" s="8" t="s">
        <v>373</v>
      </c>
      <c r="DZ76" s="8" t="s">
        <v>373</v>
      </c>
      <c r="EA76" s="8" t="s">
        <v>373</v>
      </c>
      <c r="EB76" s="8" t="s">
        <v>373</v>
      </c>
      <c r="EC76" s="8" t="s">
        <v>373</v>
      </c>
      <c r="ED76" s="8" t="s">
        <v>373</v>
      </c>
      <c r="EE76" s="8" t="s">
        <v>373</v>
      </c>
      <c r="EF76" s="8" t="s">
        <v>373</v>
      </c>
      <c r="EG76" s="8" t="s">
        <v>373</v>
      </c>
      <c r="EH76" s="8" t="s">
        <v>373</v>
      </c>
      <c r="EI76" s="8" t="s">
        <v>373</v>
      </c>
      <c r="EJ76" s="8" t="s">
        <v>373</v>
      </c>
      <c r="EK76" s="8" t="s">
        <v>373</v>
      </c>
      <c r="EL76" s="8" t="s">
        <v>373</v>
      </c>
      <c r="EM76" s="8" t="s">
        <v>373</v>
      </c>
      <c r="EN76" s="8" t="s">
        <v>373</v>
      </c>
      <c r="EO76" s="8" t="s">
        <v>373</v>
      </c>
      <c r="EP76" s="8" t="s">
        <v>373</v>
      </c>
      <c r="EQ76" s="8" t="s">
        <v>373</v>
      </c>
      <c r="ER76" s="8" t="s">
        <v>373</v>
      </c>
      <c r="ES76" s="8" t="s">
        <v>373</v>
      </c>
      <c r="ET76" s="8" t="s">
        <v>373</v>
      </c>
      <c r="EU76" s="8" t="s">
        <v>373</v>
      </c>
      <c r="EV76" s="8" t="s">
        <v>373</v>
      </c>
      <c r="EW76" s="8" t="s">
        <v>373</v>
      </c>
      <c r="EX76" s="8" t="s">
        <v>373</v>
      </c>
      <c r="EY76" s="8" t="s">
        <v>373</v>
      </c>
      <c r="EZ76" s="8" t="s">
        <v>373</v>
      </c>
      <c r="FA76" s="8" t="s">
        <v>373</v>
      </c>
      <c r="FB76" s="8" t="s">
        <v>373</v>
      </c>
      <c r="FC76" s="8" t="s">
        <v>373</v>
      </c>
      <c r="FD76" s="8" t="s">
        <v>373</v>
      </c>
      <c r="FE76" s="8" t="s">
        <v>373</v>
      </c>
      <c r="FF76" s="8" t="s">
        <v>373</v>
      </c>
      <c r="FG76" s="8" t="s">
        <v>373</v>
      </c>
      <c r="FH76" s="8" t="s">
        <v>373</v>
      </c>
      <c r="FI76" s="8" t="s">
        <v>373</v>
      </c>
      <c r="FJ76" s="8" t="s">
        <v>373</v>
      </c>
      <c r="FK76" s="8" t="s">
        <v>373</v>
      </c>
      <c r="FL76" s="8" t="s">
        <v>373</v>
      </c>
      <c r="FM76" s="8" t="s">
        <v>373</v>
      </c>
      <c r="FN76" s="8" t="s">
        <v>373</v>
      </c>
      <c r="FO76" s="8" t="s">
        <v>373</v>
      </c>
      <c r="FP76" s="8" t="s">
        <v>373</v>
      </c>
      <c r="FQ76" s="8" t="s">
        <v>373</v>
      </c>
      <c r="FR76" s="8" t="s">
        <v>373</v>
      </c>
    </row>
    <row r="77" spans="1:174" s="11" customFormat="1" x14ac:dyDescent="0.2">
      <c r="A77" s="8" t="s">
        <v>3242</v>
      </c>
      <c r="B77" s="8">
        <v>24820</v>
      </c>
      <c r="C77" s="10">
        <v>5</v>
      </c>
      <c r="D77" s="8">
        <v>7</v>
      </c>
      <c r="E77" s="8" t="s">
        <v>1159</v>
      </c>
      <c r="F77" s="8" t="s">
        <v>373</v>
      </c>
      <c r="G77" s="8" t="s">
        <v>739</v>
      </c>
      <c r="H77" s="8" t="s">
        <v>383</v>
      </c>
      <c r="I77" s="8" t="s">
        <v>384</v>
      </c>
      <c r="J77" s="8" t="s">
        <v>373</v>
      </c>
      <c r="K77" s="10">
        <v>20</v>
      </c>
      <c r="L77" s="8" t="s">
        <v>373</v>
      </c>
      <c r="M77" s="10">
        <v>15</v>
      </c>
      <c r="N77" s="8" t="s">
        <v>373</v>
      </c>
      <c r="O77" s="8" t="s">
        <v>373</v>
      </c>
      <c r="P77" s="10">
        <v>15</v>
      </c>
      <c r="Q77" s="8" t="s">
        <v>373</v>
      </c>
      <c r="R77" s="10">
        <v>60</v>
      </c>
      <c r="S77" s="8" t="s">
        <v>383</v>
      </c>
      <c r="T77" s="8" t="s">
        <v>373</v>
      </c>
      <c r="U77" s="8" t="s">
        <v>405</v>
      </c>
      <c r="V77" s="8" t="s">
        <v>406</v>
      </c>
      <c r="W77" s="8" t="s">
        <v>373</v>
      </c>
      <c r="X77" s="8" t="s">
        <v>1900</v>
      </c>
      <c r="Y77" s="8" t="s">
        <v>373</v>
      </c>
      <c r="Z77" s="8" t="s">
        <v>373</v>
      </c>
      <c r="AA77" s="8" t="s">
        <v>373</v>
      </c>
      <c r="AB77" s="8" t="s">
        <v>373</v>
      </c>
      <c r="AC77" s="8" t="s">
        <v>429</v>
      </c>
      <c r="AD77" s="8" t="s">
        <v>429</v>
      </c>
      <c r="AE77" s="8" t="s">
        <v>429</v>
      </c>
      <c r="AF77" s="8" t="s">
        <v>390</v>
      </c>
      <c r="AG77" s="8" t="s">
        <v>373</v>
      </c>
      <c r="AH77" s="8" t="s">
        <v>390</v>
      </c>
      <c r="AI77" s="10">
        <v>2015</v>
      </c>
      <c r="AJ77" s="8" t="s">
        <v>489</v>
      </c>
      <c r="AK77" s="10">
        <v>2013</v>
      </c>
      <c r="AL77" s="10">
        <v>2015</v>
      </c>
      <c r="AM77" s="8" t="s">
        <v>489</v>
      </c>
      <c r="AN77" s="10">
        <v>2013</v>
      </c>
      <c r="AO77" s="8" t="s">
        <v>383</v>
      </c>
      <c r="AP77" s="8" t="s">
        <v>494</v>
      </c>
      <c r="AQ77" s="8" t="s">
        <v>373</v>
      </c>
      <c r="AR77" s="8" t="s">
        <v>1901</v>
      </c>
      <c r="AS77" s="8" t="s">
        <v>496</v>
      </c>
      <c r="AT77" s="8" t="s">
        <v>373</v>
      </c>
      <c r="AU77" s="8" t="s">
        <v>390</v>
      </c>
      <c r="AV77" s="8" t="s">
        <v>373</v>
      </c>
      <c r="AW77" s="8" t="s">
        <v>383</v>
      </c>
      <c r="AX77" s="8" t="s">
        <v>373</v>
      </c>
      <c r="AY77" s="8" t="s">
        <v>390</v>
      </c>
      <c r="AZ77" s="8" t="s">
        <v>390</v>
      </c>
      <c r="BA77" s="10">
        <v>2019</v>
      </c>
      <c r="BB77" s="8" t="s">
        <v>411</v>
      </c>
      <c r="BC77" s="16">
        <v>5.5E-2</v>
      </c>
      <c r="BD77" s="8" t="s">
        <v>373</v>
      </c>
      <c r="BE77" s="8" t="s">
        <v>1903</v>
      </c>
      <c r="BF77" s="8" t="s">
        <v>1904</v>
      </c>
      <c r="BG77" s="8" t="s">
        <v>494</v>
      </c>
      <c r="BH77" s="8" t="s">
        <v>1905</v>
      </c>
      <c r="BI77" s="9">
        <v>28.06</v>
      </c>
      <c r="BJ77" s="8" t="s">
        <v>383</v>
      </c>
      <c r="BK77" s="8" t="s">
        <v>373</v>
      </c>
      <c r="BL77" s="8" t="s">
        <v>373</v>
      </c>
      <c r="BM77" s="8" t="s">
        <v>373</v>
      </c>
      <c r="BN77" s="8" t="s">
        <v>373</v>
      </c>
      <c r="BO77" s="8" t="s">
        <v>373</v>
      </c>
      <c r="BP77" s="8" t="s">
        <v>373</v>
      </c>
      <c r="BQ77" s="8" t="s">
        <v>373</v>
      </c>
      <c r="BR77" s="8" t="s">
        <v>373</v>
      </c>
      <c r="BS77" s="8" t="s">
        <v>373</v>
      </c>
      <c r="BT77" s="8" t="s">
        <v>390</v>
      </c>
      <c r="BU77" s="10">
        <v>2019</v>
      </c>
      <c r="BV77" s="8" t="s">
        <v>411</v>
      </c>
      <c r="BW77" s="16">
        <v>3.4000000000000002E-2</v>
      </c>
      <c r="BX77" s="8" t="s">
        <v>373</v>
      </c>
      <c r="BY77" s="8" t="s">
        <v>569</v>
      </c>
      <c r="BZ77" s="8" t="s">
        <v>618</v>
      </c>
      <c r="CA77" s="8" t="s">
        <v>373</v>
      </c>
      <c r="CB77" s="8" t="s">
        <v>752</v>
      </c>
      <c r="CC77" s="8" t="s">
        <v>373</v>
      </c>
      <c r="CD77" s="8" t="s">
        <v>390</v>
      </c>
      <c r="CE77" s="8" t="s">
        <v>1908</v>
      </c>
      <c r="CF77" s="9">
        <v>8.32</v>
      </c>
      <c r="CG77" s="8" t="s">
        <v>390</v>
      </c>
      <c r="CH77" s="13">
        <v>24820</v>
      </c>
      <c r="CI77" s="13">
        <v>8068</v>
      </c>
      <c r="CJ77" s="8" t="s">
        <v>373</v>
      </c>
      <c r="CK77" s="8" t="s">
        <v>373</v>
      </c>
      <c r="CL77" s="13">
        <v>7249</v>
      </c>
      <c r="CM77" s="13">
        <v>2373</v>
      </c>
      <c r="CN77" s="13">
        <v>1347</v>
      </c>
      <c r="CO77" s="10">
        <v>111</v>
      </c>
      <c r="CP77" s="10">
        <v>113</v>
      </c>
      <c r="CQ77" s="10">
        <v>6</v>
      </c>
      <c r="CR77" s="13">
        <v>7628</v>
      </c>
      <c r="CS77" s="10">
        <v>201</v>
      </c>
      <c r="CT77" s="10">
        <v>21</v>
      </c>
      <c r="CU77" s="10">
        <v>4</v>
      </c>
      <c r="CV77" s="10">
        <v>4.4000000000000004</v>
      </c>
      <c r="CW77" s="8" t="s">
        <v>1150</v>
      </c>
      <c r="CX77" s="8" t="s">
        <v>1150</v>
      </c>
      <c r="CY77" s="8" t="s">
        <v>1921</v>
      </c>
      <c r="CZ77" s="8" t="s">
        <v>1922</v>
      </c>
      <c r="DA77" s="8" t="s">
        <v>1923</v>
      </c>
      <c r="DB77" s="12">
        <v>0.95</v>
      </c>
      <c r="DC77" s="8" t="s">
        <v>1924</v>
      </c>
      <c r="DD77" s="8" t="s">
        <v>373</v>
      </c>
      <c r="DE77" s="8" t="s">
        <v>1925</v>
      </c>
      <c r="DF77" s="8" t="s">
        <v>373</v>
      </c>
      <c r="DG77" s="8" t="s">
        <v>373</v>
      </c>
      <c r="DH77" s="8" t="s">
        <v>373</v>
      </c>
      <c r="DI77" s="8" t="s">
        <v>373</v>
      </c>
      <c r="DJ77" s="8" t="s">
        <v>373</v>
      </c>
      <c r="DK77" s="8" t="s">
        <v>373</v>
      </c>
      <c r="DL77" s="8" t="s">
        <v>373</v>
      </c>
      <c r="DM77" s="10">
        <v>2045</v>
      </c>
      <c r="DN77" s="8" t="s">
        <v>383</v>
      </c>
      <c r="DO77" s="8" t="s">
        <v>390</v>
      </c>
      <c r="DP77" s="8" t="s">
        <v>449</v>
      </c>
      <c r="DQ77" s="8" t="s">
        <v>373</v>
      </c>
      <c r="DR77" s="8" t="s">
        <v>373</v>
      </c>
      <c r="DS77" s="8" t="s">
        <v>373</v>
      </c>
      <c r="DT77" s="12">
        <v>1</v>
      </c>
      <c r="DU77" s="8" t="s">
        <v>373</v>
      </c>
      <c r="DV77" s="8" t="s">
        <v>383</v>
      </c>
      <c r="DW77" s="8" t="s">
        <v>373</v>
      </c>
      <c r="DX77" s="8" t="s">
        <v>373</v>
      </c>
      <c r="DY77" s="8" t="s">
        <v>373</v>
      </c>
      <c r="DZ77" s="8" t="s">
        <v>373</v>
      </c>
      <c r="EA77" s="8" t="s">
        <v>373</v>
      </c>
      <c r="EB77" s="8" t="s">
        <v>373</v>
      </c>
      <c r="EC77" s="8" t="s">
        <v>373</v>
      </c>
      <c r="ED77" s="8" t="s">
        <v>373</v>
      </c>
      <c r="EE77" s="8" t="s">
        <v>373</v>
      </c>
      <c r="EF77" s="8" t="s">
        <v>373</v>
      </c>
      <c r="EG77" s="8" t="s">
        <v>373</v>
      </c>
      <c r="EH77" s="8" t="s">
        <v>373</v>
      </c>
      <c r="EI77" s="8" t="s">
        <v>373</v>
      </c>
      <c r="EJ77" s="8" t="s">
        <v>373</v>
      </c>
      <c r="EK77" s="8" t="s">
        <v>373</v>
      </c>
      <c r="EL77" s="8" t="s">
        <v>373</v>
      </c>
      <c r="EM77" s="8" t="s">
        <v>373</v>
      </c>
      <c r="EN77" s="8" t="s">
        <v>373</v>
      </c>
      <c r="EO77" s="8" t="s">
        <v>373</v>
      </c>
      <c r="EP77" s="8" t="s">
        <v>373</v>
      </c>
      <c r="EQ77" s="8" t="s">
        <v>373</v>
      </c>
      <c r="ER77" s="8" t="s">
        <v>373</v>
      </c>
      <c r="ES77" s="8" t="s">
        <v>373</v>
      </c>
      <c r="ET77" s="8" t="s">
        <v>373</v>
      </c>
      <c r="EU77" s="8" t="s">
        <v>373</v>
      </c>
      <c r="EV77" s="8" t="s">
        <v>373</v>
      </c>
      <c r="EW77" s="8" t="s">
        <v>373</v>
      </c>
      <c r="EX77" s="8" t="s">
        <v>373</v>
      </c>
      <c r="EY77" s="8" t="s">
        <v>373</v>
      </c>
      <c r="EZ77" s="8" t="s">
        <v>373</v>
      </c>
      <c r="FA77" s="8" t="s">
        <v>373</v>
      </c>
      <c r="FB77" s="8" t="s">
        <v>373</v>
      </c>
      <c r="FC77" s="8" t="s">
        <v>373</v>
      </c>
      <c r="FD77" s="8" t="s">
        <v>373</v>
      </c>
      <c r="FE77" s="8" t="s">
        <v>373</v>
      </c>
      <c r="FF77" s="8" t="s">
        <v>373</v>
      </c>
      <c r="FG77" s="8" t="s">
        <v>390</v>
      </c>
      <c r="FH77" s="13">
        <v>7249</v>
      </c>
      <c r="FI77" s="10">
        <v>0</v>
      </c>
      <c r="FJ77" s="13">
        <v>1347</v>
      </c>
      <c r="FK77" s="10">
        <v>0</v>
      </c>
      <c r="FL77" s="10">
        <v>37</v>
      </c>
      <c r="FM77" s="10">
        <v>0</v>
      </c>
      <c r="FN77" s="10">
        <v>101</v>
      </c>
      <c r="FO77" s="8" t="s">
        <v>429</v>
      </c>
      <c r="FP77" s="8" t="s">
        <v>1928</v>
      </c>
      <c r="FQ77" s="8" t="s">
        <v>373</v>
      </c>
      <c r="FR77" s="8" t="s">
        <v>373</v>
      </c>
    </row>
    <row r="78" spans="1:174" s="11" customFormat="1" x14ac:dyDescent="0.2">
      <c r="A78" s="8" t="s">
        <v>3243</v>
      </c>
      <c r="B78" s="8">
        <v>165265</v>
      </c>
      <c r="C78" s="10">
        <v>5</v>
      </c>
      <c r="D78" s="8">
        <v>3</v>
      </c>
      <c r="E78" s="8" t="s">
        <v>381</v>
      </c>
      <c r="F78" s="8" t="s">
        <v>373</v>
      </c>
      <c r="G78" s="8" t="s">
        <v>423</v>
      </c>
      <c r="H78" s="8" t="s">
        <v>390</v>
      </c>
      <c r="I78" s="8" t="s">
        <v>1222</v>
      </c>
      <c r="J78" s="8" t="s">
        <v>373</v>
      </c>
      <c r="K78" s="8" t="s">
        <v>373</v>
      </c>
      <c r="L78" s="8" t="s">
        <v>373</v>
      </c>
      <c r="M78" s="8" t="s">
        <v>373</v>
      </c>
      <c r="N78" s="8" t="s">
        <v>373</v>
      </c>
      <c r="O78" s="8" t="s">
        <v>373</v>
      </c>
      <c r="P78" s="10">
        <v>39</v>
      </c>
      <c r="Q78" s="9">
        <v>25.01</v>
      </c>
      <c r="R78" s="8" t="s">
        <v>1829</v>
      </c>
      <c r="S78" s="8" t="s">
        <v>390</v>
      </c>
      <c r="T78" s="8" t="s">
        <v>1830</v>
      </c>
      <c r="U78" s="8" t="s">
        <v>405</v>
      </c>
      <c r="V78" s="8" t="s">
        <v>636</v>
      </c>
      <c r="W78" s="10">
        <v>90</v>
      </c>
      <c r="X78" s="8" t="s">
        <v>1831</v>
      </c>
      <c r="Y78" s="8" t="s">
        <v>1832</v>
      </c>
      <c r="Z78" s="10">
        <v>28.4</v>
      </c>
      <c r="AA78" s="10">
        <v>26.9</v>
      </c>
      <c r="AB78" s="10">
        <v>3.7</v>
      </c>
      <c r="AC78" s="8" t="s">
        <v>373</v>
      </c>
      <c r="AD78" s="8" t="s">
        <v>373</v>
      </c>
      <c r="AE78" s="8" t="s">
        <v>373</v>
      </c>
      <c r="AF78" s="8" t="s">
        <v>390</v>
      </c>
      <c r="AG78" s="8" t="s">
        <v>390</v>
      </c>
      <c r="AH78" s="8" t="s">
        <v>390</v>
      </c>
      <c r="AI78" s="10">
        <v>2018</v>
      </c>
      <c r="AJ78" s="10">
        <v>2018</v>
      </c>
      <c r="AK78" s="10">
        <v>2018</v>
      </c>
      <c r="AL78" s="10">
        <v>2018</v>
      </c>
      <c r="AM78" s="10">
        <v>2018</v>
      </c>
      <c r="AN78" s="10">
        <v>2018</v>
      </c>
      <c r="AO78" s="8" t="s">
        <v>383</v>
      </c>
      <c r="AP78" s="8" t="s">
        <v>703</v>
      </c>
      <c r="AQ78" s="8" t="s">
        <v>1836</v>
      </c>
      <c r="AR78" s="8" t="s">
        <v>373</v>
      </c>
      <c r="AS78" s="8" t="s">
        <v>1837</v>
      </c>
      <c r="AT78" s="8" t="s">
        <v>1838</v>
      </c>
      <c r="AU78" s="8" t="s">
        <v>390</v>
      </c>
      <c r="AV78" s="8" t="s">
        <v>494</v>
      </c>
      <c r="AW78" s="8" t="s">
        <v>383</v>
      </c>
      <c r="AX78" s="8" t="s">
        <v>383</v>
      </c>
      <c r="AY78" s="8" t="s">
        <v>383</v>
      </c>
      <c r="AZ78" s="8" t="s">
        <v>390</v>
      </c>
      <c r="BA78" s="10">
        <v>2019</v>
      </c>
      <c r="BB78" s="8" t="s">
        <v>411</v>
      </c>
      <c r="BC78" s="10">
        <v>3</v>
      </c>
      <c r="BD78" s="8" t="s">
        <v>373</v>
      </c>
      <c r="BE78" s="8" t="s">
        <v>559</v>
      </c>
      <c r="BF78" s="8" t="s">
        <v>373</v>
      </c>
      <c r="BG78" s="8" t="s">
        <v>415</v>
      </c>
      <c r="BH78" s="8" t="s">
        <v>373</v>
      </c>
      <c r="BI78" s="8" t="s">
        <v>1839</v>
      </c>
      <c r="BJ78" s="8" t="s">
        <v>390</v>
      </c>
      <c r="BK78" s="10">
        <v>2019</v>
      </c>
      <c r="BL78" s="8" t="s">
        <v>411</v>
      </c>
      <c r="BM78" s="16">
        <v>2.5000000000000001E-2</v>
      </c>
      <c r="BN78" s="8" t="s">
        <v>373</v>
      </c>
      <c r="BO78" s="8" t="s">
        <v>1685</v>
      </c>
      <c r="BP78" s="8" t="s">
        <v>373</v>
      </c>
      <c r="BQ78" s="8" t="s">
        <v>494</v>
      </c>
      <c r="BR78" s="8" t="s">
        <v>1840</v>
      </c>
      <c r="BS78" s="8" t="s">
        <v>1841</v>
      </c>
      <c r="BT78" s="8" t="s">
        <v>390</v>
      </c>
      <c r="BU78" s="10">
        <v>2019</v>
      </c>
      <c r="BV78" s="8" t="s">
        <v>411</v>
      </c>
      <c r="BW78" s="10">
        <v>5</v>
      </c>
      <c r="BX78" s="8" t="s">
        <v>373</v>
      </c>
      <c r="BY78" s="8" t="s">
        <v>390</v>
      </c>
      <c r="BZ78" s="8" t="s">
        <v>499</v>
      </c>
      <c r="CA78" s="8" t="s">
        <v>373</v>
      </c>
      <c r="CB78" s="8" t="s">
        <v>752</v>
      </c>
      <c r="CC78" s="8" t="s">
        <v>373</v>
      </c>
      <c r="CD78" s="8" t="s">
        <v>390</v>
      </c>
      <c r="CE78" s="8" t="s">
        <v>1842</v>
      </c>
      <c r="CF78" s="8" t="s">
        <v>1843</v>
      </c>
      <c r="CG78" s="8" t="s">
        <v>390</v>
      </c>
      <c r="CH78" s="13">
        <v>165265</v>
      </c>
      <c r="CI78" s="13">
        <v>32235</v>
      </c>
      <c r="CJ78" s="13">
        <v>165265</v>
      </c>
      <c r="CK78" s="13">
        <v>32235</v>
      </c>
      <c r="CL78" s="13">
        <v>39547</v>
      </c>
      <c r="CM78" s="13">
        <v>7757</v>
      </c>
      <c r="CN78" s="13">
        <v>2959</v>
      </c>
      <c r="CO78" s="10">
        <v>322</v>
      </c>
      <c r="CP78" s="13">
        <v>2997</v>
      </c>
      <c r="CQ78" s="13">
        <v>2515</v>
      </c>
      <c r="CR78" s="8" t="s">
        <v>1852</v>
      </c>
      <c r="CS78" s="10">
        <v>762</v>
      </c>
      <c r="CT78" s="10">
        <v>18</v>
      </c>
      <c r="CU78" s="10">
        <v>28</v>
      </c>
      <c r="CV78" s="10">
        <v>12.8</v>
      </c>
      <c r="CW78" s="8" t="s">
        <v>1857</v>
      </c>
      <c r="CX78" s="8" t="s">
        <v>1858</v>
      </c>
      <c r="CY78" s="8" t="s">
        <v>1859</v>
      </c>
      <c r="CZ78" s="8" t="s">
        <v>1860</v>
      </c>
      <c r="DA78" s="8" t="s">
        <v>1861</v>
      </c>
      <c r="DB78" s="12">
        <v>0.86</v>
      </c>
      <c r="DC78" s="8" t="s">
        <v>1863</v>
      </c>
      <c r="DD78" s="8" t="s">
        <v>542</v>
      </c>
      <c r="DE78" s="8" t="s">
        <v>1864</v>
      </c>
      <c r="DF78" s="8" t="s">
        <v>373</v>
      </c>
      <c r="DG78" s="8" t="s">
        <v>373</v>
      </c>
      <c r="DH78" s="8" t="s">
        <v>373</v>
      </c>
      <c r="DI78" s="8" t="s">
        <v>1865</v>
      </c>
      <c r="DJ78" s="8" t="s">
        <v>373</v>
      </c>
      <c r="DK78" s="8" t="s">
        <v>373</v>
      </c>
      <c r="DL78" s="8" t="s">
        <v>373</v>
      </c>
      <c r="DM78" s="10">
        <v>2040</v>
      </c>
      <c r="DN78" s="8" t="s">
        <v>390</v>
      </c>
      <c r="DO78" s="8" t="s">
        <v>390</v>
      </c>
      <c r="DP78" s="8" t="s">
        <v>765</v>
      </c>
      <c r="DQ78" s="8" t="s">
        <v>373</v>
      </c>
      <c r="DR78" s="10">
        <v>7</v>
      </c>
      <c r="DS78" s="10">
        <v>93</v>
      </c>
      <c r="DT78" s="8" t="s">
        <v>373</v>
      </c>
      <c r="DU78" s="8" t="s">
        <v>1866</v>
      </c>
      <c r="DV78" s="8" t="s">
        <v>390</v>
      </c>
      <c r="DW78" s="13">
        <v>165265</v>
      </c>
      <c r="DX78" s="13">
        <v>73640</v>
      </c>
      <c r="DY78" s="13">
        <v>165265</v>
      </c>
      <c r="DZ78" s="13">
        <v>73640</v>
      </c>
      <c r="EA78" s="13">
        <v>39796</v>
      </c>
      <c r="EB78" s="13">
        <v>19012</v>
      </c>
      <c r="EC78" s="13">
        <v>2953</v>
      </c>
      <c r="ED78" s="10">
        <v>836</v>
      </c>
      <c r="EE78" s="13">
        <v>2117</v>
      </c>
      <c r="EF78" s="13">
        <v>1191</v>
      </c>
      <c r="EG78" s="8" t="s">
        <v>1874</v>
      </c>
      <c r="EH78" s="8" t="s">
        <v>1875</v>
      </c>
      <c r="EI78" s="10">
        <v>24</v>
      </c>
      <c r="EJ78" s="10">
        <v>2</v>
      </c>
      <c r="EK78" s="8" t="s">
        <v>542</v>
      </c>
      <c r="EL78" s="8" t="s">
        <v>651</v>
      </c>
      <c r="EM78" s="8" t="s">
        <v>373</v>
      </c>
      <c r="EN78" s="10">
        <v>1964</v>
      </c>
      <c r="EO78" s="10">
        <v>2006</v>
      </c>
      <c r="EP78" s="8" t="s">
        <v>1876</v>
      </c>
      <c r="EQ78" s="8" t="s">
        <v>1877</v>
      </c>
      <c r="ER78" s="8" t="s">
        <v>1878</v>
      </c>
      <c r="ES78" s="8" t="s">
        <v>1879</v>
      </c>
      <c r="ET78" s="8" t="s">
        <v>1880</v>
      </c>
      <c r="EU78" s="8" t="s">
        <v>1881</v>
      </c>
      <c r="EV78" s="8" t="s">
        <v>1882</v>
      </c>
      <c r="EW78" s="8" t="s">
        <v>1883</v>
      </c>
      <c r="EX78" s="8" t="s">
        <v>390</v>
      </c>
      <c r="EY78" s="8" t="s">
        <v>390</v>
      </c>
      <c r="EZ78" s="8" t="s">
        <v>1884</v>
      </c>
      <c r="FA78" s="8" t="s">
        <v>1885</v>
      </c>
      <c r="FB78" s="8" t="s">
        <v>390</v>
      </c>
      <c r="FC78" s="8" t="s">
        <v>1886</v>
      </c>
      <c r="FD78" s="8" t="s">
        <v>383</v>
      </c>
      <c r="FE78" s="8" t="s">
        <v>373</v>
      </c>
      <c r="FF78" s="8" t="s">
        <v>373</v>
      </c>
      <c r="FG78" s="8" t="s">
        <v>390</v>
      </c>
      <c r="FH78" s="10">
        <v>40111</v>
      </c>
      <c r="FI78" s="8" t="s">
        <v>373</v>
      </c>
      <c r="FJ78" s="13">
        <v>2523</v>
      </c>
      <c r="FK78" s="8" t="s">
        <v>373</v>
      </c>
      <c r="FL78" s="13">
        <v>1874</v>
      </c>
      <c r="FM78" s="8" t="s">
        <v>373</v>
      </c>
      <c r="FN78" s="8" t="s">
        <v>1890</v>
      </c>
      <c r="FO78" s="8" t="s">
        <v>1891</v>
      </c>
      <c r="FP78" s="13">
        <v>3000</v>
      </c>
      <c r="FQ78" s="8" t="s">
        <v>373</v>
      </c>
      <c r="FR78" s="8" t="s">
        <v>373</v>
      </c>
    </row>
    <row r="79" spans="1:174" s="11" customFormat="1" x14ac:dyDescent="0.2">
      <c r="A79" s="8" t="s">
        <v>3244</v>
      </c>
      <c r="B79" s="8">
        <v>10990</v>
      </c>
      <c r="C79" s="10">
        <v>5</v>
      </c>
      <c r="D79" s="8">
        <v>2</v>
      </c>
      <c r="E79" s="8" t="s">
        <v>381</v>
      </c>
      <c r="F79" s="8" t="s">
        <v>373</v>
      </c>
      <c r="G79" s="8" t="s">
        <v>539</v>
      </c>
      <c r="H79" s="8" t="s">
        <v>390</v>
      </c>
      <c r="I79" s="8" t="s">
        <v>597</v>
      </c>
      <c r="J79" s="8" t="s">
        <v>373</v>
      </c>
      <c r="K79" s="9">
        <v>5</v>
      </c>
      <c r="L79" s="8" t="s">
        <v>373</v>
      </c>
      <c r="M79" s="10">
        <v>30</v>
      </c>
      <c r="N79" s="8" t="s">
        <v>373</v>
      </c>
      <c r="O79" s="8" t="s">
        <v>373</v>
      </c>
      <c r="P79" s="10">
        <v>45</v>
      </c>
      <c r="Q79" s="8" t="s">
        <v>373</v>
      </c>
      <c r="R79" s="8" t="s">
        <v>373</v>
      </c>
      <c r="S79" s="8" t="s">
        <v>383</v>
      </c>
      <c r="T79" s="8" t="s">
        <v>373</v>
      </c>
      <c r="U79" s="8" t="s">
        <v>405</v>
      </c>
      <c r="V79" s="8" t="s">
        <v>636</v>
      </c>
      <c r="W79" s="8" t="s">
        <v>373</v>
      </c>
      <c r="X79" s="8" t="s">
        <v>2002</v>
      </c>
      <c r="Y79" s="8" t="s">
        <v>2003</v>
      </c>
      <c r="Z79" s="10">
        <v>52</v>
      </c>
      <c r="AA79" s="10">
        <v>28</v>
      </c>
      <c r="AB79" s="10">
        <v>24</v>
      </c>
      <c r="AC79" s="8" t="s">
        <v>373</v>
      </c>
      <c r="AD79" s="8" t="s">
        <v>373</v>
      </c>
      <c r="AE79" s="8" t="s">
        <v>373</v>
      </c>
      <c r="AF79" s="8" t="s">
        <v>390</v>
      </c>
      <c r="AG79" s="8" t="s">
        <v>390</v>
      </c>
      <c r="AH79" s="8" t="s">
        <v>383</v>
      </c>
      <c r="AI79" s="10">
        <v>2017</v>
      </c>
      <c r="AJ79" s="10">
        <v>2019</v>
      </c>
      <c r="AK79" s="10">
        <v>2012</v>
      </c>
      <c r="AL79" s="10">
        <v>2017</v>
      </c>
      <c r="AM79" s="10">
        <v>2019</v>
      </c>
      <c r="AN79" s="8" t="s">
        <v>429</v>
      </c>
      <c r="AO79" s="8" t="s">
        <v>383</v>
      </c>
      <c r="AP79" s="8" t="s">
        <v>494</v>
      </c>
      <c r="AQ79" s="8" t="s">
        <v>373</v>
      </c>
      <c r="AR79" s="8" t="s">
        <v>2004</v>
      </c>
      <c r="AS79" s="8" t="s">
        <v>496</v>
      </c>
      <c r="AT79" s="8" t="s">
        <v>373</v>
      </c>
      <c r="AU79" s="8" t="s">
        <v>390</v>
      </c>
      <c r="AV79" s="8" t="s">
        <v>1092</v>
      </c>
      <c r="AW79" s="8" t="s">
        <v>383</v>
      </c>
      <c r="AX79" s="8" t="s">
        <v>383</v>
      </c>
      <c r="AY79" s="8" t="s">
        <v>383</v>
      </c>
      <c r="AZ79" s="8" t="s">
        <v>390</v>
      </c>
      <c r="BA79" s="10">
        <v>2017</v>
      </c>
      <c r="BB79" s="8" t="s">
        <v>411</v>
      </c>
      <c r="BC79" s="10">
        <v>4</v>
      </c>
      <c r="BD79" s="8" t="s">
        <v>373</v>
      </c>
      <c r="BE79" s="8" t="s">
        <v>2006</v>
      </c>
      <c r="BF79" s="8" t="s">
        <v>373</v>
      </c>
      <c r="BG79" s="8" t="s">
        <v>494</v>
      </c>
      <c r="BH79" s="8" t="s">
        <v>2007</v>
      </c>
      <c r="BI79" s="9">
        <v>27.92</v>
      </c>
      <c r="BJ79" s="8" t="s">
        <v>390</v>
      </c>
      <c r="BK79" s="10">
        <v>2019</v>
      </c>
      <c r="BL79" s="8" t="s">
        <v>411</v>
      </c>
      <c r="BM79" s="12">
        <v>0.98</v>
      </c>
      <c r="BN79" s="8" t="s">
        <v>373</v>
      </c>
      <c r="BO79" s="8" t="s">
        <v>2006</v>
      </c>
      <c r="BP79" s="8" t="s">
        <v>373</v>
      </c>
      <c r="BQ79" s="8" t="s">
        <v>828</v>
      </c>
      <c r="BR79" s="8" t="s">
        <v>373</v>
      </c>
      <c r="BS79" s="9">
        <v>57.64</v>
      </c>
      <c r="BT79" s="8" t="s">
        <v>390</v>
      </c>
      <c r="BU79" s="10">
        <v>2012</v>
      </c>
      <c r="BV79" s="8" t="s">
        <v>411</v>
      </c>
      <c r="BW79" s="10">
        <v>8.3000000000000007</v>
      </c>
      <c r="BX79" s="8" t="s">
        <v>373</v>
      </c>
      <c r="BY79" s="8" t="s">
        <v>383</v>
      </c>
      <c r="BZ79" s="8" t="s">
        <v>1056</v>
      </c>
      <c r="CA79" s="8" t="s">
        <v>373</v>
      </c>
      <c r="CB79" s="8" t="s">
        <v>752</v>
      </c>
      <c r="CC79" s="8" t="s">
        <v>373</v>
      </c>
      <c r="CD79" s="8" t="s">
        <v>383</v>
      </c>
      <c r="CE79" s="8" t="s">
        <v>373</v>
      </c>
      <c r="CF79" s="9">
        <v>3.25</v>
      </c>
      <c r="CG79" s="8" t="s">
        <v>390</v>
      </c>
      <c r="CH79" s="10">
        <v>10490</v>
      </c>
      <c r="CI79" s="10">
        <v>249</v>
      </c>
      <c r="CJ79" s="10">
        <v>10990</v>
      </c>
      <c r="CK79" s="8" t="s">
        <v>373</v>
      </c>
      <c r="CL79" s="10">
        <v>3519</v>
      </c>
      <c r="CM79" s="10">
        <v>88</v>
      </c>
      <c r="CN79" s="10">
        <v>257</v>
      </c>
      <c r="CO79" s="10">
        <v>20</v>
      </c>
      <c r="CP79" s="8" t="s">
        <v>373</v>
      </c>
      <c r="CQ79" s="8" t="s">
        <v>373</v>
      </c>
      <c r="CR79" s="10">
        <v>33000</v>
      </c>
      <c r="CS79" s="10">
        <v>68.3</v>
      </c>
      <c r="CT79" s="10">
        <v>4</v>
      </c>
      <c r="CU79" s="10">
        <v>4</v>
      </c>
      <c r="CV79" s="8" t="s">
        <v>2020</v>
      </c>
      <c r="CW79" s="8" t="s">
        <v>530</v>
      </c>
      <c r="CX79" s="10">
        <v>2013</v>
      </c>
      <c r="CY79" s="8" t="s">
        <v>2021</v>
      </c>
      <c r="CZ79" s="8" t="s">
        <v>2022</v>
      </c>
      <c r="DA79" s="10">
        <v>0.95</v>
      </c>
      <c r="DB79" s="12">
        <v>0.93</v>
      </c>
      <c r="DC79" s="8" t="s">
        <v>2025</v>
      </c>
      <c r="DD79" s="10">
        <v>0</v>
      </c>
      <c r="DE79" s="10">
        <v>4.75</v>
      </c>
      <c r="DF79" s="10">
        <v>0</v>
      </c>
      <c r="DG79" s="10">
        <v>0</v>
      </c>
      <c r="DH79" s="10">
        <v>0</v>
      </c>
      <c r="DI79" s="10">
        <v>0</v>
      </c>
      <c r="DJ79" s="8" t="s">
        <v>373</v>
      </c>
      <c r="DK79" s="8" t="s">
        <v>373</v>
      </c>
      <c r="DL79" s="8" t="s">
        <v>373</v>
      </c>
      <c r="DM79" s="10">
        <v>2040</v>
      </c>
      <c r="DN79" s="8" t="s">
        <v>390</v>
      </c>
      <c r="DO79" s="8" t="s">
        <v>390</v>
      </c>
      <c r="DP79" s="8" t="s">
        <v>449</v>
      </c>
      <c r="DQ79" s="8" t="s">
        <v>373</v>
      </c>
      <c r="DR79" s="12">
        <v>0.12</v>
      </c>
      <c r="DS79" s="8" t="s">
        <v>373</v>
      </c>
      <c r="DT79" s="12">
        <v>0.87</v>
      </c>
      <c r="DU79" s="8" t="s">
        <v>373</v>
      </c>
      <c r="DV79" s="8" t="s">
        <v>390</v>
      </c>
      <c r="DW79" s="10">
        <v>10463</v>
      </c>
      <c r="DX79" s="10">
        <v>18</v>
      </c>
      <c r="DY79" s="10">
        <v>10463</v>
      </c>
      <c r="DZ79" s="10">
        <v>18</v>
      </c>
      <c r="EA79" s="10">
        <v>3370</v>
      </c>
      <c r="EB79" s="10">
        <v>8</v>
      </c>
      <c r="EC79" s="10">
        <v>209</v>
      </c>
      <c r="ED79" s="10">
        <v>0</v>
      </c>
      <c r="EE79" s="10">
        <v>0</v>
      </c>
      <c r="EF79" s="10">
        <v>0</v>
      </c>
      <c r="EG79" s="10">
        <v>0</v>
      </c>
      <c r="EH79" s="10">
        <v>45.6</v>
      </c>
      <c r="EI79" s="8" t="s">
        <v>2033</v>
      </c>
      <c r="EJ79" s="10">
        <v>1</v>
      </c>
      <c r="EK79" s="8" t="s">
        <v>547</v>
      </c>
      <c r="EL79" s="8" t="s">
        <v>1804</v>
      </c>
      <c r="EM79" s="8" t="s">
        <v>373</v>
      </c>
      <c r="EN79" s="10">
        <v>1971</v>
      </c>
      <c r="EO79" s="10">
        <v>1998</v>
      </c>
      <c r="EP79" s="10">
        <v>1.25</v>
      </c>
      <c r="EQ79" s="10">
        <v>1.85</v>
      </c>
      <c r="ER79" s="10">
        <v>550</v>
      </c>
      <c r="ES79" s="10">
        <v>2.96</v>
      </c>
      <c r="ET79" s="10">
        <v>1.25</v>
      </c>
      <c r="EU79" s="10">
        <v>90</v>
      </c>
      <c r="EV79" s="10">
        <v>2020</v>
      </c>
      <c r="EW79" s="10">
        <v>2025</v>
      </c>
      <c r="EX79" s="8" t="s">
        <v>383</v>
      </c>
      <c r="EY79" s="8" t="s">
        <v>390</v>
      </c>
      <c r="EZ79" s="12">
        <v>1</v>
      </c>
      <c r="FA79" s="8" t="s">
        <v>373</v>
      </c>
      <c r="FB79" s="8" t="s">
        <v>390</v>
      </c>
      <c r="FC79" s="8" t="s">
        <v>373</v>
      </c>
      <c r="FD79" s="8" t="s">
        <v>390</v>
      </c>
      <c r="FE79" s="8" t="s">
        <v>373</v>
      </c>
      <c r="FF79" s="8" t="s">
        <v>373</v>
      </c>
      <c r="FG79" s="8" t="s">
        <v>390</v>
      </c>
      <c r="FH79" s="8" t="s">
        <v>373</v>
      </c>
      <c r="FI79" s="8" t="s">
        <v>373</v>
      </c>
      <c r="FJ79" s="8" t="s">
        <v>373</v>
      </c>
      <c r="FK79" s="8" t="s">
        <v>373</v>
      </c>
      <c r="FL79" s="8" t="s">
        <v>373</v>
      </c>
      <c r="FM79" s="8" t="s">
        <v>373</v>
      </c>
      <c r="FN79" s="10">
        <v>38.700000000000003</v>
      </c>
      <c r="FO79" s="10">
        <v>3.5</v>
      </c>
      <c r="FP79" s="10">
        <v>2750</v>
      </c>
      <c r="FQ79" s="8" t="s">
        <v>373</v>
      </c>
      <c r="FR79" s="8" t="s">
        <v>373</v>
      </c>
    </row>
    <row r="80" spans="1:174" s="11" customFormat="1" x14ac:dyDescent="0.2">
      <c r="A80" s="8" t="s">
        <v>1202</v>
      </c>
      <c r="B80" s="8">
        <v>200</v>
      </c>
      <c r="C80" s="10">
        <v>1</v>
      </c>
      <c r="D80" s="8">
        <v>12</v>
      </c>
      <c r="E80" s="8" t="s">
        <v>381</v>
      </c>
      <c r="F80" s="8" t="s">
        <v>373</v>
      </c>
      <c r="G80" s="8" t="s">
        <v>539</v>
      </c>
      <c r="H80" s="8" t="s">
        <v>390</v>
      </c>
      <c r="I80" s="8" t="s">
        <v>424</v>
      </c>
      <c r="J80" s="8" t="s">
        <v>373</v>
      </c>
      <c r="K80" s="9">
        <v>25</v>
      </c>
      <c r="L80" s="8" t="s">
        <v>373</v>
      </c>
      <c r="M80" s="10">
        <v>45</v>
      </c>
      <c r="N80" s="8" t="s">
        <v>373</v>
      </c>
      <c r="O80" s="8" t="s">
        <v>373</v>
      </c>
      <c r="P80" s="10">
        <v>46</v>
      </c>
      <c r="Q80" s="9">
        <v>500</v>
      </c>
      <c r="R80" s="8" t="s">
        <v>373</v>
      </c>
      <c r="S80" s="8" t="s">
        <v>383</v>
      </c>
      <c r="T80" s="8" t="s">
        <v>373</v>
      </c>
      <c r="U80" s="8" t="s">
        <v>405</v>
      </c>
      <c r="V80" s="8" t="s">
        <v>406</v>
      </c>
      <c r="W80" s="8" t="s">
        <v>1210</v>
      </c>
      <c r="X80" s="8" t="s">
        <v>1211</v>
      </c>
      <c r="Y80" s="8" t="s">
        <v>373</v>
      </c>
      <c r="Z80" s="10">
        <v>2</v>
      </c>
      <c r="AA80" s="10">
        <v>2</v>
      </c>
      <c r="AB80" s="8" t="s">
        <v>373</v>
      </c>
      <c r="AC80" s="8" t="s">
        <v>373</v>
      </c>
      <c r="AD80" s="8" t="s">
        <v>373</v>
      </c>
      <c r="AE80" s="8" t="s">
        <v>429</v>
      </c>
      <c r="AF80" s="8" t="s">
        <v>390</v>
      </c>
      <c r="AG80" s="8" t="s">
        <v>390</v>
      </c>
      <c r="AH80" s="8" t="s">
        <v>373</v>
      </c>
      <c r="AI80" s="10">
        <v>2014</v>
      </c>
      <c r="AJ80" s="10">
        <v>2014</v>
      </c>
      <c r="AK80" s="8" t="s">
        <v>489</v>
      </c>
      <c r="AL80" s="8" t="s">
        <v>489</v>
      </c>
      <c r="AM80" s="8" t="s">
        <v>489</v>
      </c>
      <c r="AN80" s="8" t="s">
        <v>489</v>
      </c>
      <c r="AO80" s="8" t="s">
        <v>383</v>
      </c>
      <c r="AP80" s="8" t="s">
        <v>494</v>
      </c>
      <c r="AQ80" s="8" t="s">
        <v>373</v>
      </c>
      <c r="AR80" s="8" t="s">
        <v>1212</v>
      </c>
      <c r="AS80" s="8" t="s">
        <v>1213</v>
      </c>
      <c r="AT80" s="8" t="s">
        <v>1214</v>
      </c>
      <c r="AU80" s="8" t="s">
        <v>383</v>
      </c>
      <c r="AV80" s="8" t="s">
        <v>494</v>
      </c>
      <c r="AW80" s="8" t="s">
        <v>383</v>
      </c>
      <c r="AX80" s="8" t="s">
        <v>383</v>
      </c>
      <c r="AY80" s="8" t="s">
        <v>383</v>
      </c>
      <c r="AZ80" s="8" t="s">
        <v>383</v>
      </c>
      <c r="BA80" s="8" t="s">
        <v>373</v>
      </c>
      <c r="BB80" s="8" t="s">
        <v>373</v>
      </c>
      <c r="BC80" s="8" t="s">
        <v>373</v>
      </c>
      <c r="BD80" s="8" t="s">
        <v>373</v>
      </c>
      <c r="BE80" s="8" t="s">
        <v>373</v>
      </c>
      <c r="BF80" s="8" t="s">
        <v>373</v>
      </c>
      <c r="BG80" s="8" t="s">
        <v>373</v>
      </c>
      <c r="BH80" s="8" t="s">
        <v>373</v>
      </c>
      <c r="BI80" s="8" t="s">
        <v>373</v>
      </c>
      <c r="BJ80" s="8" t="s">
        <v>383</v>
      </c>
      <c r="BK80" s="8" t="s">
        <v>373</v>
      </c>
      <c r="BL80" s="8" t="s">
        <v>373</v>
      </c>
      <c r="BM80" s="8" t="s">
        <v>373</v>
      </c>
      <c r="BN80" s="8" t="s">
        <v>373</v>
      </c>
      <c r="BO80" s="8" t="s">
        <v>373</v>
      </c>
      <c r="BP80" s="8" t="s">
        <v>373</v>
      </c>
      <c r="BQ80" s="8" t="s">
        <v>373</v>
      </c>
      <c r="BR80" s="8" t="s">
        <v>373</v>
      </c>
      <c r="BS80" s="8" t="s">
        <v>373</v>
      </c>
      <c r="BT80" s="8" t="s">
        <v>383</v>
      </c>
      <c r="BU80" s="8" t="s">
        <v>373</v>
      </c>
      <c r="BV80" s="8" t="s">
        <v>373</v>
      </c>
      <c r="BW80" s="8" t="s">
        <v>373</v>
      </c>
      <c r="BX80" s="8" t="s">
        <v>373</v>
      </c>
      <c r="BY80" s="8" t="s">
        <v>373</v>
      </c>
      <c r="BZ80" s="8" t="s">
        <v>373</v>
      </c>
      <c r="CA80" s="8" t="s">
        <v>373</v>
      </c>
      <c r="CB80" s="8" t="s">
        <v>373</v>
      </c>
      <c r="CC80" s="8" t="s">
        <v>373</v>
      </c>
      <c r="CD80" s="8" t="s">
        <v>373</v>
      </c>
      <c r="CE80" s="8" t="s">
        <v>373</v>
      </c>
      <c r="CF80" s="8" t="s">
        <v>373</v>
      </c>
      <c r="CG80" s="8" t="s">
        <v>390</v>
      </c>
      <c r="CH80" s="8" t="s">
        <v>373</v>
      </c>
      <c r="CI80" s="8" t="s">
        <v>373</v>
      </c>
      <c r="CJ80" s="8" t="s">
        <v>373</v>
      </c>
      <c r="CK80" s="8" t="s">
        <v>373</v>
      </c>
      <c r="CL80" s="8" t="s">
        <v>373</v>
      </c>
      <c r="CM80" s="8" t="s">
        <v>373</v>
      </c>
      <c r="CN80" s="8" t="s">
        <v>373</v>
      </c>
      <c r="CO80" s="8" t="s">
        <v>373</v>
      </c>
      <c r="CP80" s="8" t="s">
        <v>373</v>
      </c>
      <c r="CQ80" s="8" t="s">
        <v>373</v>
      </c>
      <c r="CR80" s="8" t="s">
        <v>373</v>
      </c>
      <c r="CS80" s="8" t="s">
        <v>373</v>
      </c>
      <c r="CT80" s="8" t="s">
        <v>373</v>
      </c>
      <c r="CU80" s="8" t="s">
        <v>373</v>
      </c>
      <c r="CV80" s="8" t="s">
        <v>373</v>
      </c>
      <c r="CW80" s="8" t="s">
        <v>373</v>
      </c>
      <c r="CX80" s="8" t="s">
        <v>373</v>
      </c>
      <c r="CY80" s="8" t="s">
        <v>373</v>
      </c>
      <c r="CZ80" s="8" t="s">
        <v>373</v>
      </c>
      <c r="DA80" s="8" t="s">
        <v>373</v>
      </c>
      <c r="DB80" s="8" t="s">
        <v>373</v>
      </c>
      <c r="DC80" s="8" t="s">
        <v>373</v>
      </c>
      <c r="DD80" s="8" t="s">
        <v>373</v>
      </c>
      <c r="DE80" s="8" t="s">
        <v>373</v>
      </c>
      <c r="DF80" s="8" t="s">
        <v>373</v>
      </c>
      <c r="DG80" s="8" t="s">
        <v>373</v>
      </c>
      <c r="DH80" s="8" t="s">
        <v>373</v>
      </c>
      <c r="DI80" s="8" t="s">
        <v>373</v>
      </c>
      <c r="DJ80" s="8" t="s">
        <v>373</v>
      </c>
      <c r="DK80" s="8" t="s">
        <v>373</v>
      </c>
      <c r="DL80" s="8" t="s">
        <v>373</v>
      </c>
      <c r="DM80" s="8" t="s">
        <v>373</v>
      </c>
      <c r="DN80" s="8" t="s">
        <v>373</v>
      </c>
      <c r="DO80" s="8" t="s">
        <v>373</v>
      </c>
      <c r="DP80" s="8" t="s">
        <v>373</v>
      </c>
      <c r="DQ80" s="8" t="s">
        <v>373</v>
      </c>
      <c r="DR80" s="8" t="s">
        <v>373</v>
      </c>
      <c r="DS80" s="8" t="s">
        <v>373</v>
      </c>
      <c r="DT80" s="8" t="s">
        <v>373</v>
      </c>
      <c r="DU80" s="8" t="s">
        <v>373</v>
      </c>
      <c r="DV80" s="8" t="s">
        <v>373</v>
      </c>
      <c r="DW80" s="8" t="s">
        <v>373</v>
      </c>
      <c r="DX80" s="8" t="s">
        <v>373</v>
      </c>
      <c r="DY80" s="8" t="s">
        <v>373</v>
      </c>
      <c r="DZ80" s="8" t="s">
        <v>373</v>
      </c>
      <c r="EA80" s="8" t="s">
        <v>373</v>
      </c>
      <c r="EB80" s="8" t="s">
        <v>373</v>
      </c>
      <c r="EC80" s="8" t="s">
        <v>373</v>
      </c>
      <c r="ED80" s="8" t="s">
        <v>373</v>
      </c>
      <c r="EE80" s="8" t="s">
        <v>373</v>
      </c>
      <c r="EF80" s="8" t="s">
        <v>373</v>
      </c>
      <c r="EG80" s="8" t="s">
        <v>373</v>
      </c>
      <c r="EH80" s="8" t="s">
        <v>373</v>
      </c>
      <c r="EI80" s="8" t="s">
        <v>373</v>
      </c>
      <c r="EJ80" s="8" t="s">
        <v>373</v>
      </c>
      <c r="EK80" s="8" t="s">
        <v>373</v>
      </c>
      <c r="EL80" s="8" t="s">
        <v>373</v>
      </c>
      <c r="EM80" s="8" t="s">
        <v>373</v>
      </c>
      <c r="EN80" s="8" t="s">
        <v>373</v>
      </c>
      <c r="EO80" s="8" t="s">
        <v>373</v>
      </c>
      <c r="EP80" s="8" t="s">
        <v>373</v>
      </c>
      <c r="EQ80" s="8" t="s">
        <v>373</v>
      </c>
      <c r="ER80" s="8" t="s">
        <v>373</v>
      </c>
      <c r="ES80" s="8" t="s">
        <v>373</v>
      </c>
      <c r="ET80" s="8" t="s">
        <v>373</v>
      </c>
      <c r="EU80" s="8" t="s">
        <v>373</v>
      </c>
      <c r="EV80" s="8" t="s">
        <v>373</v>
      </c>
      <c r="EW80" s="8" t="s">
        <v>373</v>
      </c>
      <c r="EX80" s="8" t="s">
        <v>373</v>
      </c>
      <c r="EY80" s="8" t="s">
        <v>373</v>
      </c>
      <c r="EZ80" s="8" t="s">
        <v>373</v>
      </c>
      <c r="FA80" s="8" t="s">
        <v>373</v>
      </c>
      <c r="FB80" s="8" t="s">
        <v>373</v>
      </c>
      <c r="FC80" s="8" t="s">
        <v>373</v>
      </c>
      <c r="FD80" s="8" t="s">
        <v>373</v>
      </c>
      <c r="FE80" s="8" t="s">
        <v>373</v>
      </c>
      <c r="FF80" s="8" t="s">
        <v>373</v>
      </c>
      <c r="FG80" s="8" t="s">
        <v>373</v>
      </c>
      <c r="FH80" s="8" t="s">
        <v>373</v>
      </c>
      <c r="FI80" s="8" t="s">
        <v>373</v>
      </c>
      <c r="FJ80" s="8" t="s">
        <v>373</v>
      </c>
      <c r="FK80" s="8" t="s">
        <v>373</v>
      </c>
      <c r="FL80" s="8" t="s">
        <v>373</v>
      </c>
      <c r="FM80" s="8" t="s">
        <v>373</v>
      </c>
      <c r="FN80" s="8" t="s">
        <v>373</v>
      </c>
      <c r="FO80" s="8" t="s">
        <v>373</v>
      </c>
      <c r="FP80" s="8" t="s">
        <v>373</v>
      </c>
      <c r="FQ80" s="8" t="s">
        <v>373</v>
      </c>
      <c r="FR80" s="8" t="s">
        <v>373</v>
      </c>
    </row>
    <row r="81" spans="1:174" s="11" customFormat="1" x14ac:dyDescent="0.2">
      <c r="A81" s="8" t="s">
        <v>3245</v>
      </c>
      <c r="B81" s="8">
        <v>6190</v>
      </c>
      <c r="C81" s="10">
        <v>4</v>
      </c>
      <c r="D81" s="8">
        <v>3</v>
      </c>
      <c r="E81" s="8" t="s">
        <v>381</v>
      </c>
      <c r="F81" s="8" t="s">
        <v>373</v>
      </c>
      <c r="G81" s="8" t="s">
        <v>423</v>
      </c>
      <c r="H81" s="8" t="s">
        <v>390</v>
      </c>
      <c r="I81" s="8" t="s">
        <v>928</v>
      </c>
      <c r="J81" s="8" t="s">
        <v>373</v>
      </c>
      <c r="K81" s="8" t="s">
        <v>3033</v>
      </c>
      <c r="L81" s="10">
        <v>1.4999999999999999E-2</v>
      </c>
      <c r="M81" s="10">
        <v>30</v>
      </c>
      <c r="N81" s="10">
        <v>2</v>
      </c>
      <c r="O81" s="10">
        <v>1.4999999999999999E-2</v>
      </c>
      <c r="P81" s="10">
        <v>45</v>
      </c>
      <c r="Q81" s="8" t="s">
        <v>373</v>
      </c>
      <c r="R81" s="8" t="s">
        <v>373</v>
      </c>
      <c r="S81" s="8" t="s">
        <v>383</v>
      </c>
      <c r="T81" s="8" t="s">
        <v>373</v>
      </c>
      <c r="U81" s="8" t="s">
        <v>405</v>
      </c>
      <c r="V81" s="8" t="s">
        <v>406</v>
      </c>
      <c r="W81" s="8" t="s">
        <v>373</v>
      </c>
      <c r="X81" s="8" t="s">
        <v>2813</v>
      </c>
      <c r="Y81" s="8" t="s">
        <v>373</v>
      </c>
      <c r="Z81" s="8" t="s">
        <v>373</v>
      </c>
      <c r="AA81" s="8" t="s">
        <v>373</v>
      </c>
      <c r="AB81" s="8" t="s">
        <v>373</v>
      </c>
      <c r="AC81" s="8" t="s">
        <v>373</v>
      </c>
      <c r="AD81" s="8" t="s">
        <v>373</v>
      </c>
      <c r="AE81" s="8" t="s">
        <v>373</v>
      </c>
      <c r="AF81" s="8" t="s">
        <v>383</v>
      </c>
      <c r="AG81" s="8" t="s">
        <v>383</v>
      </c>
      <c r="AH81" s="8" t="s">
        <v>383</v>
      </c>
      <c r="AI81" s="10">
        <v>2018</v>
      </c>
      <c r="AJ81" s="10">
        <v>2018</v>
      </c>
      <c r="AK81" s="10">
        <v>2018</v>
      </c>
      <c r="AL81" s="8" t="s">
        <v>373</v>
      </c>
      <c r="AM81" s="8" t="s">
        <v>373</v>
      </c>
      <c r="AN81" s="8" t="s">
        <v>373</v>
      </c>
      <c r="AO81" s="8" t="s">
        <v>383</v>
      </c>
      <c r="AP81" s="8" t="s">
        <v>703</v>
      </c>
      <c r="AQ81" s="8" t="s">
        <v>373</v>
      </c>
      <c r="AR81" s="8" t="s">
        <v>373</v>
      </c>
      <c r="AS81" s="8" t="s">
        <v>691</v>
      </c>
      <c r="AT81" s="8" t="s">
        <v>373</v>
      </c>
      <c r="AU81" s="8" t="s">
        <v>390</v>
      </c>
      <c r="AV81" s="8" t="s">
        <v>373</v>
      </c>
      <c r="AW81" s="8" t="s">
        <v>383</v>
      </c>
      <c r="AX81" s="8" t="s">
        <v>383</v>
      </c>
      <c r="AY81" s="8" t="s">
        <v>383</v>
      </c>
      <c r="AZ81" s="8" t="s">
        <v>390</v>
      </c>
      <c r="BA81" s="10">
        <v>2019</v>
      </c>
      <c r="BB81" s="8" t="s">
        <v>411</v>
      </c>
      <c r="BC81" s="16">
        <v>2.8199999999999999E-2</v>
      </c>
      <c r="BD81" s="8" t="s">
        <v>373</v>
      </c>
      <c r="BE81" s="8" t="s">
        <v>559</v>
      </c>
      <c r="BF81" s="8" t="s">
        <v>373</v>
      </c>
      <c r="BG81" s="8" t="s">
        <v>415</v>
      </c>
      <c r="BH81" s="8" t="s">
        <v>373</v>
      </c>
      <c r="BI81" s="9">
        <v>48.53</v>
      </c>
      <c r="BJ81" s="8" t="s">
        <v>390</v>
      </c>
      <c r="BK81" s="10">
        <v>2019</v>
      </c>
      <c r="BL81" s="8" t="s">
        <v>411</v>
      </c>
      <c r="BM81" s="16">
        <v>2.87E-2</v>
      </c>
      <c r="BN81" s="8" t="s">
        <v>373</v>
      </c>
      <c r="BO81" s="8" t="s">
        <v>559</v>
      </c>
      <c r="BP81" s="8" t="s">
        <v>373</v>
      </c>
      <c r="BQ81" s="8" t="s">
        <v>435</v>
      </c>
      <c r="BR81" s="8" t="s">
        <v>373</v>
      </c>
      <c r="BS81" s="9">
        <v>40.17</v>
      </c>
      <c r="BT81" s="8" t="s">
        <v>390</v>
      </c>
      <c r="BU81" s="10">
        <v>2002</v>
      </c>
      <c r="BV81" s="8" t="s">
        <v>411</v>
      </c>
      <c r="BW81" s="10">
        <v>16.670000000000002</v>
      </c>
      <c r="BX81" s="8" t="s">
        <v>373</v>
      </c>
      <c r="BY81" s="8" t="s">
        <v>383</v>
      </c>
      <c r="BZ81" s="8" t="s">
        <v>1685</v>
      </c>
      <c r="CA81" s="8" t="s">
        <v>373</v>
      </c>
      <c r="CB81" s="8" t="s">
        <v>494</v>
      </c>
      <c r="CC81" s="8" t="s">
        <v>2819</v>
      </c>
      <c r="CD81" s="8" t="s">
        <v>383</v>
      </c>
      <c r="CE81" s="8" t="s">
        <v>373</v>
      </c>
      <c r="CF81" s="9">
        <v>3.5</v>
      </c>
      <c r="CG81" s="8" t="s">
        <v>390</v>
      </c>
      <c r="CH81" s="10">
        <v>6100</v>
      </c>
      <c r="CI81" s="8" t="s">
        <v>373</v>
      </c>
      <c r="CJ81" s="10">
        <v>6100</v>
      </c>
      <c r="CK81" s="8" t="s">
        <v>373</v>
      </c>
      <c r="CL81" s="10">
        <v>1380</v>
      </c>
      <c r="CM81" s="10">
        <v>32</v>
      </c>
      <c r="CN81" s="10">
        <v>76</v>
      </c>
      <c r="CO81" s="10">
        <v>2</v>
      </c>
      <c r="CP81" s="10">
        <v>42</v>
      </c>
      <c r="CQ81" s="10">
        <v>0</v>
      </c>
      <c r="CR81" s="13">
        <v>62323</v>
      </c>
      <c r="CS81" s="10">
        <v>26.75</v>
      </c>
      <c r="CT81" s="10">
        <v>7</v>
      </c>
      <c r="CU81" s="10">
        <v>1</v>
      </c>
      <c r="CV81" s="8" t="s">
        <v>3039</v>
      </c>
      <c r="CW81" s="10">
        <v>1946</v>
      </c>
      <c r="CX81" s="8" t="s">
        <v>373</v>
      </c>
      <c r="CY81" s="8" t="s">
        <v>3040</v>
      </c>
      <c r="CZ81" s="8" t="s">
        <v>2830</v>
      </c>
      <c r="DA81" s="8" t="s">
        <v>3041</v>
      </c>
      <c r="DB81" s="8" t="s">
        <v>373</v>
      </c>
      <c r="DC81" s="8" t="s">
        <v>3042</v>
      </c>
      <c r="DD81" s="8" t="s">
        <v>373</v>
      </c>
      <c r="DE81" s="8" t="s">
        <v>2834</v>
      </c>
      <c r="DF81" s="8" t="s">
        <v>547</v>
      </c>
      <c r="DG81" s="8" t="s">
        <v>373</v>
      </c>
      <c r="DH81" s="8" t="s">
        <v>547</v>
      </c>
      <c r="DI81" s="8" t="s">
        <v>373</v>
      </c>
      <c r="DJ81" s="8" t="s">
        <v>2835</v>
      </c>
      <c r="DK81" s="8" t="s">
        <v>2836</v>
      </c>
      <c r="DL81" s="8" t="s">
        <v>373</v>
      </c>
      <c r="DM81" s="10">
        <v>2040</v>
      </c>
      <c r="DN81" s="8" t="s">
        <v>373</v>
      </c>
      <c r="DO81" s="8" t="s">
        <v>390</v>
      </c>
      <c r="DP81" s="8" t="s">
        <v>449</v>
      </c>
      <c r="DQ81" s="8" t="s">
        <v>373</v>
      </c>
      <c r="DR81" s="12">
        <v>0.13</v>
      </c>
      <c r="DS81" s="12">
        <v>0.85</v>
      </c>
      <c r="DT81" s="12">
        <v>0.02</v>
      </c>
      <c r="DU81" s="8" t="s">
        <v>373</v>
      </c>
      <c r="DV81" s="8" t="s">
        <v>390</v>
      </c>
      <c r="DW81" s="10">
        <v>6100</v>
      </c>
      <c r="DX81" s="8" t="s">
        <v>373</v>
      </c>
      <c r="DY81" s="10">
        <v>6100</v>
      </c>
      <c r="DZ81" s="8" t="s">
        <v>373</v>
      </c>
      <c r="EA81" s="10">
        <v>1380</v>
      </c>
      <c r="EB81" s="10">
        <v>1</v>
      </c>
      <c r="EC81" s="10">
        <v>76</v>
      </c>
      <c r="ED81" s="8" t="s">
        <v>373</v>
      </c>
      <c r="EE81" s="10">
        <v>42</v>
      </c>
      <c r="EF81" s="8" t="s">
        <v>373</v>
      </c>
      <c r="EG81" s="8" t="s">
        <v>3043</v>
      </c>
      <c r="EH81" s="10">
        <v>14.5</v>
      </c>
      <c r="EI81" s="8" t="s">
        <v>2842</v>
      </c>
      <c r="EJ81" s="10">
        <v>1</v>
      </c>
      <c r="EK81" s="10">
        <v>0</v>
      </c>
      <c r="EL81" s="8" t="s">
        <v>651</v>
      </c>
      <c r="EM81" s="8" t="s">
        <v>373</v>
      </c>
      <c r="EN81" s="10">
        <v>1956</v>
      </c>
      <c r="EO81" s="10">
        <v>2017</v>
      </c>
      <c r="EP81" s="8" t="s">
        <v>3045</v>
      </c>
      <c r="EQ81" s="8" t="s">
        <v>2846</v>
      </c>
      <c r="ER81" s="8" t="s">
        <v>3046</v>
      </c>
      <c r="ES81" s="8" t="s">
        <v>3047</v>
      </c>
      <c r="ET81" s="8" t="s">
        <v>3048</v>
      </c>
      <c r="EU81" s="10">
        <v>65</v>
      </c>
      <c r="EV81" s="10">
        <v>2032</v>
      </c>
      <c r="EW81" s="10">
        <v>2040</v>
      </c>
      <c r="EX81" s="8" t="s">
        <v>383</v>
      </c>
      <c r="EY81" s="8" t="s">
        <v>390</v>
      </c>
      <c r="EZ81" s="10">
        <v>10</v>
      </c>
      <c r="FA81" s="8" t="s">
        <v>3050</v>
      </c>
      <c r="FB81" s="8" t="s">
        <v>383</v>
      </c>
      <c r="FC81" s="8" t="s">
        <v>373</v>
      </c>
      <c r="FD81" s="8" t="s">
        <v>390</v>
      </c>
      <c r="FE81" s="8" t="s">
        <v>3051</v>
      </c>
      <c r="FF81" s="8" t="s">
        <v>373</v>
      </c>
      <c r="FG81" s="8" t="s">
        <v>390</v>
      </c>
      <c r="FH81" s="10">
        <v>1380</v>
      </c>
      <c r="FI81" s="8" t="s">
        <v>373</v>
      </c>
      <c r="FJ81" s="10">
        <v>76</v>
      </c>
      <c r="FK81" s="8" t="s">
        <v>373</v>
      </c>
      <c r="FL81" s="10">
        <v>42</v>
      </c>
      <c r="FM81" s="8" t="s">
        <v>373</v>
      </c>
      <c r="FN81" s="8" t="s">
        <v>373</v>
      </c>
      <c r="FO81" s="8" t="s">
        <v>373</v>
      </c>
      <c r="FP81" s="8" t="s">
        <v>3052</v>
      </c>
      <c r="FQ81" s="8" t="s">
        <v>373</v>
      </c>
      <c r="FR81" s="8" t="s">
        <v>373</v>
      </c>
    </row>
    <row r="82" spans="1:174" s="11" customFormat="1" x14ac:dyDescent="0.2">
      <c r="A82" s="8" t="s">
        <v>3246</v>
      </c>
      <c r="B82" s="8">
        <v>19505</v>
      </c>
      <c r="C82" s="10">
        <v>5</v>
      </c>
      <c r="D82" s="8">
        <v>2</v>
      </c>
      <c r="E82" s="8" t="s">
        <v>381</v>
      </c>
      <c r="F82" s="8" t="s">
        <v>373</v>
      </c>
      <c r="G82" s="8" t="s">
        <v>3143</v>
      </c>
      <c r="H82" s="8" t="s">
        <v>390</v>
      </c>
      <c r="I82" s="8" t="s">
        <v>424</v>
      </c>
      <c r="J82" s="8" t="s">
        <v>373</v>
      </c>
      <c r="K82" s="8" t="s">
        <v>3144</v>
      </c>
      <c r="L82" s="8" t="s">
        <v>373</v>
      </c>
      <c r="M82" s="8" t="s">
        <v>3145</v>
      </c>
      <c r="N82" s="8" t="s">
        <v>373</v>
      </c>
      <c r="O82" s="8" t="s">
        <v>373</v>
      </c>
      <c r="P82" s="8" t="s">
        <v>3146</v>
      </c>
      <c r="Q82" s="8" t="s">
        <v>3147</v>
      </c>
      <c r="R82" s="8" t="s">
        <v>3148</v>
      </c>
      <c r="S82" s="8" t="s">
        <v>390</v>
      </c>
      <c r="T82" s="8" t="s">
        <v>3149</v>
      </c>
      <c r="U82" s="8" t="s">
        <v>405</v>
      </c>
      <c r="V82" s="8" t="s">
        <v>406</v>
      </c>
      <c r="W82" s="8" t="s">
        <v>3150</v>
      </c>
      <c r="X82" s="8" t="s">
        <v>373</v>
      </c>
      <c r="Y82" s="8" t="s">
        <v>373</v>
      </c>
      <c r="Z82" s="10">
        <v>25</v>
      </c>
      <c r="AA82" s="8" t="s">
        <v>373</v>
      </c>
      <c r="AB82" s="8" t="s">
        <v>373</v>
      </c>
      <c r="AC82" s="8" t="s">
        <v>373</v>
      </c>
      <c r="AD82" s="8" t="s">
        <v>429</v>
      </c>
      <c r="AE82" s="8" t="s">
        <v>429</v>
      </c>
      <c r="AF82" s="8" t="s">
        <v>390</v>
      </c>
      <c r="AG82" s="8" t="s">
        <v>390</v>
      </c>
      <c r="AH82" s="8" t="s">
        <v>390</v>
      </c>
      <c r="AI82" s="8" t="s">
        <v>3151</v>
      </c>
      <c r="AJ82" s="10">
        <v>2016</v>
      </c>
      <c r="AK82" s="10">
        <v>2016</v>
      </c>
      <c r="AL82" s="10">
        <v>2015</v>
      </c>
      <c r="AM82" s="10">
        <v>2016</v>
      </c>
      <c r="AN82" s="10">
        <v>2016</v>
      </c>
      <c r="AO82" s="8" t="s">
        <v>390</v>
      </c>
      <c r="AP82" s="8" t="s">
        <v>703</v>
      </c>
      <c r="AQ82" s="8" t="s">
        <v>3152</v>
      </c>
      <c r="AR82" s="8" t="s">
        <v>373</v>
      </c>
      <c r="AS82" s="8" t="s">
        <v>823</v>
      </c>
      <c r="AT82" s="8" t="s">
        <v>3153</v>
      </c>
      <c r="AU82" s="8" t="s">
        <v>390</v>
      </c>
      <c r="AV82" s="8" t="s">
        <v>3154</v>
      </c>
      <c r="AW82" s="8" t="s">
        <v>383</v>
      </c>
      <c r="AX82" s="8" t="s">
        <v>383</v>
      </c>
      <c r="AY82" s="8" t="s">
        <v>383</v>
      </c>
      <c r="AZ82" s="8" t="s">
        <v>390</v>
      </c>
      <c r="BA82" s="10">
        <v>2019</v>
      </c>
      <c r="BB82" s="8" t="s">
        <v>411</v>
      </c>
      <c r="BC82" s="10">
        <v>2</v>
      </c>
      <c r="BD82" s="8" t="s">
        <v>373</v>
      </c>
      <c r="BE82" s="8" t="s">
        <v>3155</v>
      </c>
      <c r="BF82" s="8" t="s">
        <v>373</v>
      </c>
      <c r="BG82" s="8" t="s">
        <v>560</v>
      </c>
      <c r="BH82" s="8" t="s">
        <v>373</v>
      </c>
      <c r="BI82" s="8" t="s">
        <v>3156</v>
      </c>
      <c r="BJ82" s="8" t="s">
        <v>390</v>
      </c>
      <c r="BK82" s="10">
        <v>2019</v>
      </c>
      <c r="BL82" s="8" t="s">
        <v>411</v>
      </c>
      <c r="BM82" s="10">
        <v>2</v>
      </c>
      <c r="BN82" s="8" t="s">
        <v>373</v>
      </c>
      <c r="BO82" s="8" t="s">
        <v>3155</v>
      </c>
      <c r="BP82" s="8" t="s">
        <v>373</v>
      </c>
      <c r="BQ82" s="8" t="s">
        <v>494</v>
      </c>
      <c r="BR82" s="8" t="s">
        <v>3157</v>
      </c>
      <c r="BS82" s="8" t="s">
        <v>3158</v>
      </c>
      <c r="BT82" s="8" t="s">
        <v>390</v>
      </c>
      <c r="BU82" s="10">
        <v>2019</v>
      </c>
      <c r="BV82" s="8" t="s">
        <v>411</v>
      </c>
      <c r="BW82" s="10">
        <v>6</v>
      </c>
      <c r="BX82" s="8" t="s">
        <v>373</v>
      </c>
      <c r="BY82" s="8" t="s">
        <v>390</v>
      </c>
      <c r="BZ82" s="8" t="s">
        <v>3159</v>
      </c>
      <c r="CA82" s="8" t="s">
        <v>373</v>
      </c>
      <c r="CB82" s="8" t="s">
        <v>494</v>
      </c>
      <c r="CC82" s="8" t="s">
        <v>3160</v>
      </c>
      <c r="CD82" s="8" t="s">
        <v>390</v>
      </c>
      <c r="CE82" s="8" t="s">
        <v>3161</v>
      </c>
      <c r="CF82" s="9">
        <v>16.420000000000002</v>
      </c>
      <c r="CG82" s="8" t="s">
        <v>390</v>
      </c>
      <c r="CH82" s="10">
        <v>19679</v>
      </c>
      <c r="CI82" s="8" t="s">
        <v>1077</v>
      </c>
      <c r="CJ82" s="8" t="s">
        <v>1077</v>
      </c>
      <c r="CK82" s="8" t="s">
        <v>1077</v>
      </c>
      <c r="CL82" s="10">
        <v>5549</v>
      </c>
      <c r="CM82" s="8" t="s">
        <v>1077</v>
      </c>
      <c r="CN82" s="10">
        <v>217</v>
      </c>
      <c r="CO82" s="8" t="s">
        <v>1077</v>
      </c>
      <c r="CP82" s="8" t="s">
        <v>3166</v>
      </c>
      <c r="CQ82" s="8" t="s">
        <v>1077</v>
      </c>
      <c r="CR82" s="8" t="s">
        <v>3167</v>
      </c>
      <c r="CS82" s="8" t="s">
        <v>3168</v>
      </c>
      <c r="CT82" s="8" t="s">
        <v>3169</v>
      </c>
      <c r="CU82" s="8" t="s">
        <v>3170</v>
      </c>
      <c r="CV82" s="8" t="s">
        <v>3171</v>
      </c>
      <c r="CW82" s="8" t="s">
        <v>373</v>
      </c>
      <c r="CX82" s="10">
        <v>2011</v>
      </c>
      <c r="CY82" s="8" t="s">
        <v>3172</v>
      </c>
      <c r="CZ82" s="8" t="s">
        <v>3173</v>
      </c>
      <c r="DA82" s="8" t="s">
        <v>3174</v>
      </c>
      <c r="DB82" s="8" t="s">
        <v>3175</v>
      </c>
      <c r="DC82" s="8" t="s">
        <v>1806</v>
      </c>
      <c r="DD82" s="8" t="s">
        <v>3176</v>
      </c>
      <c r="DE82" s="8" t="s">
        <v>1077</v>
      </c>
      <c r="DF82" s="8" t="s">
        <v>1077</v>
      </c>
      <c r="DG82" s="8" t="s">
        <v>1077</v>
      </c>
      <c r="DH82" s="8" t="s">
        <v>1077</v>
      </c>
      <c r="DI82" s="8" t="s">
        <v>1077</v>
      </c>
      <c r="DJ82" s="8" t="s">
        <v>373</v>
      </c>
      <c r="DK82" s="8" t="s">
        <v>1077</v>
      </c>
      <c r="DL82" s="8" t="s">
        <v>1077</v>
      </c>
      <c r="DM82" s="10">
        <v>2027</v>
      </c>
      <c r="DN82" s="8" t="s">
        <v>390</v>
      </c>
      <c r="DO82" s="8" t="s">
        <v>390</v>
      </c>
      <c r="DP82" s="8" t="s">
        <v>449</v>
      </c>
      <c r="DQ82" s="8" t="s">
        <v>373</v>
      </c>
      <c r="DR82" s="12">
        <v>1</v>
      </c>
      <c r="DS82" s="8" t="s">
        <v>373</v>
      </c>
      <c r="DT82" s="8" t="s">
        <v>373</v>
      </c>
      <c r="DU82" s="8" t="s">
        <v>3177</v>
      </c>
      <c r="DV82" s="8" t="s">
        <v>390</v>
      </c>
      <c r="DW82" s="10">
        <v>19.678999999999998</v>
      </c>
      <c r="DX82" s="8" t="s">
        <v>1077</v>
      </c>
      <c r="DY82" s="8" t="s">
        <v>1077</v>
      </c>
      <c r="DZ82" s="8" t="s">
        <v>1077</v>
      </c>
      <c r="EA82" s="10">
        <v>5291</v>
      </c>
      <c r="EB82" s="8" t="s">
        <v>1077</v>
      </c>
      <c r="EC82" s="10">
        <v>219</v>
      </c>
      <c r="ED82" s="8" t="s">
        <v>1077</v>
      </c>
      <c r="EE82" s="8" t="s">
        <v>3181</v>
      </c>
      <c r="EF82" s="8" t="s">
        <v>1077</v>
      </c>
      <c r="EG82" s="8" t="s">
        <v>3182</v>
      </c>
      <c r="EH82" s="8" t="s">
        <v>3183</v>
      </c>
      <c r="EI82" s="10">
        <v>0</v>
      </c>
      <c r="EJ82" s="10">
        <v>0</v>
      </c>
      <c r="EK82" s="10">
        <v>0</v>
      </c>
      <c r="EL82" s="8" t="s">
        <v>494</v>
      </c>
      <c r="EM82" s="8" t="s">
        <v>3185</v>
      </c>
      <c r="EN82" s="8" t="s">
        <v>3186</v>
      </c>
      <c r="EO82" s="8" t="s">
        <v>373</v>
      </c>
      <c r="EP82" s="8" t="s">
        <v>373</v>
      </c>
      <c r="EQ82" s="8" t="s">
        <v>373</v>
      </c>
      <c r="ER82" s="8" t="s">
        <v>373</v>
      </c>
      <c r="ES82" s="8" t="s">
        <v>373</v>
      </c>
      <c r="ET82" s="8" t="s">
        <v>373</v>
      </c>
      <c r="EU82" s="8" t="s">
        <v>373</v>
      </c>
      <c r="EV82" s="8" t="s">
        <v>373</v>
      </c>
      <c r="EW82" s="8" t="s">
        <v>373</v>
      </c>
      <c r="EX82" s="8" t="s">
        <v>383</v>
      </c>
      <c r="EY82" s="8" t="s">
        <v>383</v>
      </c>
      <c r="EZ82" s="8" t="s">
        <v>373</v>
      </c>
      <c r="FA82" s="8" t="s">
        <v>373</v>
      </c>
      <c r="FB82" s="8" t="s">
        <v>383</v>
      </c>
      <c r="FC82" s="8" t="s">
        <v>373</v>
      </c>
      <c r="FD82" s="8" t="s">
        <v>383</v>
      </c>
      <c r="FE82" s="8" t="s">
        <v>373</v>
      </c>
      <c r="FF82" s="8" t="s">
        <v>3187</v>
      </c>
      <c r="FG82" s="8" t="s">
        <v>390</v>
      </c>
      <c r="FH82" s="10">
        <v>5407</v>
      </c>
      <c r="FI82" s="8" t="s">
        <v>1077</v>
      </c>
      <c r="FJ82" s="10">
        <v>219</v>
      </c>
      <c r="FK82" s="8" t="s">
        <v>1077</v>
      </c>
      <c r="FL82" s="8" t="s">
        <v>3189</v>
      </c>
      <c r="FM82" s="8" t="s">
        <v>1077</v>
      </c>
      <c r="FN82" s="10">
        <v>64</v>
      </c>
      <c r="FO82" s="8" t="s">
        <v>3191</v>
      </c>
      <c r="FP82" s="8" t="s">
        <v>3192</v>
      </c>
      <c r="FQ82" s="8" t="s">
        <v>373</v>
      </c>
      <c r="FR82" s="8" t="s">
        <v>3193</v>
      </c>
    </row>
    <row r="83" spans="1:174" s="11" customFormat="1" x14ac:dyDescent="0.2">
      <c r="A83" s="8" t="s">
        <v>3247</v>
      </c>
      <c r="B83" s="8">
        <v>1235</v>
      </c>
      <c r="C83" s="10">
        <v>2</v>
      </c>
      <c r="D83" s="8">
        <v>5</v>
      </c>
      <c r="E83" s="8" t="s">
        <v>381</v>
      </c>
      <c r="F83" s="8" t="s">
        <v>373</v>
      </c>
      <c r="G83" s="8" t="s">
        <v>1172</v>
      </c>
      <c r="H83" s="8" t="s">
        <v>383</v>
      </c>
      <c r="I83" s="8" t="s">
        <v>597</v>
      </c>
      <c r="J83" s="8" t="s">
        <v>373</v>
      </c>
      <c r="K83" s="10">
        <v>0</v>
      </c>
      <c r="L83" s="8" t="s">
        <v>373</v>
      </c>
      <c r="M83" s="10">
        <v>0</v>
      </c>
      <c r="N83" s="8" t="s">
        <v>373</v>
      </c>
      <c r="O83" s="8" t="s">
        <v>373</v>
      </c>
      <c r="P83" s="10">
        <v>31</v>
      </c>
      <c r="Q83" s="8" t="s">
        <v>373</v>
      </c>
      <c r="R83" s="8" t="s">
        <v>373</v>
      </c>
      <c r="S83" s="8" t="s">
        <v>383</v>
      </c>
      <c r="T83" s="8" t="s">
        <v>373</v>
      </c>
      <c r="U83" s="8" t="s">
        <v>405</v>
      </c>
      <c r="V83" s="8" t="s">
        <v>406</v>
      </c>
      <c r="W83" s="10">
        <v>30</v>
      </c>
      <c r="X83" s="8" t="s">
        <v>373</v>
      </c>
      <c r="Y83" s="8" t="s">
        <v>373</v>
      </c>
      <c r="Z83" s="10">
        <v>20</v>
      </c>
      <c r="AA83" s="10">
        <v>16</v>
      </c>
      <c r="AB83" s="8" t="s">
        <v>373</v>
      </c>
      <c r="AC83" s="8" t="s">
        <v>373</v>
      </c>
      <c r="AD83" s="8" t="s">
        <v>373</v>
      </c>
      <c r="AE83" s="8" t="s">
        <v>429</v>
      </c>
      <c r="AF83" s="8" t="s">
        <v>383</v>
      </c>
      <c r="AG83" s="8" t="s">
        <v>373</v>
      </c>
      <c r="AH83" s="8" t="s">
        <v>383</v>
      </c>
      <c r="AI83" s="8" t="s">
        <v>489</v>
      </c>
      <c r="AJ83" s="8" t="s">
        <v>489</v>
      </c>
      <c r="AK83" s="8" t="s">
        <v>489</v>
      </c>
      <c r="AL83" s="8" t="s">
        <v>489</v>
      </c>
      <c r="AM83" s="8" t="s">
        <v>489</v>
      </c>
      <c r="AN83" s="8" t="s">
        <v>489</v>
      </c>
      <c r="AO83" s="8" t="s">
        <v>390</v>
      </c>
      <c r="AP83" s="8" t="s">
        <v>494</v>
      </c>
      <c r="AQ83" s="8" t="s">
        <v>373</v>
      </c>
      <c r="AR83" s="8" t="s">
        <v>1174</v>
      </c>
      <c r="AS83" s="8" t="s">
        <v>547</v>
      </c>
      <c r="AT83" s="8" t="s">
        <v>373</v>
      </c>
      <c r="AU83" s="8" t="s">
        <v>383</v>
      </c>
      <c r="AV83" s="8" t="s">
        <v>433</v>
      </c>
      <c r="AW83" s="8" t="s">
        <v>373</v>
      </c>
      <c r="AX83" s="8" t="s">
        <v>373</v>
      </c>
      <c r="AY83" s="8" t="s">
        <v>373</v>
      </c>
      <c r="AZ83" s="8" t="s">
        <v>383</v>
      </c>
      <c r="BA83" s="8" t="s">
        <v>373</v>
      </c>
      <c r="BB83" s="8" t="s">
        <v>373</v>
      </c>
      <c r="BC83" s="8" t="s">
        <v>373</v>
      </c>
      <c r="BD83" s="8" t="s">
        <v>373</v>
      </c>
      <c r="BE83" s="8" t="s">
        <v>373</v>
      </c>
      <c r="BF83" s="8" t="s">
        <v>373</v>
      </c>
      <c r="BG83" s="8" t="s">
        <v>373</v>
      </c>
      <c r="BH83" s="8" t="s">
        <v>373</v>
      </c>
      <c r="BI83" s="8" t="s">
        <v>373</v>
      </c>
      <c r="BJ83" s="8" t="s">
        <v>390</v>
      </c>
      <c r="BK83" s="10">
        <v>2019</v>
      </c>
      <c r="BL83" s="8" t="s">
        <v>411</v>
      </c>
      <c r="BM83" s="10">
        <v>1</v>
      </c>
      <c r="BN83" s="8" t="s">
        <v>373</v>
      </c>
      <c r="BO83" s="8" t="s">
        <v>618</v>
      </c>
      <c r="BP83" s="8" t="s">
        <v>373</v>
      </c>
      <c r="BQ83" s="8" t="s">
        <v>435</v>
      </c>
      <c r="BR83" s="8" t="s">
        <v>373</v>
      </c>
      <c r="BS83" s="8" t="s">
        <v>1175</v>
      </c>
      <c r="BT83" s="8" t="s">
        <v>383</v>
      </c>
      <c r="BU83" s="8" t="s">
        <v>373</v>
      </c>
      <c r="BV83" s="8" t="s">
        <v>373</v>
      </c>
      <c r="BW83" s="8" t="s">
        <v>373</v>
      </c>
      <c r="BX83" s="8" t="s">
        <v>373</v>
      </c>
      <c r="BY83" s="8" t="s">
        <v>373</v>
      </c>
      <c r="BZ83" s="8" t="s">
        <v>373</v>
      </c>
      <c r="CA83" s="8" t="s">
        <v>373</v>
      </c>
      <c r="CB83" s="8" t="s">
        <v>373</v>
      </c>
      <c r="CC83" s="8" t="s">
        <v>373</v>
      </c>
      <c r="CD83" s="8" t="s">
        <v>373</v>
      </c>
      <c r="CE83" s="8" t="s">
        <v>373</v>
      </c>
      <c r="CF83" s="8" t="s">
        <v>373</v>
      </c>
      <c r="CG83" s="8" t="s">
        <v>390</v>
      </c>
      <c r="CH83" s="8" t="s">
        <v>373</v>
      </c>
      <c r="CI83" s="8" t="s">
        <v>373</v>
      </c>
      <c r="CJ83" s="8" t="s">
        <v>373</v>
      </c>
      <c r="CK83" s="8" t="s">
        <v>373</v>
      </c>
      <c r="CL83" s="8" t="s">
        <v>373</v>
      </c>
      <c r="CM83" s="8" t="s">
        <v>373</v>
      </c>
      <c r="CN83" s="8" t="s">
        <v>373</v>
      </c>
      <c r="CO83" s="8" t="s">
        <v>373</v>
      </c>
      <c r="CP83" s="8" t="s">
        <v>373</v>
      </c>
      <c r="CQ83" s="8" t="s">
        <v>373</v>
      </c>
      <c r="CR83" s="8" t="s">
        <v>373</v>
      </c>
      <c r="CS83" s="8" t="s">
        <v>373</v>
      </c>
      <c r="CT83" s="8" t="s">
        <v>373</v>
      </c>
      <c r="CU83" s="8" t="s">
        <v>373</v>
      </c>
      <c r="CV83" s="8" t="s">
        <v>373</v>
      </c>
      <c r="CW83" s="8" t="s">
        <v>373</v>
      </c>
      <c r="CX83" s="8" t="s">
        <v>373</v>
      </c>
      <c r="CY83" s="8" t="s">
        <v>373</v>
      </c>
      <c r="CZ83" s="8" t="s">
        <v>373</v>
      </c>
      <c r="DA83" s="8" t="s">
        <v>373</v>
      </c>
      <c r="DB83" s="8" t="s">
        <v>373</v>
      </c>
      <c r="DC83" s="8" t="s">
        <v>373</v>
      </c>
      <c r="DD83" s="8" t="s">
        <v>373</v>
      </c>
      <c r="DE83" s="8" t="s">
        <v>373</v>
      </c>
      <c r="DF83" s="8" t="s">
        <v>373</v>
      </c>
      <c r="DG83" s="8" t="s">
        <v>373</v>
      </c>
      <c r="DH83" s="8" t="s">
        <v>373</v>
      </c>
      <c r="DI83" s="8" t="s">
        <v>373</v>
      </c>
      <c r="DJ83" s="8" t="s">
        <v>373</v>
      </c>
      <c r="DK83" s="8" t="s">
        <v>373</v>
      </c>
      <c r="DL83" s="8" t="s">
        <v>373</v>
      </c>
      <c r="DM83" s="8" t="s">
        <v>373</v>
      </c>
      <c r="DN83" s="8" t="s">
        <v>373</v>
      </c>
      <c r="DO83" s="8" t="s">
        <v>373</v>
      </c>
      <c r="DP83" s="8" t="s">
        <v>373</v>
      </c>
      <c r="DQ83" s="8" t="s">
        <v>373</v>
      </c>
      <c r="DR83" s="8" t="s">
        <v>373</v>
      </c>
      <c r="DS83" s="8" t="s">
        <v>373</v>
      </c>
      <c r="DT83" s="8" t="s">
        <v>373</v>
      </c>
      <c r="DU83" s="8" t="s">
        <v>373</v>
      </c>
      <c r="DV83" s="8" t="s">
        <v>373</v>
      </c>
      <c r="DW83" s="8" t="s">
        <v>373</v>
      </c>
      <c r="DX83" s="8" t="s">
        <v>373</v>
      </c>
      <c r="DY83" s="8" t="s">
        <v>373</v>
      </c>
      <c r="DZ83" s="8" t="s">
        <v>373</v>
      </c>
      <c r="EA83" s="8" t="s">
        <v>373</v>
      </c>
      <c r="EB83" s="8" t="s">
        <v>373</v>
      </c>
      <c r="EC83" s="8" t="s">
        <v>373</v>
      </c>
      <c r="ED83" s="8" t="s">
        <v>373</v>
      </c>
      <c r="EE83" s="8" t="s">
        <v>373</v>
      </c>
      <c r="EF83" s="8" t="s">
        <v>373</v>
      </c>
      <c r="EG83" s="8" t="s">
        <v>373</v>
      </c>
      <c r="EH83" s="8" t="s">
        <v>373</v>
      </c>
      <c r="EI83" s="8" t="s">
        <v>373</v>
      </c>
      <c r="EJ83" s="8" t="s">
        <v>373</v>
      </c>
      <c r="EK83" s="8" t="s">
        <v>373</v>
      </c>
      <c r="EL83" s="8" t="s">
        <v>373</v>
      </c>
      <c r="EM83" s="8" t="s">
        <v>373</v>
      </c>
      <c r="EN83" s="8" t="s">
        <v>373</v>
      </c>
      <c r="EO83" s="8" t="s">
        <v>373</v>
      </c>
      <c r="EP83" s="8" t="s">
        <v>373</v>
      </c>
      <c r="EQ83" s="8" t="s">
        <v>373</v>
      </c>
      <c r="ER83" s="8" t="s">
        <v>373</v>
      </c>
      <c r="ES83" s="8" t="s">
        <v>373</v>
      </c>
      <c r="ET83" s="8" t="s">
        <v>373</v>
      </c>
      <c r="EU83" s="8" t="s">
        <v>373</v>
      </c>
      <c r="EV83" s="8" t="s">
        <v>373</v>
      </c>
      <c r="EW83" s="8" t="s">
        <v>373</v>
      </c>
      <c r="EX83" s="8" t="s">
        <v>373</v>
      </c>
      <c r="EY83" s="8" t="s">
        <v>373</v>
      </c>
      <c r="EZ83" s="8" t="s">
        <v>373</v>
      </c>
      <c r="FA83" s="8" t="s">
        <v>373</v>
      </c>
      <c r="FB83" s="8" t="s">
        <v>373</v>
      </c>
      <c r="FC83" s="8" t="s">
        <v>373</v>
      </c>
      <c r="FD83" s="8" t="s">
        <v>373</v>
      </c>
      <c r="FE83" s="8" t="s">
        <v>373</v>
      </c>
      <c r="FF83" s="8" t="s">
        <v>373</v>
      </c>
      <c r="FG83" s="8" t="s">
        <v>373</v>
      </c>
      <c r="FH83" s="8" t="s">
        <v>373</v>
      </c>
      <c r="FI83" s="8" t="s">
        <v>373</v>
      </c>
      <c r="FJ83" s="8" t="s">
        <v>373</v>
      </c>
      <c r="FK83" s="8" t="s">
        <v>373</v>
      </c>
      <c r="FL83" s="8" t="s">
        <v>373</v>
      </c>
      <c r="FM83" s="8" t="s">
        <v>373</v>
      </c>
      <c r="FN83" s="8" t="s">
        <v>373</v>
      </c>
      <c r="FO83" s="8" t="s">
        <v>373</v>
      </c>
      <c r="FP83" s="8" t="s">
        <v>373</v>
      </c>
      <c r="FQ83" s="8" t="s">
        <v>373</v>
      </c>
      <c r="FR83" s="8" t="s">
        <v>373</v>
      </c>
    </row>
    <row r="84" spans="1:174" s="11" customFormat="1" x14ac:dyDescent="0.2">
      <c r="A84" s="8" t="s">
        <v>924</v>
      </c>
      <c r="B84" s="8">
        <v>10325</v>
      </c>
      <c r="C84" s="10">
        <v>5</v>
      </c>
      <c r="D84" s="8">
        <v>3</v>
      </c>
      <c r="E84" s="8" t="s">
        <v>381</v>
      </c>
      <c r="F84" s="8" t="s">
        <v>373</v>
      </c>
      <c r="G84" s="8" t="s">
        <v>423</v>
      </c>
      <c r="H84" s="8" t="s">
        <v>390</v>
      </c>
      <c r="I84" s="8" t="s">
        <v>928</v>
      </c>
      <c r="J84" s="8" t="s">
        <v>373</v>
      </c>
      <c r="K84" s="15">
        <v>10</v>
      </c>
      <c r="L84" s="8" t="s">
        <v>929</v>
      </c>
      <c r="M84" s="8" t="s">
        <v>930</v>
      </c>
      <c r="N84" s="14">
        <v>40</v>
      </c>
      <c r="O84" s="16">
        <v>1.4999999999999999E-2</v>
      </c>
      <c r="P84" s="8" t="s">
        <v>932</v>
      </c>
      <c r="Q84" s="8" t="s">
        <v>373</v>
      </c>
      <c r="R84" s="8" t="s">
        <v>373</v>
      </c>
      <c r="S84" s="8" t="s">
        <v>383</v>
      </c>
      <c r="T84" s="8" t="s">
        <v>373</v>
      </c>
      <c r="U84" s="8" t="s">
        <v>405</v>
      </c>
      <c r="V84" s="8" t="s">
        <v>636</v>
      </c>
      <c r="W84" s="8" t="s">
        <v>933</v>
      </c>
      <c r="X84" s="8" t="s">
        <v>934</v>
      </c>
      <c r="Y84" s="8" t="s">
        <v>935</v>
      </c>
      <c r="Z84" s="8" t="s">
        <v>373</v>
      </c>
      <c r="AA84" s="8" t="s">
        <v>373</v>
      </c>
      <c r="AB84" s="8" t="s">
        <v>373</v>
      </c>
      <c r="AC84" s="8" t="s">
        <v>429</v>
      </c>
      <c r="AD84" s="8" t="s">
        <v>429</v>
      </c>
      <c r="AE84" s="8" t="s">
        <v>429</v>
      </c>
      <c r="AF84" s="8" t="s">
        <v>390</v>
      </c>
      <c r="AG84" s="8" t="s">
        <v>390</v>
      </c>
      <c r="AH84" s="8" t="s">
        <v>383</v>
      </c>
      <c r="AI84" s="10">
        <v>2019</v>
      </c>
      <c r="AJ84" s="10">
        <v>2019</v>
      </c>
      <c r="AK84" s="8" t="s">
        <v>936</v>
      </c>
      <c r="AL84" s="10">
        <v>2015</v>
      </c>
      <c r="AM84" s="10">
        <v>2019</v>
      </c>
      <c r="AN84" s="8" t="s">
        <v>936</v>
      </c>
      <c r="AO84" s="8" t="s">
        <v>383</v>
      </c>
      <c r="AP84" s="8" t="s">
        <v>494</v>
      </c>
      <c r="AQ84" s="8" t="s">
        <v>373</v>
      </c>
      <c r="AR84" s="8" t="s">
        <v>937</v>
      </c>
      <c r="AS84" s="8" t="s">
        <v>802</v>
      </c>
      <c r="AT84" s="8" t="s">
        <v>373</v>
      </c>
      <c r="AU84" s="8" t="s">
        <v>390</v>
      </c>
      <c r="AV84" s="8" t="s">
        <v>938</v>
      </c>
      <c r="AW84" s="8" t="s">
        <v>390</v>
      </c>
      <c r="AX84" s="8" t="s">
        <v>390</v>
      </c>
      <c r="AY84" s="8" t="s">
        <v>390</v>
      </c>
      <c r="AZ84" s="8" t="s">
        <v>383</v>
      </c>
      <c r="BA84" s="8" t="s">
        <v>373</v>
      </c>
      <c r="BB84" s="8" t="s">
        <v>373</v>
      </c>
      <c r="BC84" s="8" t="s">
        <v>373</v>
      </c>
      <c r="BD84" s="8" t="s">
        <v>373</v>
      </c>
      <c r="BE84" s="8" t="s">
        <v>373</v>
      </c>
      <c r="BF84" s="8" t="s">
        <v>373</v>
      </c>
      <c r="BG84" s="8" t="s">
        <v>373</v>
      </c>
      <c r="BH84" s="8" t="s">
        <v>373</v>
      </c>
      <c r="BI84" s="8" t="s">
        <v>373</v>
      </c>
      <c r="BJ84" s="8" t="s">
        <v>390</v>
      </c>
      <c r="BK84" s="8" t="s">
        <v>939</v>
      </c>
      <c r="BL84" s="8" t="s">
        <v>411</v>
      </c>
      <c r="BM84" s="8" t="s">
        <v>940</v>
      </c>
      <c r="BN84" s="8" t="s">
        <v>373</v>
      </c>
      <c r="BO84" s="8" t="s">
        <v>778</v>
      </c>
      <c r="BP84" s="8" t="s">
        <v>373</v>
      </c>
      <c r="BQ84" s="8" t="s">
        <v>494</v>
      </c>
      <c r="BR84" s="8" t="s">
        <v>941</v>
      </c>
      <c r="BS84" s="10">
        <v>70.34</v>
      </c>
      <c r="BT84" s="8" t="s">
        <v>390</v>
      </c>
      <c r="BU84" s="8" t="s">
        <v>943</v>
      </c>
      <c r="BV84" s="8" t="s">
        <v>411</v>
      </c>
      <c r="BW84" s="10">
        <v>3.1</v>
      </c>
      <c r="BX84" s="8" t="s">
        <v>373</v>
      </c>
      <c r="BY84" s="8" t="s">
        <v>383</v>
      </c>
      <c r="BZ84" s="8" t="s">
        <v>706</v>
      </c>
      <c r="CA84" s="8" t="s">
        <v>373</v>
      </c>
      <c r="CB84" s="8" t="s">
        <v>752</v>
      </c>
      <c r="CC84" s="8" t="s">
        <v>373</v>
      </c>
      <c r="CD84" s="8" t="s">
        <v>383</v>
      </c>
      <c r="CE84" s="8" t="s">
        <v>373</v>
      </c>
      <c r="CF84" s="9">
        <v>7.38</v>
      </c>
      <c r="CG84" s="8" t="s">
        <v>390</v>
      </c>
      <c r="CH84" s="8" t="s">
        <v>373</v>
      </c>
      <c r="CI84" s="8" t="s">
        <v>373</v>
      </c>
      <c r="CJ84" s="8" t="s">
        <v>373</v>
      </c>
      <c r="CK84" s="8" t="s">
        <v>373</v>
      </c>
      <c r="CL84" s="8" t="s">
        <v>373</v>
      </c>
      <c r="CM84" s="8" t="s">
        <v>373</v>
      </c>
      <c r="CN84" s="8" t="s">
        <v>373</v>
      </c>
      <c r="CO84" s="8" t="s">
        <v>373</v>
      </c>
      <c r="CP84" s="10">
        <v>2</v>
      </c>
      <c r="CQ84" s="10">
        <v>0</v>
      </c>
      <c r="CR84" s="8" t="s">
        <v>946</v>
      </c>
      <c r="CS84" s="8" t="s">
        <v>679</v>
      </c>
      <c r="CT84" s="8" t="s">
        <v>679</v>
      </c>
      <c r="CU84" s="8" t="s">
        <v>679</v>
      </c>
      <c r="CV84" s="8" t="s">
        <v>947</v>
      </c>
      <c r="CW84" s="8" t="s">
        <v>679</v>
      </c>
      <c r="CX84" s="10">
        <v>2002</v>
      </c>
      <c r="CY84" s="8" t="s">
        <v>949</v>
      </c>
      <c r="CZ84" s="8" t="s">
        <v>949</v>
      </c>
      <c r="DA84" s="10">
        <v>1.1399999999999999</v>
      </c>
      <c r="DB84" s="12">
        <v>0.9</v>
      </c>
      <c r="DC84" s="8" t="s">
        <v>679</v>
      </c>
      <c r="DD84" s="8" t="s">
        <v>679</v>
      </c>
      <c r="DE84" s="8" t="s">
        <v>679</v>
      </c>
      <c r="DF84" s="8" t="s">
        <v>679</v>
      </c>
      <c r="DG84" s="8" t="s">
        <v>679</v>
      </c>
      <c r="DH84" s="10">
        <v>0</v>
      </c>
      <c r="DI84" s="10">
        <v>0</v>
      </c>
      <c r="DJ84" s="8" t="s">
        <v>373</v>
      </c>
      <c r="DK84" s="8" t="s">
        <v>373</v>
      </c>
      <c r="DL84" s="8" t="s">
        <v>373</v>
      </c>
      <c r="DM84" s="8" t="s">
        <v>679</v>
      </c>
      <c r="DN84" s="8" t="s">
        <v>390</v>
      </c>
      <c r="DO84" s="8" t="s">
        <v>390</v>
      </c>
      <c r="DP84" s="8" t="s">
        <v>449</v>
      </c>
      <c r="DQ84" s="8" t="s">
        <v>373</v>
      </c>
      <c r="DR84" s="10">
        <v>100</v>
      </c>
      <c r="DS84" s="10">
        <v>0</v>
      </c>
      <c r="DT84" s="10">
        <v>0</v>
      </c>
      <c r="DU84" s="8" t="s">
        <v>542</v>
      </c>
      <c r="DV84" s="8" t="s">
        <v>390</v>
      </c>
      <c r="DW84" s="10">
        <v>3285</v>
      </c>
      <c r="DX84" s="10">
        <v>6</v>
      </c>
      <c r="DY84" s="10">
        <v>3285</v>
      </c>
      <c r="DZ84" s="10">
        <v>6</v>
      </c>
      <c r="EA84" s="10">
        <v>3051</v>
      </c>
      <c r="EB84" s="10">
        <v>6</v>
      </c>
      <c r="EC84" s="10">
        <v>232</v>
      </c>
      <c r="ED84" s="10">
        <v>0</v>
      </c>
      <c r="EE84" s="10">
        <v>2</v>
      </c>
      <c r="EF84" s="10">
        <v>2</v>
      </c>
      <c r="EG84" s="8" t="s">
        <v>955</v>
      </c>
      <c r="EH84" s="10">
        <v>51</v>
      </c>
      <c r="EI84" s="10">
        <v>8</v>
      </c>
      <c r="EJ84" s="10">
        <v>1</v>
      </c>
      <c r="EK84" s="8" t="s">
        <v>679</v>
      </c>
      <c r="EL84" s="8" t="s">
        <v>651</v>
      </c>
      <c r="EM84" s="8" t="s">
        <v>373</v>
      </c>
      <c r="EN84" s="8" t="s">
        <v>679</v>
      </c>
      <c r="EO84" s="10">
        <v>2015</v>
      </c>
      <c r="EP84" s="8" t="s">
        <v>679</v>
      </c>
      <c r="EQ84" s="8" t="s">
        <v>679</v>
      </c>
      <c r="ER84" s="10">
        <v>759</v>
      </c>
      <c r="ES84" s="8" t="s">
        <v>679</v>
      </c>
      <c r="ET84" s="8" t="s">
        <v>679</v>
      </c>
      <c r="EU84" s="8" t="s">
        <v>679</v>
      </c>
      <c r="EV84" s="8" t="s">
        <v>679</v>
      </c>
      <c r="EW84" s="8" t="s">
        <v>679</v>
      </c>
      <c r="EX84" s="8" t="s">
        <v>390</v>
      </c>
      <c r="EY84" s="8" t="s">
        <v>390</v>
      </c>
      <c r="EZ84" s="8" t="s">
        <v>958</v>
      </c>
      <c r="FA84" s="8" t="s">
        <v>959</v>
      </c>
      <c r="FB84" s="8" t="s">
        <v>390</v>
      </c>
      <c r="FC84" s="8" t="s">
        <v>960</v>
      </c>
      <c r="FD84" s="8" t="s">
        <v>383</v>
      </c>
      <c r="FE84" s="8" t="s">
        <v>373</v>
      </c>
      <c r="FF84" s="8" t="s">
        <v>650</v>
      </c>
      <c r="FG84" s="8" t="s">
        <v>383</v>
      </c>
      <c r="FH84" s="8" t="s">
        <v>373</v>
      </c>
      <c r="FI84" s="8" t="s">
        <v>373</v>
      </c>
      <c r="FJ84" s="8" t="s">
        <v>373</v>
      </c>
      <c r="FK84" s="8" t="s">
        <v>373</v>
      </c>
      <c r="FL84" s="8" t="s">
        <v>373</v>
      </c>
      <c r="FM84" s="8" t="s">
        <v>373</v>
      </c>
      <c r="FN84" s="8" t="s">
        <v>373</v>
      </c>
      <c r="FO84" s="8" t="s">
        <v>373</v>
      </c>
      <c r="FP84" s="8" t="s">
        <v>373</v>
      </c>
      <c r="FQ84" s="8" t="s">
        <v>373</v>
      </c>
      <c r="FR84" s="8" t="s">
        <v>961</v>
      </c>
    </row>
    <row r="85" spans="1:174" s="11" customFormat="1" x14ac:dyDescent="0.2">
      <c r="A85" s="8" t="s">
        <v>3248</v>
      </c>
      <c r="B85" s="8">
        <v>160</v>
      </c>
      <c r="C85" s="10">
        <v>1</v>
      </c>
      <c r="D85" s="8">
        <v>9</v>
      </c>
      <c r="E85" s="8" t="s">
        <v>381</v>
      </c>
      <c r="F85" s="8" t="s">
        <v>373</v>
      </c>
      <c r="G85" s="8" t="s">
        <v>596</v>
      </c>
      <c r="H85" s="8" t="s">
        <v>383</v>
      </c>
      <c r="I85" s="8" t="s">
        <v>597</v>
      </c>
      <c r="J85" s="8" t="s">
        <v>373</v>
      </c>
      <c r="K85" s="8" t="s">
        <v>666</v>
      </c>
      <c r="L85" s="8" t="s">
        <v>373</v>
      </c>
      <c r="M85" s="8" t="s">
        <v>667</v>
      </c>
      <c r="N85" s="8" t="s">
        <v>373</v>
      </c>
      <c r="O85" s="8" t="s">
        <v>373</v>
      </c>
      <c r="P85" s="8" t="s">
        <v>668</v>
      </c>
      <c r="Q85" s="8" t="s">
        <v>373</v>
      </c>
      <c r="R85" s="8" t="s">
        <v>373</v>
      </c>
      <c r="S85" s="8" t="s">
        <v>383</v>
      </c>
      <c r="T85" s="8" t="s">
        <v>373</v>
      </c>
      <c r="U85" s="8" t="s">
        <v>405</v>
      </c>
      <c r="V85" s="8" t="s">
        <v>406</v>
      </c>
      <c r="W85" s="8" t="s">
        <v>669</v>
      </c>
      <c r="X85" s="8" t="s">
        <v>670</v>
      </c>
      <c r="Y85" s="8" t="s">
        <v>373</v>
      </c>
      <c r="Z85" s="8" t="s">
        <v>373</v>
      </c>
      <c r="AA85" s="8" t="s">
        <v>373</v>
      </c>
      <c r="AB85" s="8" t="s">
        <v>373</v>
      </c>
      <c r="AC85" s="8" t="s">
        <v>429</v>
      </c>
      <c r="AD85" s="8" t="s">
        <v>429</v>
      </c>
      <c r="AE85" s="8" t="s">
        <v>429</v>
      </c>
      <c r="AF85" s="8" t="s">
        <v>373</v>
      </c>
      <c r="AG85" s="8" t="s">
        <v>373</v>
      </c>
      <c r="AH85" s="8" t="s">
        <v>373</v>
      </c>
      <c r="AI85" s="8" t="s">
        <v>671</v>
      </c>
      <c r="AJ85" s="8" t="s">
        <v>671</v>
      </c>
      <c r="AK85" s="8" t="s">
        <v>671</v>
      </c>
      <c r="AL85" s="8" t="s">
        <v>671</v>
      </c>
      <c r="AM85" s="8" t="s">
        <v>671</v>
      </c>
      <c r="AN85" s="8" t="s">
        <v>671</v>
      </c>
      <c r="AO85" s="8" t="s">
        <v>390</v>
      </c>
      <c r="AP85" s="8" t="s">
        <v>494</v>
      </c>
      <c r="AQ85" s="8" t="s">
        <v>373</v>
      </c>
      <c r="AR85" s="8" t="s">
        <v>672</v>
      </c>
      <c r="AS85" s="8" t="s">
        <v>409</v>
      </c>
      <c r="AT85" s="8" t="s">
        <v>373</v>
      </c>
      <c r="AU85" s="8" t="s">
        <v>383</v>
      </c>
      <c r="AV85" s="8" t="s">
        <v>494</v>
      </c>
      <c r="AW85" s="8" t="s">
        <v>373</v>
      </c>
      <c r="AX85" s="8" t="s">
        <v>373</v>
      </c>
      <c r="AY85" s="8" t="s">
        <v>373</v>
      </c>
      <c r="AZ85" s="8" t="s">
        <v>390</v>
      </c>
      <c r="BA85" s="8" t="s">
        <v>673</v>
      </c>
      <c r="BB85" s="8" t="s">
        <v>411</v>
      </c>
      <c r="BC85" s="8" t="s">
        <v>373</v>
      </c>
      <c r="BD85" s="8" t="s">
        <v>373</v>
      </c>
      <c r="BE85" s="8" t="s">
        <v>559</v>
      </c>
      <c r="BF85" s="8" t="s">
        <v>373</v>
      </c>
      <c r="BG85" s="8" t="s">
        <v>560</v>
      </c>
      <c r="BH85" s="8" t="s">
        <v>373</v>
      </c>
      <c r="BI85" s="8" t="s">
        <v>671</v>
      </c>
      <c r="BJ85" s="8" t="s">
        <v>390</v>
      </c>
      <c r="BK85" s="10">
        <v>2019</v>
      </c>
      <c r="BL85" s="8" t="s">
        <v>411</v>
      </c>
      <c r="BM85" s="8" t="s">
        <v>373</v>
      </c>
      <c r="BN85" s="8" t="s">
        <v>373</v>
      </c>
      <c r="BO85" s="8" t="s">
        <v>559</v>
      </c>
      <c r="BP85" s="8" t="s">
        <v>373</v>
      </c>
      <c r="BQ85" s="8" t="s">
        <v>435</v>
      </c>
      <c r="BR85" s="8" t="s">
        <v>373</v>
      </c>
      <c r="BS85" s="9">
        <v>45</v>
      </c>
      <c r="BT85" s="8" t="s">
        <v>383</v>
      </c>
      <c r="BU85" s="8" t="s">
        <v>373</v>
      </c>
      <c r="BV85" s="8" t="s">
        <v>373</v>
      </c>
      <c r="BW85" s="8" t="s">
        <v>373</v>
      </c>
      <c r="BX85" s="8" t="s">
        <v>373</v>
      </c>
      <c r="BY85" s="8" t="s">
        <v>373</v>
      </c>
      <c r="BZ85" s="8" t="s">
        <v>373</v>
      </c>
      <c r="CA85" s="8" t="s">
        <v>373</v>
      </c>
      <c r="CB85" s="8" t="s">
        <v>373</v>
      </c>
      <c r="CC85" s="8" t="s">
        <v>373</v>
      </c>
      <c r="CD85" s="8" t="s">
        <v>373</v>
      </c>
      <c r="CE85" s="8" t="s">
        <v>373</v>
      </c>
      <c r="CF85" s="8" t="s">
        <v>373</v>
      </c>
      <c r="CG85" s="8" t="s">
        <v>390</v>
      </c>
      <c r="CH85" s="10">
        <v>114</v>
      </c>
      <c r="CI85" s="10">
        <v>0</v>
      </c>
      <c r="CJ85" s="10">
        <v>124</v>
      </c>
      <c r="CK85" s="10">
        <v>0</v>
      </c>
      <c r="CL85" s="10">
        <v>114</v>
      </c>
      <c r="CM85" s="10">
        <v>0</v>
      </c>
      <c r="CN85" s="10">
        <v>10</v>
      </c>
      <c r="CO85" s="10">
        <v>0</v>
      </c>
      <c r="CP85" s="10">
        <v>0</v>
      </c>
      <c r="CQ85" s="10">
        <v>0</v>
      </c>
      <c r="CR85" s="13">
        <v>37400</v>
      </c>
      <c r="CS85" s="8" t="s">
        <v>671</v>
      </c>
      <c r="CT85" s="8" t="s">
        <v>671</v>
      </c>
      <c r="CU85" s="8" t="s">
        <v>671</v>
      </c>
      <c r="CV85" s="8" t="s">
        <v>678</v>
      </c>
      <c r="CW85" s="8" t="s">
        <v>679</v>
      </c>
      <c r="CX85" s="8" t="s">
        <v>679</v>
      </c>
      <c r="CY85" s="8" t="s">
        <v>679</v>
      </c>
      <c r="CZ85" s="8" t="s">
        <v>679</v>
      </c>
      <c r="DA85" s="8" t="s">
        <v>679</v>
      </c>
      <c r="DB85" s="8" t="s">
        <v>679</v>
      </c>
      <c r="DC85" s="8" t="s">
        <v>679</v>
      </c>
      <c r="DD85" s="8" t="s">
        <v>373</v>
      </c>
      <c r="DE85" s="8" t="s">
        <v>373</v>
      </c>
      <c r="DF85" s="8" t="s">
        <v>373</v>
      </c>
      <c r="DG85" s="8" t="s">
        <v>373</v>
      </c>
      <c r="DH85" s="8" t="s">
        <v>373</v>
      </c>
      <c r="DI85" s="8" t="s">
        <v>373</v>
      </c>
      <c r="DJ85" s="8" t="s">
        <v>373</v>
      </c>
      <c r="DK85" s="8" t="s">
        <v>373</v>
      </c>
      <c r="DL85" s="8" t="s">
        <v>373</v>
      </c>
      <c r="DM85" s="8" t="s">
        <v>373</v>
      </c>
      <c r="DN85" s="8" t="s">
        <v>390</v>
      </c>
      <c r="DO85" s="8" t="s">
        <v>390</v>
      </c>
      <c r="DP85" s="8" t="s">
        <v>569</v>
      </c>
      <c r="DQ85" s="8" t="s">
        <v>373</v>
      </c>
      <c r="DR85" s="8" t="s">
        <v>373</v>
      </c>
      <c r="DS85" s="8" t="s">
        <v>373</v>
      </c>
      <c r="DT85" s="8" t="s">
        <v>373</v>
      </c>
      <c r="DU85" s="8" t="s">
        <v>373</v>
      </c>
      <c r="DV85" s="8" t="s">
        <v>390</v>
      </c>
      <c r="DW85" s="10">
        <v>114</v>
      </c>
      <c r="DX85" s="10">
        <v>0</v>
      </c>
      <c r="DY85" s="10">
        <v>124</v>
      </c>
      <c r="DZ85" s="10">
        <v>0</v>
      </c>
      <c r="EA85" s="10">
        <v>114</v>
      </c>
      <c r="EB85" s="10">
        <v>0</v>
      </c>
      <c r="EC85" s="10">
        <v>10</v>
      </c>
      <c r="ED85" s="10">
        <v>0</v>
      </c>
      <c r="EE85" s="10">
        <v>0</v>
      </c>
      <c r="EF85" s="10">
        <v>0</v>
      </c>
      <c r="EG85" s="8" t="s">
        <v>373</v>
      </c>
      <c r="EH85" s="8" t="s">
        <v>373</v>
      </c>
      <c r="EI85" s="8" t="s">
        <v>373</v>
      </c>
      <c r="EJ85" s="8" t="s">
        <v>373</v>
      </c>
      <c r="EK85" s="8" t="s">
        <v>373</v>
      </c>
      <c r="EL85" s="8" t="s">
        <v>373</v>
      </c>
      <c r="EM85" s="8" t="s">
        <v>373</v>
      </c>
      <c r="EN85" s="8" t="s">
        <v>373</v>
      </c>
      <c r="EO85" s="8" t="s">
        <v>373</v>
      </c>
      <c r="EP85" s="8" t="s">
        <v>373</v>
      </c>
      <c r="EQ85" s="8" t="s">
        <v>373</v>
      </c>
      <c r="ER85" s="8" t="s">
        <v>373</v>
      </c>
      <c r="ES85" s="8" t="s">
        <v>373</v>
      </c>
      <c r="ET85" s="8" t="s">
        <v>373</v>
      </c>
      <c r="EU85" s="8" t="s">
        <v>373</v>
      </c>
      <c r="EV85" s="8" t="s">
        <v>373</v>
      </c>
      <c r="EW85" s="8" t="s">
        <v>373</v>
      </c>
      <c r="EX85" s="8" t="s">
        <v>390</v>
      </c>
      <c r="EY85" s="8" t="s">
        <v>383</v>
      </c>
      <c r="EZ85" s="8" t="s">
        <v>373</v>
      </c>
      <c r="FA85" s="8" t="s">
        <v>373</v>
      </c>
      <c r="FB85" s="8" t="s">
        <v>383</v>
      </c>
      <c r="FC85" s="8" t="s">
        <v>373</v>
      </c>
      <c r="FD85" s="8" t="s">
        <v>383</v>
      </c>
      <c r="FE85" s="8" t="s">
        <v>373</v>
      </c>
      <c r="FF85" s="8" t="s">
        <v>373</v>
      </c>
      <c r="FG85" s="8" t="s">
        <v>383</v>
      </c>
      <c r="FH85" s="8" t="s">
        <v>373</v>
      </c>
      <c r="FI85" s="8" t="s">
        <v>373</v>
      </c>
      <c r="FJ85" s="8" t="s">
        <v>373</v>
      </c>
      <c r="FK85" s="8" t="s">
        <v>373</v>
      </c>
      <c r="FL85" s="8" t="s">
        <v>373</v>
      </c>
      <c r="FM85" s="8" t="s">
        <v>373</v>
      </c>
      <c r="FN85" s="8" t="s">
        <v>373</v>
      </c>
      <c r="FO85" s="8" t="s">
        <v>373</v>
      </c>
      <c r="FP85" s="8" t="s">
        <v>373</v>
      </c>
      <c r="FQ85" s="8" t="s">
        <v>373</v>
      </c>
      <c r="FR85" s="8" t="s">
        <v>373</v>
      </c>
    </row>
    <row r="86" spans="1:174" s="11" customFormat="1" x14ac:dyDescent="0.2">
      <c r="A86" s="8" t="s">
        <v>3249</v>
      </c>
      <c r="B86" s="8">
        <v>13240</v>
      </c>
      <c r="C86" s="10">
        <v>5</v>
      </c>
      <c r="D86" s="8">
        <v>1</v>
      </c>
      <c r="E86" s="8" t="s">
        <v>381</v>
      </c>
      <c r="F86" s="8" t="s">
        <v>373</v>
      </c>
      <c r="G86" s="8" t="s">
        <v>423</v>
      </c>
      <c r="H86" s="8" t="s">
        <v>390</v>
      </c>
      <c r="I86" s="8" t="s">
        <v>424</v>
      </c>
      <c r="J86" s="8" t="s">
        <v>373</v>
      </c>
      <c r="K86" s="10">
        <v>25</v>
      </c>
      <c r="L86" s="8" t="s">
        <v>373</v>
      </c>
      <c r="M86" s="10">
        <v>10</v>
      </c>
      <c r="N86" s="8" t="s">
        <v>373</v>
      </c>
      <c r="O86" s="8" t="s">
        <v>373</v>
      </c>
      <c r="P86" s="10">
        <v>30</v>
      </c>
      <c r="Q86" s="8" t="s">
        <v>373</v>
      </c>
      <c r="R86" s="10">
        <v>90</v>
      </c>
      <c r="S86" s="8" t="s">
        <v>390</v>
      </c>
      <c r="T86" s="8" t="s">
        <v>799</v>
      </c>
      <c r="U86" s="8" t="s">
        <v>405</v>
      </c>
      <c r="V86" s="8" t="s">
        <v>636</v>
      </c>
      <c r="W86" s="10">
        <v>30</v>
      </c>
      <c r="X86" s="8" t="s">
        <v>373</v>
      </c>
      <c r="Y86" s="8" t="s">
        <v>800</v>
      </c>
      <c r="Z86" s="8" t="s">
        <v>373</v>
      </c>
      <c r="AA86" s="8" t="s">
        <v>373</v>
      </c>
      <c r="AB86" s="8" t="s">
        <v>373</v>
      </c>
      <c r="AC86" s="8" t="s">
        <v>429</v>
      </c>
      <c r="AD86" s="8" t="s">
        <v>429</v>
      </c>
      <c r="AE86" s="8" t="s">
        <v>429</v>
      </c>
      <c r="AF86" s="8" t="s">
        <v>383</v>
      </c>
      <c r="AG86" s="8" t="s">
        <v>383</v>
      </c>
      <c r="AH86" s="8" t="s">
        <v>383</v>
      </c>
      <c r="AI86" s="10">
        <v>2017</v>
      </c>
      <c r="AJ86" s="10">
        <v>2017</v>
      </c>
      <c r="AK86" s="10">
        <v>2017</v>
      </c>
      <c r="AL86" s="10">
        <v>2017</v>
      </c>
      <c r="AM86" s="10">
        <v>2017</v>
      </c>
      <c r="AN86" s="10">
        <v>2017</v>
      </c>
      <c r="AO86" s="8" t="s">
        <v>390</v>
      </c>
      <c r="AP86" s="8" t="s">
        <v>494</v>
      </c>
      <c r="AQ86" s="8" t="s">
        <v>373</v>
      </c>
      <c r="AR86" s="8" t="s">
        <v>801</v>
      </c>
      <c r="AS86" s="8" t="s">
        <v>802</v>
      </c>
      <c r="AT86" s="8" t="s">
        <v>373</v>
      </c>
      <c r="AU86" s="8" t="s">
        <v>390</v>
      </c>
      <c r="AV86" s="8" t="s">
        <v>803</v>
      </c>
      <c r="AW86" s="8" t="s">
        <v>383</v>
      </c>
      <c r="AX86" s="8" t="s">
        <v>383</v>
      </c>
      <c r="AY86" s="8" t="s">
        <v>383</v>
      </c>
      <c r="AZ86" s="8" t="s">
        <v>383</v>
      </c>
      <c r="BA86" s="8" t="s">
        <v>373</v>
      </c>
      <c r="BB86" s="8" t="s">
        <v>373</v>
      </c>
      <c r="BC86" s="8" t="s">
        <v>373</v>
      </c>
      <c r="BD86" s="8" t="s">
        <v>373</v>
      </c>
      <c r="BE86" s="8" t="s">
        <v>373</v>
      </c>
      <c r="BF86" s="8" t="s">
        <v>373</v>
      </c>
      <c r="BG86" s="8" t="s">
        <v>373</v>
      </c>
      <c r="BH86" s="8" t="s">
        <v>373</v>
      </c>
      <c r="BI86" s="8" t="s">
        <v>373</v>
      </c>
      <c r="BJ86" s="8" t="s">
        <v>390</v>
      </c>
      <c r="BK86" s="8" t="s">
        <v>804</v>
      </c>
      <c r="BL86" s="8" t="s">
        <v>411</v>
      </c>
      <c r="BM86" s="10">
        <v>2.7</v>
      </c>
      <c r="BN86" s="8" t="s">
        <v>373</v>
      </c>
      <c r="BO86" s="8" t="s">
        <v>559</v>
      </c>
      <c r="BP86" s="8" t="s">
        <v>373</v>
      </c>
      <c r="BQ86" s="8" t="s">
        <v>502</v>
      </c>
      <c r="BR86" s="8" t="s">
        <v>373</v>
      </c>
      <c r="BS86" s="10">
        <v>57.35</v>
      </c>
      <c r="BT86" s="8" t="s">
        <v>390</v>
      </c>
      <c r="BU86" s="17">
        <v>6576</v>
      </c>
      <c r="BV86" s="8" t="s">
        <v>411</v>
      </c>
      <c r="BW86" s="10">
        <v>2.7</v>
      </c>
      <c r="BX86" s="8" t="s">
        <v>373</v>
      </c>
      <c r="BY86" s="8" t="s">
        <v>569</v>
      </c>
      <c r="BZ86" s="8" t="s">
        <v>373</v>
      </c>
      <c r="CA86" s="8" t="s">
        <v>373</v>
      </c>
      <c r="CB86" s="8" t="s">
        <v>752</v>
      </c>
      <c r="CC86" s="8" t="s">
        <v>373</v>
      </c>
      <c r="CD86" s="8" t="s">
        <v>390</v>
      </c>
      <c r="CE86" s="8" t="s">
        <v>808</v>
      </c>
      <c r="CF86" s="10">
        <v>11.71</v>
      </c>
      <c r="CG86" s="8" t="s">
        <v>390</v>
      </c>
      <c r="CH86" s="10">
        <v>13200</v>
      </c>
      <c r="CI86" s="10">
        <v>20</v>
      </c>
      <c r="CJ86" s="10">
        <v>0</v>
      </c>
      <c r="CK86" s="10">
        <v>0</v>
      </c>
      <c r="CL86" s="8" t="s">
        <v>373</v>
      </c>
      <c r="CM86" s="8" t="s">
        <v>373</v>
      </c>
      <c r="CN86" s="8" t="s">
        <v>373</v>
      </c>
      <c r="CO86" s="8" t="s">
        <v>373</v>
      </c>
      <c r="CP86" s="10">
        <v>4200</v>
      </c>
      <c r="CQ86" s="10">
        <v>20</v>
      </c>
      <c r="CR86" s="8" t="s">
        <v>373</v>
      </c>
      <c r="CS86" s="8" t="s">
        <v>373</v>
      </c>
      <c r="CT86" s="8" t="s">
        <v>373</v>
      </c>
      <c r="CU86" s="8" t="s">
        <v>373</v>
      </c>
      <c r="CV86" s="8" t="s">
        <v>373</v>
      </c>
      <c r="CW86" s="8" t="s">
        <v>373</v>
      </c>
      <c r="CX86" s="8" t="s">
        <v>373</v>
      </c>
      <c r="CY86" s="8" t="s">
        <v>373</v>
      </c>
      <c r="CZ86" s="8" t="s">
        <v>373</v>
      </c>
      <c r="DA86" s="8" t="s">
        <v>373</v>
      </c>
      <c r="DB86" s="8" t="s">
        <v>373</v>
      </c>
      <c r="DC86" s="8" t="s">
        <v>373</v>
      </c>
      <c r="DD86" s="8" t="s">
        <v>373</v>
      </c>
      <c r="DE86" s="8" t="s">
        <v>373</v>
      </c>
      <c r="DF86" s="8" t="s">
        <v>373</v>
      </c>
      <c r="DG86" s="8" t="s">
        <v>373</v>
      </c>
      <c r="DH86" s="8" t="s">
        <v>373</v>
      </c>
      <c r="DI86" s="8" t="s">
        <v>373</v>
      </c>
      <c r="DJ86" s="8" t="s">
        <v>373</v>
      </c>
      <c r="DK86" s="8" t="s">
        <v>373</v>
      </c>
      <c r="DL86" s="8" t="s">
        <v>373</v>
      </c>
      <c r="DM86" s="8" t="s">
        <v>373</v>
      </c>
      <c r="DN86" s="8" t="s">
        <v>373</v>
      </c>
      <c r="DO86" s="8" t="s">
        <v>373</v>
      </c>
      <c r="DP86" s="8" t="s">
        <v>373</v>
      </c>
      <c r="DQ86" s="8" t="s">
        <v>373</v>
      </c>
      <c r="DR86" s="8" t="s">
        <v>373</v>
      </c>
      <c r="DS86" s="8" t="s">
        <v>373</v>
      </c>
      <c r="DT86" s="8" t="s">
        <v>373</v>
      </c>
      <c r="DU86" s="8" t="s">
        <v>373</v>
      </c>
      <c r="DV86" s="8" t="s">
        <v>390</v>
      </c>
      <c r="DW86" s="8" t="s">
        <v>373</v>
      </c>
      <c r="DX86" s="8" t="s">
        <v>373</v>
      </c>
      <c r="DY86" s="8" t="s">
        <v>373</v>
      </c>
      <c r="DZ86" s="8" t="s">
        <v>373</v>
      </c>
      <c r="EA86" s="8" t="s">
        <v>373</v>
      </c>
      <c r="EB86" s="8" t="s">
        <v>373</v>
      </c>
      <c r="EC86" s="8" t="s">
        <v>373</v>
      </c>
      <c r="ED86" s="8" t="s">
        <v>373</v>
      </c>
      <c r="EE86" s="8" t="s">
        <v>373</v>
      </c>
      <c r="EF86" s="8" t="s">
        <v>373</v>
      </c>
      <c r="EG86" s="8" t="s">
        <v>373</v>
      </c>
      <c r="EH86" s="8" t="s">
        <v>373</v>
      </c>
      <c r="EI86" s="8" t="s">
        <v>373</v>
      </c>
      <c r="EJ86" s="8" t="s">
        <v>373</v>
      </c>
      <c r="EK86" s="8" t="s">
        <v>373</v>
      </c>
      <c r="EL86" s="8" t="s">
        <v>373</v>
      </c>
      <c r="EM86" s="8" t="s">
        <v>373</v>
      </c>
      <c r="EN86" s="8" t="s">
        <v>373</v>
      </c>
      <c r="EO86" s="8" t="s">
        <v>373</v>
      </c>
      <c r="EP86" s="8" t="s">
        <v>373</v>
      </c>
      <c r="EQ86" s="8" t="s">
        <v>373</v>
      </c>
      <c r="ER86" s="8" t="s">
        <v>373</v>
      </c>
      <c r="ES86" s="8" t="s">
        <v>373</v>
      </c>
      <c r="ET86" s="8" t="s">
        <v>373</v>
      </c>
      <c r="EU86" s="8" t="s">
        <v>373</v>
      </c>
      <c r="EV86" s="8" t="s">
        <v>373</v>
      </c>
      <c r="EW86" s="8" t="s">
        <v>373</v>
      </c>
      <c r="EX86" s="8" t="s">
        <v>373</v>
      </c>
      <c r="EY86" s="8" t="s">
        <v>373</v>
      </c>
      <c r="EZ86" s="8" t="s">
        <v>373</v>
      </c>
      <c r="FA86" s="8" t="s">
        <v>373</v>
      </c>
      <c r="FB86" s="8" t="s">
        <v>373</v>
      </c>
      <c r="FC86" s="8" t="s">
        <v>373</v>
      </c>
      <c r="FD86" s="8" t="s">
        <v>383</v>
      </c>
      <c r="FE86" s="8" t="s">
        <v>373</v>
      </c>
      <c r="FF86" s="8" t="s">
        <v>373</v>
      </c>
      <c r="FG86" s="8" t="s">
        <v>390</v>
      </c>
      <c r="FH86" s="8" t="s">
        <v>373</v>
      </c>
      <c r="FI86" s="8" t="s">
        <v>373</v>
      </c>
      <c r="FJ86" s="8" t="s">
        <v>373</v>
      </c>
      <c r="FK86" s="8" t="s">
        <v>373</v>
      </c>
      <c r="FL86" s="8" t="s">
        <v>373</v>
      </c>
      <c r="FM86" s="8" t="s">
        <v>373</v>
      </c>
      <c r="FN86" s="8" t="s">
        <v>373</v>
      </c>
      <c r="FO86" s="8" t="s">
        <v>373</v>
      </c>
      <c r="FP86" s="8" t="s">
        <v>373</v>
      </c>
      <c r="FQ86" s="8" t="s">
        <v>373</v>
      </c>
      <c r="FR86" s="8" t="s">
        <v>373</v>
      </c>
    </row>
    <row r="87" spans="1:174" s="11" customFormat="1" x14ac:dyDescent="0.2">
      <c r="A87" s="8" t="s">
        <v>3250</v>
      </c>
      <c r="B87" s="8">
        <v>2890</v>
      </c>
      <c r="C87" s="10">
        <v>3</v>
      </c>
      <c r="D87" s="8">
        <v>3</v>
      </c>
      <c r="E87" s="8" t="s">
        <v>381</v>
      </c>
      <c r="F87" s="8" t="s">
        <v>373</v>
      </c>
      <c r="G87" s="8" t="s">
        <v>596</v>
      </c>
      <c r="H87" s="8" t="s">
        <v>390</v>
      </c>
      <c r="I87" s="8" t="s">
        <v>384</v>
      </c>
      <c r="J87" s="8" t="s">
        <v>373</v>
      </c>
      <c r="K87" s="10">
        <v>25</v>
      </c>
      <c r="L87" s="8" t="s">
        <v>373</v>
      </c>
      <c r="M87" s="10">
        <v>10</v>
      </c>
      <c r="N87" s="8" t="s">
        <v>373</v>
      </c>
      <c r="O87" s="8" t="s">
        <v>373</v>
      </c>
      <c r="P87" s="8" t="s">
        <v>2658</v>
      </c>
      <c r="Q87" s="8" t="s">
        <v>373</v>
      </c>
      <c r="R87" s="10">
        <v>30</v>
      </c>
      <c r="S87" s="8" t="s">
        <v>390</v>
      </c>
      <c r="T87" s="8" t="s">
        <v>2659</v>
      </c>
      <c r="U87" s="8" t="s">
        <v>405</v>
      </c>
      <c r="V87" s="8" t="s">
        <v>406</v>
      </c>
      <c r="W87" s="10">
        <v>30</v>
      </c>
      <c r="X87" s="8" t="s">
        <v>373</v>
      </c>
      <c r="Y87" s="8" t="s">
        <v>373</v>
      </c>
      <c r="Z87" s="8" t="s">
        <v>373</v>
      </c>
      <c r="AA87" s="8" t="s">
        <v>373</v>
      </c>
      <c r="AB87" s="8" t="s">
        <v>373</v>
      </c>
      <c r="AC87" s="8" t="s">
        <v>373</v>
      </c>
      <c r="AD87" s="8" t="s">
        <v>373</v>
      </c>
      <c r="AE87" s="8" t="s">
        <v>373</v>
      </c>
      <c r="AF87" s="8" t="s">
        <v>373</v>
      </c>
      <c r="AG87" s="8" t="s">
        <v>373</v>
      </c>
      <c r="AH87" s="8" t="s">
        <v>373</v>
      </c>
      <c r="AI87" s="10">
        <v>2018</v>
      </c>
      <c r="AJ87" s="8" t="s">
        <v>373</v>
      </c>
      <c r="AK87" s="8" t="s">
        <v>373</v>
      </c>
      <c r="AL87" s="10">
        <v>2017</v>
      </c>
      <c r="AM87" s="10">
        <v>2017</v>
      </c>
      <c r="AN87" s="10">
        <v>2017</v>
      </c>
      <c r="AO87" s="8" t="s">
        <v>383</v>
      </c>
      <c r="AP87" s="8" t="s">
        <v>703</v>
      </c>
      <c r="AQ87" s="8" t="s">
        <v>2660</v>
      </c>
      <c r="AR87" s="8" t="s">
        <v>373</v>
      </c>
      <c r="AS87" s="8" t="s">
        <v>409</v>
      </c>
      <c r="AT87" s="8" t="s">
        <v>373</v>
      </c>
      <c r="AU87" s="8" t="s">
        <v>383</v>
      </c>
      <c r="AV87" s="8" t="s">
        <v>373</v>
      </c>
      <c r="AW87" s="8" t="s">
        <v>383</v>
      </c>
      <c r="AX87" s="8" t="s">
        <v>383</v>
      </c>
      <c r="AY87" s="8" t="s">
        <v>383</v>
      </c>
      <c r="AZ87" s="8" t="s">
        <v>390</v>
      </c>
      <c r="BA87" s="10">
        <v>2018</v>
      </c>
      <c r="BB87" s="8" t="s">
        <v>411</v>
      </c>
      <c r="BC87" s="10">
        <v>33.299999999999997</v>
      </c>
      <c r="BD87" s="8" t="s">
        <v>373</v>
      </c>
      <c r="BE87" s="8" t="s">
        <v>373</v>
      </c>
      <c r="BF87" s="8" t="s">
        <v>373</v>
      </c>
      <c r="BG87" s="8" t="s">
        <v>560</v>
      </c>
      <c r="BH87" s="8" t="s">
        <v>373</v>
      </c>
      <c r="BI87" s="10">
        <v>26.5</v>
      </c>
      <c r="BJ87" s="8" t="s">
        <v>390</v>
      </c>
      <c r="BK87" s="10">
        <v>2014</v>
      </c>
      <c r="BL87" s="8" t="s">
        <v>411</v>
      </c>
      <c r="BM87" s="10">
        <v>5</v>
      </c>
      <c r="BN87" s="8" t="s">
        <v>373</v>
      </c>
      <c r="BO87" s="8" t="s">
        <v>373</v>
      </c>
      <c r="BP87" s="8" t="s">
        <v>373</v>
      </c>
      <c r="BQ87" s="8" t="s">
        <v>435</v>
      </c>
      <c r="BR87" s="8" t="s">
        <v>373</v>
      </c>
      <c r="BS87" s="10">
        <v>62.92</v>
      </c>
      <c r="BT87" s="8" t="s">
        <v>383</v>
      </c>
      <c r="BU87" s="8" t="s">
        <v>373</v>
      </c>
      <c r="BV87" s="8" t="s">
        <v>373</v>
      </c>
      <c r="BW87" s="8" t="s">
        <v>373</v>
      </c>
      <c r="BX87" s="8" t="s">
        <v>373</v>
      </c>
      <c r="BY87" s="8" t="s">
        <v>373</v>
      </c>
      <c r="BZ87" s="8" t="s">
        <v>373</v>
      </c>
      <c r="CA87" s="8" t="s">
        <v>373</v>
      </c>
      <c r="CB87" s="8" t="s">
        <v>373</v>
      </c>
      <c r="CC87" s="8" t="s">
        <v>373</v>
      </c>
      <c r="CD87" s="8" t="s">
        <v>373</v>
      </c>
      <c r="CE87" s="8" t="s">
        <v>373</v>
      </c>
      <c r="CF87" s="8" t="s">
        <v>373</v>
      </c>
      <c r="CG87" s="8" t="s">
        <v>390</v>
      </c>
      <c r="CH87" s="10">
        <v>2681</v>
      </c>
      <c r="CI87" s="8" t="s">
        <v>373</v>
      </c>
      <c r="CJ87" s="8" t="s">
        <v>373</v>
      </c>
      <c r="CK87" s="8" t="s">
        <v>373</v>
      </c>
      <c r="CL87" s="8" t="s">
        <v>373</v>
      </c>
      <c r="CM87" s="8" t="s">
        <v>373</v>
      </c>
      <c r="CN87" s="8" t="s">
        <v>373</v>
      </c>
      <c r="CO87" s="8" t="s">
        <v>373</v>
      </c>
      <c r="CP87" s="8" t="s">
        <v>373</v>
      </c>
      <c r="CQ87" s="8" t="s">
        <v>373</v>
      </c>
      <c r="CR87" s="8" t="s">
        <v>373</v>
      </c>
      <c r="CS87" s="8" t="s">
        <v>373</v>
      </c>
      <c r="CT87" s="8" t="s">
        <v>373</v>
      </c>
      <c r="CU87" s="8" t="s">
        <v>373</v>
      </c>
      <c r="CV87" s="8" t="s">
        <v>373</v>
      </c>
      <c r="CW87" s="8" t="s">
        <v>373</v>
      </c>
      <c r="CX87" s="8" t="s">
        <v>373</v>
      </c>
      <c r="CY87" s="8" t="s">
        <v>373</v>
      </c>
      <c r="CZ87" s="8" t="s">
        <v>373</v>
      </c>
      <c r="DA87" s="8" t="s">
        <v>373</v>
      </c>
      <c r="DB87" s="8" t="s">
        <v>373</v>
      </c>
      <c r="DC87" s="8" t="s">
        <v>373</v>
      </c>
      <c r="DD87" s="8" t="s">
        <v>373</v>
      </c>
      <c r="DE87" s="8" t="s">
        <v>373</v>
      </c>
      <c r="DF87" s="8" t="s">
        <v>373</v>
      </c>
      <c r="DG87" s="8" t="s">
        <v>373</v>
      </c>
      <c r="DH87" s="8" t="s">
        <v>373</v>
      </c>
      <c r="DI87" s="8" t="s">
        <v>373</v>
      </c>
      <c r="DJ87" s="8" t="s">
        <v>373</v>
      </c>
      <c r="DK87" s="8" t="s">
        <v>373</v>
      </c>
      <c r="DL87" s="8" t="s">
        <v>373</v>
      </c>
      <c r="DM87" s="8" t="s">
        <v>373</v>
      </c>
      <c r="DN87" s="8" t="s">
        <v>373</v>
      </c>
      <c r="DO87" s="8" t="s">
        <v>373</v>
      </c>
      <c r="DP87" s="8" t="s">
        <v>449</v>
      </c>
      <c r="DQ87" s="8" t="s">
        <v>373</v>
      </c>
      <c r="DR87" s="10">
        <v>100</v>
      </c>
      <c r="DS87" s="8" t="s">
        <v>373</v>
      </c>
      <c r="DT87" s="8" t="s">
        <v>373</v>
      </c>
      <c r="DU87" s="8" t="s">
        <v>373</v>
      </c>
      <c r="DV87" s="8" t="s">
        <v>390</v>
      </c>
      <c r="DW87" s="10">
        <v>2681</v>
      </c>
      <c r="DX87" s="8" t="s">
        <v>373</v>
      </c>
      <c r="DY87" s="8" t="s">
        <v>373</v>
      </c>
      <c r="DZ87" s="8" t="s">
        <v>373</v>
      </c>
      <c r="EA87" s="8" t="s">
        <v>373</v>
      </c>
      <c r="EB87" s="8" t="s">
        <v>373</v>
      </c>
      <c r="EC87" s="8" t="s">
        <v>373</v>
      </c>
      <c r="ED87" s="8" t="s">
        <v>373</v>
      </c>
      <c r="EE87" s="8" t="s">
        <v>373</v>
      </c>
      <c r="EF87" s="8" t="s">
        <v>373</v>
      </c>
      <c r="EG87" s="8" t="s">
        <v>373</v>
      </c>
      <c r="EH87" s="8" t="s">
        <v>373</v>
      </c>
      <c r="EI87" s="8" t="s">
        <v>373</v>
      </c>
      <c r="EJ87" s="8" t="s">
        <v>373</v>
      </c>
      <c r="EK87" s="8" t="s">
        <v>373</v>
      </c>
      <c r="EL87" s="8" t="s">
        <v>373</v>
      </c>
      <c r="EM87" s="8" t="s">
        <v>373</v>
      </c>
      <c r="EN87" s="8" t="s">
        <v>373</v>
      </c>
      <c r="EO87" s="8" t="s">
        <v>373</v>
      </c>
      <c r="EP87" s="8" t="s">
        <v>373</v>
      </c>
      <c r="EQ87" s="8" t="s">
        <v>373</v>
      </c>
      <c r="ER87" s="8" t="s">
        <v>373</v>
      </c>
      <c r="ES87" s="8" t="s">
        <v>373</v>
      </c>
      <c r="ET87" s="8" t="s">
        <v>373</v>
      </c>
      <c r="EU87" s="8" t="s">
        <v>373</v>
      </c>
      <c r="EV87" s="8" t="s">
        <v>373</v>
      </c>
      <c r="EW87" s="8" t="s">
        <v>373</v>
      </c>
      <c r="EX87" s="8" t="s">
        <v>373</v>
      </c>
      <c r="EY87" s="8" t="s">
        <v>373</v>
      </c>
      <c r="EZ87" s="8" t="s">
        <v>373</v>
      </c>
      <c r="FA87" s="8" t="s">
        <v>373</v>
      </c>
      <c r="FB87" s="8" t="s">
        <v>383</v>
      </c>
      <c r="FC87" s="8" t="s">
        <v>373</v>
      </c>
      <c r="FD87" s="8" t="s">
        <v>373</v>
      </c>
      <c r="FE87" s="8" t="s">
        <v>373</v>
      </c>
      <c r="FF87" s="8" t="s">
        <v>373</v>
      </c>
      <c r="FG87" s="8" t="s">
        <v>373</v>
      </c>
      <c r="FH87" s="8" t="s">
        <v>373</v>
      </c>
      <c r="FI87" s="8" t="s">
        <v>373</v>
      </c>
      <c r="FJ87" s="8" t="s">
        <v>373</v>
      </c>
      <c r="FK87" s="8" t="s">
        <v>373</v>
      </c>
      <c r="FL87" s="8" t="s">
        <v>373</v>
      </c>
      <c r="FM87" s="8" t="s">
        <v>373</v>
      </c>
      <c r="FN87" s="8" t="s">
        <v>373</v>
      </c>
      <c r="FO87" s="8" t="s">
        <v>373</v>
      </c>
      <c r="FP87" s="8" t="s">
        <v>373</v>
      </c>
      <c r="FQ87" s="8" t="s">
        <v>373</v>
      </c>
      <c r="FR87" s="8" t="s">
        <v>373</v>
      </c>
    </row>
    <row r="88" spans="1:174" s="11" customFormat="1" x14ac:dyDescent="0.2">
      <c r="A88" s="8" t="s">
        <v>3251</v>
      </c>
      <c r="B88" s="8">
        <v>9225</v>
      </c>
      <c r="C88" s="10">
        <v>4</v>
      </c>
      <c r="D88" s="8">
        <v>3</v>
      </c>
      <c r="E88" s="8" t="s">
        <v>381</v>
      </c>
      <c r="F88" s="8" t="s">
        <v>373</v>
      </c>
      <c r="G88" s="8" t="s">
        <v>739</v>
      </c>
      <c r="H88" s="8" t="s">
        <v>390</v>
      </c>
      <c r="I88" s="8" t="s">
        <v>1022</v>
      </c>
      <c r="J88" s="8" t="s">
        <v>373</v>
      </c>
      <c r="K88" s="14">
        <v>5</v>
      </c>
      <c r="L88" s="16">
        <v>1.4999999999999999E-2</v>
      </c>
      <c r="M88" s="8" t="s">
        <v>373</v>
      </c>
      <c r="N88" s="8" t="s">
        <v>373</v>
      </c>
      <c r="O88" s="8" t="s">
        <v>373</v>
      </c>
      <c r="P88" s="8" t="s">
        <v>2977</v>
      </c>
      <c r="Q88" s="8" t="s">
        <v>373</v>
      </c>
      <c r="R88" s="8" t="s">
        <v>373</v>
      </c>
      <c r="S88" s="8" t="s">
        <v>383</v>
      </c>
      <c r="T88" s="8" t="s">
        <v>373</v>
      </c>
      <c r="U88" s="8" t="s">
        <v>405</v>
      </c>
      <c r="V88" s="8" t="s">
        <v>636</v>
      </c>
      <c r="W88" s="8" t="s">
        <v>373</v>
      </c>
      <c r="X88" s="8" t="s">
        <v>2978</v>
      </c>
      <c r="Y88" s="8" t="s">
        <v>2979</v>
      </c>
      <c r="Z88" s="8" t="s">
        <v>373</v>
      </c>
      <c r="AA88" s="8" t="s">
        <v>373</v>
      </c>
      <c r="AB88" s="8" t="s">
        <v>373</v>
      </c>
      <c r="AC88" s="8" t="s">
        <v>373</v>
      </c>
      <c r="AD88" s="8" t="s">
        <v>373</v>
      </c>
      <c r="AE88" s="8" t="s">
        <v>373</v>
      </c>
      <c r="AF88" s="8" t="s">
        <v>383</v>
      </c>
      <c r="AG88" s="8" t="s">
        <v>383</v>
      </c>
      <c r="AH88" s="8" t="s">
        <v>383</v>
      </c>
      <c r="AI88" s="10">
        <v>2018</v>
      </c>
      <c r="AJ88" s="10">
        <v>2018</v>
      </c>
      <c r="AK88" s="10">
        <v>2018</v>
      </c>
      <c r="AL88" s="10">
        <v>2006</v>
      </c>
      <c r="AM88" s="10">
        <v>2006</v>
      </c>
      <c r="AN88" s="10">
        <v>2006</v>
      </c>
      <c r="AO88" s="8" t="s">
        <v>383</v>
      </c>
      <c r="AP88" s="8" t="s">
        <v>408</v>
      </c>
      <c r="AQ88" s="8" t="s">
        <v>373</v>
      </c>
      <c r="AR88" s="8" t="s">
        <v>373</v>
      </c>
      <c r="AS88" s="8" t="s">
        <v>802</v>
      </c>
      <c r="AT88" s="8" t="s">
        <v>373</v>
      </c>
      <c r="AU88" s="8" t="s">
        <v>390</v>
      </c>
      <c r="AV88" s="8" t="s">
        <v>373</v>
      </c>
      <c r="AW88" s="8" t="s">
        <v>383</v>
      </c>
      <c r="AX88" s="8" t="s">
        <v>383</v>
      </c>
      <c r="AY88" s="8" t="s">
        <v>383</v>
      </c>
      <c r="AZ88" s="8" t="s">
        <v>390</v>
      </c>
      <c r="BA88" s="8" t="s">
        <v>2980</v>
      </c>
      <c r="BB88" s="8" t="s">
        <v>373</v>
      </c>
      <c r="BC88" s="8" t="s">
        <v>373</v>
      </c>
      <c r="BD88" s="8" t="s">
        <v>373</v>
      </c>
      <c r="BE88" s="8" t="s">
        <v>1687</v>
      </c>
      <c r="BF88" s="8" t="s">
        <v>2981</v>
      </c>
      <c r="BG88" s="8" t="s">
        <v>415</v>
      </c>
      <c r="BH88" s="8" t="s">
        <v>373</v>
      </c>
      <c r="BI88" s="9">
        <v>54.07</v>
      </c>
      <c r="BJ88" s="8" t="s">
        <v>390</v>
      </c>
      <c r="BK88" s="17">
        <v>6532</v>
      </c>
      <c r="BL88" s="8" t="s">
        <v>411</v>
      </c>
      <c r="BM88" s="8" t="s">
        <v>2984</v>
      </c>
      <c r="BN88" s="8" t="s">
        <v>373</v>
      </c>
      <c r="BO88" s="8" t="s">
        <v>2985</v>
      </c>
      <c r="BP88" s="8" t="s">
        <v>2986</v>
      </c>
      <c r="BQ88" s="8" t="s">
        <v>828</v>
      </c>
      <c r="BR88" s="8" t="s">
        <v>373</v>
      </c>
      <c r="BS88" s="9">
        <v>76.900000000000006</v>
      </c>
      <c r="BT88" s="8" t="s">
        <v>390</v>
      </c>
      <c r="BU88" s="8" t="s">
        <v>2988</v>
      </c>
      <c r="BV88" s="8" t="s">
        <v>373</v>
      </c>
      <c r="BW88" s="8" t="s">
        <v>373</v>
      </c>
      <c r="BX88" s="8" t="s">
        <v>373</v>
      </c>
      <c r="BY88" s="8" t="s">
        <v>569</v>
      </c>
      <c r="BZ88" s="8" t="s">
        <v>494</v>
      </c>
      <c r="CA88" s="8" t="s">
        <v>2989</v>
      </c>
      <c r="CB88" s="8" t="s">
        <v>752</v>
      </c>
      <c r="CC88" s="8" t="s">
        <v>373</v>
      </c>
      <c r="CD88" s="8" t="s">
        <v>383</v>
      </c>
      <c r="CE88" s="8" t="s">
        <v>373</v>
      </c>
      <c r="CF88" s="14">
        <v>1</v>
      </c>
      <c r="CG88" s="8" t="s">
        <v>390</v>
      </c>
      <c r="CH88" s="13">
        <v>9225</v>
      </c>
      <c r="CI88" s="8" t="s">
        <v>373</v>
      </c>
      <c r="CJ88" s="8" t="s">
        <v>373</v>
      </c>
      <c r="CK88" s="8" t="s">
        <v>373</v>
      </c>
      <c r="CL88" s="10">
        <v>3071</v>
      </c>
      <c r="CM88" s="8" t="s">
        <v>373</v>
      </c>
      <c r="CN88" s="10">
        <v>99</v>
      </c>
      <c r="CO88" s="8" t="s">
        <v>373</v>
      </c>
      <c r="CP88" s="8" t="s">
        <v>373</v>
      </c>
      <c r="CQ88" s="8" t="s">
        <v>373</v>
      </c>
      <c r="CR88" s="8" t="s">
        <v>2992</v>
      </c>
      <c r="CS88" s="10">
        <v>54</v>
      </c>
      <c r="CT88" s="10">
        <v>2</v>
      </c>
      <c r="CU88" s="10">
        <v>1</v>
      </c>
      <c r="CV88" s="8" t="s">
        <v>2993</v>
      </c>
      <c r="CW88" s="10">
        <v>2009</v>
      </c>
      <c r="CX88" s="10">
        <v>2009</v>
      </c>
      <c r="CY88" s="8" t="s">
        <v>2994</v>
      </c>
      <c r="CZ88" s="8" t="s">
        <v>2995</v>
      </c>
      <c r="DA88" s="8" t="s">
        <v>2996</v>
      </c>
      <c r="DB88" s="8" t="s">
        <v>373</v>
      </c>
      <c r="DC88" s="8" t="s">
        <v>2997</v>
      </c>
      <c r="DD88" s="8" t="s">
        <v>2998</v>
      </c>
      <c r="DE88" s="8" t="s">
        <v>2999</v>
      </c>
      <c r="DF88" s="8" t="s">
        <v>2998</v>
      </c>
      <c r="DG88" s="8" t="s">
        <v>3000</v>
      </c>
      <c r="DH88" s="8" t="s">
        <v>3001</v>
      </c>
      <c r="DI88" s="8" t="s">
        <v>3000</v>
      </c>
      <c r="DJ88" s="8" t="s">
        <v>3001</v>
      </c>
      <c r="DK88" s="8" t="s">
        <v>2998</v>
      </c>
      <c r="DL88" s="8" t="s">
        <v>3002</v>
      </c>
      <c r="DM88" s="8" t="s">
        <v>479</v>
      </c>
      <c r="DN88" s="8" t="s">
        <v>390</v>
      </c>
      <c r="DO88" s="8" t="s">
        <v>390</v>
      </c>
      <c r="DP88" s="8" t="s">
        <v>449</v>
      </c>
      <c r="DQ88" s="8" t="s">
        <v>373</v>
      </c>
      <c r="DR88" s="10">
        <v>4.8000000000000001E-2</v>
      </c>
      <c r="DS88" s="10">
        <v>0.95199999999999996</v>
      </c>
      <c r="DT88" s="8" t="s">
        <v>373</v>
      </c>
      <c r="DU88" s="8" t="s">
        <v>373</v>
      </c>
      <c r="DV88" s="8" t="s">
        <v>390</v>
      </c>
      <c r="DW88" s="13">
        <v>9225</v>
      </c>
      <c r="DX88" s="8" t="s">
        <v>373</v>
      </c>
      <c r="DY88" s="8" t="s">
        <v>373</v>
      </c>
      <c r="DZ88" s="8" t="s">
        <v>373</v>
      </c>
      <c r="EA88" s="10">
        <v>3380</v>
      </c>
      <c r="EB88" s="8" t="s">
        <v>373</v>
      </c>
      <c r="EC88" s="10">
        <v>115</v>
      </c>
      <c r="ED88" s="8" t="s">
        <v>373</v>
      </c>
      <c r="EE88" s="8" t="s">
        <v>373</v>
      </c>
      <c r="EF88" s="8" t="s">
        <v>373</v>
      </c>
      <c r="EG88" s="8" t="s">
        <v>2992</v>
      </c>
      <c r="EH88" s="10">
        <v>49</v>
      </c>
      <c r="EI88" s="8" t="s">
        <v>3007</v>
      </c>
      <c r="EJ88" s="10">
        <v>1</v>
      </c>
      <c r="EK88" s="8" t="s">
        <v>3008</v>
      </c>
      <c r="EL88" s="8" t="s">
        <v>3009</v>
      </c>
      <c r="EM88" s="8" t="s">
        <v>373</v>
      </c>
      <c r="EN88" s="10">
        <v>1947</v>
      </c>
      <c r="EO88" s="10">
        <v>1993</v>
      </c>
      <c r="EP88" s="10">
        <v>1.38</v>
      </c>
      <c r="EQ88" s="10">
        <v>7</v>
      </c>
      <c r="ER88" s="10">
        <v>476.36500000000001</v>
      </c>
      <c r="ES88" s="10">
        <v>4.2149999999999999</v>
      </c>
      <c r="ET88" s="10">
        <v>1.649</v>
      </c>
      <c r="EU88" s="8" t="s">
        <v>479</v>
      </c>
      <c r="EV88" s="8" t="s">
        <v>3016</v>
      </c>
      <c r="EW88" s="8" t="s">
        <v>479</v>
      </c>
      <c r="EX88" s="8" t="s">
        <v>383</v>
      </c>
      <c r="EY88" s="8" t="s">
        <v>383</v>
      </c>
      <c r="EZ88" s="8" t="s">
        <v>373</v>
      </c>
      <c r="FA88" s="8" t="s">
        <v>373</v>
      </c>
      <c r="FB88" s="8" t="s">
        <v>383</v>
      </c>
      <c r="FC88" s="8" t="s">
        <v>373</v>
      </c>
      <c r="FD88" s="8" t="s">
        <v>383</v>
      </c>
      <c r="FE88" s="8" t="s">
        <v>373</v>
      </c>
      <c r="FF88" s="8" t="s">
        <v>373</v>
      </c>
      <c r="FG88" s="8" t="s">
        <v>390</v>
      </c>
      <c r="FH88" s="10">
        <v>3380</v>
      </c>
      <c r="FI88" s="8" t="s">
        <v>373</v>
      </c>
      <c r="FJ88" s="10">
        <v>115</v>
      </c>
      <c r="FK88" s="8" t="s">
        <v>373</v>
      </c>
      <c r="FL88" s="8" t="s">
        <v>373</v>
      </c>
      <c r="FM88" s="8" t="s">
        <v>373</v>
      </c>
      <c r="FN88" s="10">
        <v>22.5</v>
      </c>
      <c r="FO88" s="10">
        <v>19.5</v>
      </c>
      <c r="FP88" s="8" t="s">
        <v>3019</v>
      </c>
      <c r="FQ88" s="8" t="s">
        <v>373</v>
      </c>
      <c r="FR88" s="8" t="s">
        <v>373</v>
      </c>
    </row>
    <row r="89" spans="1:174" s="11" customFormat="1" x14ac:dyDescent="0.2">
      <c r="A89" s="8" t="s">
        <v>2444</v>
      </c>
      <c r="B89" s="8">
        <v>6380</v>
      </c>
      <c r="C89" s="10">
        <v>4</v>
      </c>
      <c r="D89" s="8">
        <v>7</v>
      </c>
      <c r="E89" s="8" t="s">
        <v>381</v>
      </c>
      <c r="F89" s="8" t="s">
        <v>373</v>
      </c>
      <c r="G89" s="8" t="s">
        <v>423</v>
      </c>
      <c r="H89" s="8" t="s">
        <v>390</v>
      </c>
      <c r="I89" s="8" t="s">
        <v>424</v>
      </c>
      <c r="J89" s="8" t="s">
        <v>373</v>
      </c>
      <c r="K89" s="8" t="s">
        <v>2296</v>
      </c>
      <c r="L89" s="8" t="s">
        <v>373</v>
      </c>
      <c r="M89" s="8" t="s">
        <v>2297</v>
      </c>
      <c r="N89" s="8" t="s">
        <v>373</v>
      </c>
      <c r="O89" s="8" t="s">
        <v>373</v>
      </c>
      <c r="P89" s="8" t="s">
        <v>2298</v>
      </c>
      <c r="Q89" s="8" t="s">
        <v>373</v>
      </c>
      <c r="R89" s="8" t="s">
        <v>2299</v>
      </c>
      <c r="S89" s="8" t="s">
        <v>383</v>
      </c>
      <c r="T89" s="8" t="s">
        <v>373</v>
      </c>
      <c r="U89" s="8" t="s">
        <v>405</v>
      </c>
      <c r="V89" s="8" t="s">
        <v>406</v>
      </c>
      <c r="W89" s="8" t="s">
        <v>373</v>
      </c>
      <c r="X89" s="8" t="s">
        <v>2300</v>
      </c>
      <c r="Y89" s="8" t="s">
        <v>373</v>
      </c>
      <c r="Z89" s="10">
        <v>20</v>
      </c>
      <c r="AA89" s="8" t="s">
        <v>373</v>
      </c>
      <c r="AB89" s="8" t="s">
        <v>373</v>
      </c>
      <c r="AC89" s="8" t="s">
        <v>373</v>
      </c>
      <c r="AD89" s="8" t="s">
        <v>429</v>
      </c>
      <c r="AE89" s="8" t="s">
        <v>429</v>
      </c>
      <c r="AF89" s="8" t="s">
        <v>383</v>
      </c>
      <c r="AG89" s="8" t="s">
        <v>373</v>
      </c>
      <c r="AH89" s="8" t="s">
        <v>373</v>
      </c>
      <c r="AI89" s="10">
        <v>2019</v>
      </c>
      <c r="AJ89" s="8" t="s">
        <v>373</v>
      </c>
      <c r="AK89" s="8" t="s">
        <v>373</v>
      </c>
      <c r="AL89" s="10">
        <v>2019</v>
      </c>
      <c r="AM89" s="8" t="s">
        <v>373</v>
      </c>
      <c r="AN89" s="8" t="s">
        <v>373</v>
      </c>
      <c r="AO89" s="8" t="s">
        <v>383</v>
      </c>
      <c r="AP89" s="8" t="s">
        <v>494</v>
      </c>
      <c r="AQ89" s="8" t="s">
        <v>373</v>
      </c>
      <c r="AR89" s="8" t="s">
        <v>2301</v>
      </c>
      <c r="AS89" s="8" t="s">
        <v>547</v>
      </c>
      <c r="AT89" s="8" t="s">
        <v>373</v>
      </c>
      <c r="AU89" s="8" t="s">
        <v>383</v>
      </c>
      <c r="AV89" s="8" t="s">
        <v>2302</v>
      </c>
      <c r="AW89" s="8" t="s">
        <v>390</v>
      </c>
      <c r="AX89" s="8" t="s">
        <v>373</v>
      </c>
      <c r="AY89" s="8" t="s">
        <v>373</v>
      </c>
      <c r="AZ89" s="8" t="s">
        <v>390</v>
      </c>
      <c r="BA89" s="10">
        <v>2019</v>
      </c>
      <c r="BB89" s="8" t="s">
        <v>411</v>
      </c>
      <c r="BC89" s="10">
        <v>15.4</v>
      </c>
      <c r="BD89" s="8" t="s">
        <v>373</v>
      </c>
      <c r="BE89" s="8" t="s">
        <v>494</v>
      </c>
      <c r="BF89" s="8" t="s">
        <v>2304</v>
      </c>
      <c r="BG89" s="8" t="s">
        <v>560</v>
      </c>
      <c r="BH89" s="8" t="s">
        <v>373</v>
      </c>
      <c r="BI89" s="8" t="s">
        <v>2305</v>
      </c>
      <c r="BJ89" s="8" t="s">
        <v>383</v>
      </c>
      <c r="BK89" s="8" t="s">
        <v>373</v>
      </c>
      <c r="BL89" s="8" t="s">
        <v>373</v>
      </c>
      <c r="BM89" s="8" t="s">
        <v>373</v>
      </c>
      <c r="BN89" s="8" t="s">
        <v>373</v>
      </c>
      <c r="BO89" s="8" t="s">
        <v>373</v>
      </c>
      <c r="BP89" s="8" t="s">
        <v>373</v>
      </c>
      <c r="BQ89" s="8" t="s">
        <v>373</v>
      </c>
      <c r="BR89" s="8" t="s">
        <v>373</v>
      </c>
      <c r="BS89" s="8" t="s">
        <v>373</v>
      </c>
      <c r="BT89" s="8" t="s">
        <v>383</v>
      </c>
      <c r="BU89" s="8" t="s">
        <v>373</v>
      </c>
      <c r="BV89" s="8" t="s">
        <v>373</v>
      </c>
      <c r="BW89" s="8" t="s">
        <v>373</v>
      </c>
      <c r="BX89" s="8" t="s">
        <v>373</v>
      </c>
      <c r="BY89" s="8" t="s">
        <v>373</v>
      </c>
      <c r="BZ89" s="8" t="s">
        <v>373</v>
      </c>
      <c r="CA89" s="8" t="s">
        <v>373</v>
      </c>
      <c r="CB89" s="8" t="s">
        <v>373</v>
      </c>
      <c r="CC89" s="8" t="s">
        <v>373</v>
      </c>
      <c r="CD89" s="8" t="s">
        <v>373</v>
      </c>
      <c r="CE89" s="8" t="s">
        <v>373</v>
      </c>
      <c r="CF89" s="8" t="s">
        <v>373</v>
      </c>
      <c r="CG89" s="8" t="s">
        <v>390</v>
      </c>
      <c r="CH89" s="10">
        <v>2027</v>
      </c>
      <c r="CI89" s="10">
        <v>51</v>
      </c>
      <c r="CJ89" s="10">
        <v>2027</v>
      </c>
      <c r="CK89" s="10">
        <v>51</v>
      </c>
      <c r="CL89" s="10">
        <v>1756</v>
      </c>
      <c r="CM89" s="10">
        <v>37</v>
      </c>
      <c r="CN89" s="10">
        <v>91</v>
      </c>
      <c r="CO89" s="10">
        <v>0</v>
      </c>
      <c r="CP89" s="10">
        <v>180</v>
      </c>
      <c r="CQ89" s="10">
        <v>14</v>
      </c>
      <c r="CR89" s="10">
        <v>69025</v>
      </c>
      <c r="CS89" s="10">
        <v>26</v>
      </c>
      <c r="CT89" s="10">
        <v>3</v>
      </c>
      <c r="CU89" s="10">
        <v>3</v>
      </c>
      <c r="CV89" s="10">
        <v>4.8</v>
      </c>
      <c r="CW89" s="8" t="s">
        <v>2311</v>
      </c>
      <c r="CX89" s="8" t="s">
        <v>2312</v>
      </c>
      <c r="CY89" s="8" t="s">
        <v>2313</v>
      </c>
      <c r="CZ89" s="8" t="s">
        <v>2314</v>
      </c>
      <c r="DA89" s="10">
        <v>0.79</v>
      </c>
      <c r="DB89" s="8" t="s">
        <v>547</v>
      </c>
      <c r="DC89" s="8" t="s">
        <v>2316</v>
      </c>
      <c r="DD89" s="10">
        <v>0</v>
      </c>
      <c r="DE89" s="10">
        <v>0</v>
      </c>
      <c r="DF89" s="10">
        <v>0</v>
      </c>
      <c r="DG89" s="10">
        <v>0</v>
      </c>
      <c r="DH89" s="10">
        <v>0</v>
      </c>
      <c r="DI89" s="10">
        <v>0</v>
      </c>
      <c r="DJ89" s="8" t="s">
        <v>373</v>
      </c>
      <c r="DK89" s="8" t="s">
        <v>373</v>
      </c>
      <c r="DL89" s="8" t="s">
        <v>373</v>
      </c>
      <c r="DM89" s="8" t="s">
        <v>2317</v>
      </c>
      <c r="DN89" s="8" t="s">
        <v>383</v>
      </c>
      <c r="DO89" s="8" t="s">
        <v>373</v>
      </c>
      <c r="DP89" s="8" t="s">
        <v>449</v>
      </c>
      <c r="DQ89" s="8" t="s">
        <v>373</v>
      </c>
      <c r="DR89" s="10">
        <v>75</v>
      </c>
      <c r="DS89" s="10">
        <v>25</v>
      </c>
      <c r="DT89" s="8" t="s">
        <v>373</v>
      </c>
      <c r="DU89" s="8" t="s">
        <v>373</v>
      </c>
      <c r="DV89" s="8" t="s">
        <v>383</v>
      </c>
      <c r="DW89" s="8" t="s">
        <v>373</v>
      </c>
      <c r="DX89" s="8" t="s">
        <v>373</v>
      </c>
      <c r="DY89" s="8" t="s">
        <v>373</v>
      </c>
      <c r="DZ89" s="8" t="s">
        <v>373</v>
      </c>
      <c r="EA89" s="8" t="s">
        <v>373</v>
      </c>
      <c r="EB89" s="8" t="s">
        <v>373</v>
      </c>
      <c r="EC89" s="8" t="s">
        <v>373</v>
      </c>
      <c r="ED89" s="8" t="s">
        <v>373</v>
      </c>
      <c r="EE89" s="8" t="s">
        <v>373</v>
      </c>
      <c r="EF89" s="8" t="s">
        <v>373</v>
      </c>
      <c r="EG89" s="8" t="s">
        <v>373</v>
      </c>
      <c r="EH89" s="8" t="s">
        <v>373</v>
      </c>
      <c r="EI89" s="8" t="s">
        <v>373</v>
      </c>
      <c r="EJ89" s="8" t="s">
        <v>373</v>
      </c>
      <c r="EK89" s="8" t="s">
        <v>373</v>
      </c>
      <c r="EL89" s="8" t="s">
        <v>373</v>
      </c>
      <c r="EM89" s="8" t="s">
        <v>373</v>
      </c>
      <c r="EN89" s="8" t="s">
        <v>373</v>
      </c>
      <c r="EO89" s="8" t="s">
        <v>373</v>
      </c>
      <c r="EP89" s="8" t="s">
        <v>373</v>
      </c>
      <c r="EQ89" s="8" t="s">
        <v>373</v>
      </c>
      <c r="ER89" s="8" t="s">
        <v>373</v>
      </c>
      <c r="ES89" s="8" t="s">
        <v>373</v>
      </c>
      <c r="ET89" s="8" t="s">
        <v>373</v>
      </c>
      <c r="EU89" s="8" t="s">
        <v>373</v>
      </c>
      <c r="EV89" s="8" t="s">
        <v>373</v>
      </c>
      <c r="EW89" s="8" t="s">
        <v>373</v>
      </c>
      <c r="EX89" s="8" t="s">
        <v>373</v>
      </c>
      <c r="EY89" s="8" t="s">
        <v>373</v>
      </c>
      <c r="EZ89" s="8" t="s">
        <v>373</v>
      </c>
      <c r="FA89" s="8" t="s">
        <v>373</v>
      </c>
      <c r="FB89" s="8" t="s">
        <v>373</v>
      </c>
      <c r="FC89" s="8" t="s">
        <v>373</v>
      </c>
      <c r="FD89" s="8" t="s">
        <v>373</v>
      </c>
      <c r="FE89" s="8" t="s">
        <v>373</v>
      </c>
      <c r="FF89" s="8" t="s">
        <v>373</v>
      </c>
      <c r="FG89" s="8" t="s">
        <v>383</v>
      </c>
      <c r="FH89" s="8" t="s">
        <v>373</v>
      </c>
      <c r="FI89" s="8" t="s">
        <v>373</v>
      </c>
      <c r="FJ89" s="8" t="s">
        <v>373</v>
      </c>
      <c r="FK89" s="8" t="s">
        <v>373</v>
      </c>
      <c r="FL89" s="8" t="s">
        <v>373</v>
      </c>
      <c r="FM89" s="8" t="s">
        <v>373</v>
      </c>
      <c r="FN89" s="8" t="s">
        <v>373</v>
      </c>
      <c r="FO89" s="8" t="s">
        <v>373</v>
      </c>
      <c r="FP89" s="8" t="s">
        <v>373</v>
      </c>
      <c r="FQ89" s="8" t="s">
        <v>373</v>
      </c>
      <c r="FR89" s="8" t="s">
        <v>373</v>
      </c>
    </row>
    <row r="90" spans="1:174" s="11" customFormat="1" x14ac:dyDescent="0.2">
      <c r="A90" s="8" t="s">
        <v>3252</v>
      </c>
      <c r="B90" s="8">
        <v>1250</v>
      </c>
      <c r="C90" s="10">
        <v>3</v>
      </c>
      <c r="D90" s="8">
        <v>3</v>
      </c>
      <c r="E90" s="8" t="s">
        <v>381</v>
      </c>
      <c r="F90" s="8" t="s">
        <v>373</v>
      </c>
      <c r="G90" s="8" t="s">
        <v>1021</v>
      </c>
      <c r="H90" s="8" t="s">
        <v>390</v>
      </c>
      <c r="I90" s="8" t="s">
        <v>1563</v>
      </c>
      <c r="J90" s="8" t="s">
        <v>373</v>
      </c>
      <c r="K90" s="8" t="s">
        <v>1564</v>
      </c>
      <c r="L90" s="8" t="s">
        <v>373</v>
      </c>
      <c r="M90" s="8" t="s">
        <v>849</v>
      </c>
      <c r="N90" s="8" t="s">
        <v>373</v>
      </c>
      <c r="O90" s="8" t="s">
        <v>373</v>
      </c>
      <c r="P90" s="8" t="s">
        <v>373</v>
      </c>
      <c r="Q90" s="9">
        <v>175.5</v>
      </c>
      <c r="R90" s="10">
        <v>90</v>
      </c>
      <c r="S90" s="8" t="s">
        <v>383</v>
      </c>
      <c r="T90" s="8" t="s">
        <v>373</v>
      </c>
      <c r="U90" s="8" t="s">
        <v>392</v>
      </c>
      <c r="V90" s="8" t="s">
        <v>373</v>
      </c>
      <c r="W90" s="8" t="s">
        <v>373</v>
      </c>
      <c r="X90" s="8" t="s">
        <v>373</v>
      </c>
      <c r="Y90" s="8" t="s">
        <v>373</v>
      </c>
      <c r="Z90" s="8" t="s">
        <v>373</v>
      </c>
      <c r="AA90" s="8" t="s">
        <v>373</v>
      </c>
      <c r="AB90" s="8" t="s">
        <v>373</v>
      </c>
      <c r="AC90" s="8" t="s">
        <v>429</v>
      </c>
      <c r="AD90" s="8" t="s">
        <v>429</v>
      </c>
      <c r="AE90" s="8" t="s">
        <v>429</v>
      </c>
      <c r="AF90" s="8" t="s">
        <v>373</v>
      </c>
      <c r="AG90" s="8" t="s">
        <v>390</v>
      </c>
      <c r="AH90" s="8" t="s">
        <v>390</v>
      </c>
      <c r="AI90" s="8" t="s">
        <v>429</v>
      </c>
      <c r="AJ90" s="8" t="s">
        <v>1566</v>
      </c>
      <c r="AK90" s="8" t="s">
        <v>1566</v>
      </c>
      <c r="AL90" s="8" t="s">
        <v>429</v>
      </c>
      <c r="AM90" s="10">
        <v>2012</v>
      </c>
      <c r="AN90" s="10">
        <v>2012</v>
      </c>
      <c r="AO90" s="8" t="s">
        <v>383</v>
      </c>
      <c r="AP90" s="8" t="s">
        <v>494</v>
      </c>
      <c r="AQ90" s="8" t="s">
        <v>373</v>
      </c>
      <c r="AR90" s="8" t="s">
        <v>1567</v>
      </c>
      <c r="AS90" s="8" t="s">
        <v>557</v>
      </c>
      <c r="AT90" s="8" t="s">
        <v>373</v>
      </c>
      <c r="AU90" s="8" t="s">
        <v>390</v>
      </c>
      <c r="AV90" s="8" t="s">
        <v>1568</v>
      </c>
      <c r="AW90" s="8" t="s">
        <v>373</v>
      </c>
      <c r="AX90" s="8" t="s">
        <v>390</v>
      </c>
      <c r="AY90" s="8" t="s">
        <v>383</v>
      </c>
      <c r="AZ90" s="8" t="s">
        <v>383</v>
      </c>
      <c r="BA90" s="8" t="s">
        <v>373</v>
      </c>
      <c r="BB90" s="8" t="s">
        <v>373</v>
      </c>
      <c r="BC90" s="8" t="s">
        <v>373</v>
      </c>
      <c r="BD90" s="8" t="s">
        <v>373</v>
      </c>
      <c r="BE90" s="8" t="s">
        <v>373</v>
      </c>
      <c r="BF90" s="8" t="s">
        <v>373</v>
      </c>
      <c r="BG90" s="8" t="s">
        <v>373</v>
      </c>
      <c r="BH90" s="8" t="s">
        <v>373</v>
      </c>
      <c r="BI90" s="8" t="s">
        <v>373</v>
      </c>
      <c r="BJ90" s="8" t="s">
        <v>390</v>
      </c>
      <c r="BK90" s="10">
        <v>2019</v>
      </c>
      <c r="BL90" s="8" t="s">
        <v>411</v>
      </c>
      <c r="BM90" s="10">
        <v>2.6</v>
      </c>
      <c r="BN90" s="8" t="s">
        <v>373</v>
      </c>
      <c r="BO90" s="8" t="s">
        <v>618</v>
      </c>
      <c r="BP90" s="8" t="s">
        <v>373</v>
      </c>
      <c r="BQ90" s="8" t="s">
        <v>435</v>
      </c>
      <c r="BR90" s="8" t="s">
        <v>373</v>
      </c>
      <c r="BS90" s="10">
        <v>40</v>
      </c>
      <c r="BT90" s="8" t="s">
        <v>390</v>
      </c>
      <c r="BU90" s="10">
        <v>2017</v>
      </c>
      <c r="BV90" s="8" t="s">
        <v>411</v>
      </c>
      <c r="BW90" s="10">
        <v>0.85</v>
      </c>
      <c r="BX90" s="8" t="s">
        <v>373</v>
      </c>
      <c r="BY90" s="8" t="s">
        <v>383</v>
      </c>
      <c r="BZ90" s="8" t="s">
        <v>618</v>
      </c>
      <c r="CA90" s="8" t="s">
        <v>373</v>
      </c>
      <c r="CB90" s="8" t="s">
        <v>752</v>
      </c>
      <c r="CC90" s="8" t="s">
        <v>373</v>
      </c>
      <c r="CD90" s="8" t="s">
        <v>383</v>
      </c>
      <c r="CE90" s="8" t="s">
        <v>373</v>
      </c>
      <c r="CF90" s="10">
        <v>13</v>
      </c>
      <c r="CG90" s="8" t="s">
        <v>383</v>
      </c>
      <c r="CH90" s="8" t="s">
        <v>373</v>
      </c>
      <c r="CI90" s="8" t="s">
        <v>373</v>
      </c>
      <c r="CJ90" s="8" t="s">
        <v>373</v>
      </c>
      <c r="CK90" s="8" t="s">
        <v>373</v>
      </c>
      <c r="CL90" s="8" t="s">
        <v>373</v>
      </c>
      <c r="CM90" s="8" t="s">
        <v>373</v>
      </c>
      <c r="CN90" s="8" t="s">
        <v>373</v>
      </c>
      <c r="CO90" s="8" t="s">
        <v>373</v>
      </c>
      <c r="CP90" s="8" t="s">
        <v>373</v>
      </c>
      <c r="CQ90" s="8" t="s">
        <v>373</v>
      </c>
      <c r="CR90" s="8" t="s">
        <v>373</v>
      </c>
      <c r="CS90" s="8" t="s">
        <v>373</v>
      </c>
      <c r="CT90" s="8" t="s">
        <v>373</v>
      </c>
      <c r="CU90" s="8" t="s">
        <v>373</v>
      </c>
      <c r="CV90" s="8" t="s">
        <v>373</v>
      </c>
      <c r="CW90" s="8" t="s">
        <v>373</v>
      </c>
      <c r="CX90" s="8" t="s">
        <v>373</v>
      </c>
      <c r="CY90" s="8" t="s">
        <v>373</v>
      </c>
      <c r="CZ90" s="8" t="s">
        <v>373</v>
      </c>
      <c r="DA90" s="8" t="s">
        <v>373</v>
      </c>
      <c r="DB90" s="8" t="s">
        <v>373</v>
      </c>
      <c r="DC90" s="8" t="s">
        <v>373</v>
      </c>
      <c r="DD90" s="8" t="s">
        <v>373</v>
      </c>
      <c r="DE90" s="8" t="s">
        <v>373</v>
      </c>
      <c r="DF90" s="8" t="s">
        <v>373</v>
      </c>
      <c r="DG90" s="8" t="s">
        <v>373</v>
      </c>
      <c r="DH90" s="8" t="s">
        <v>373</v>
      </c>
      <c r="DI90" s="8" t="s">
        <v>373</v>
      </c>
      <c r="DJ90" s="8" t="s">
        <v>373</v>
      </c>
      <c r="DK90" s="8" t="s">
        <v>373</v>
      </c>
      <c r="DL90" s="8" t="s">
        <v>373</v>
      </c>
      <c r="DM90" s="8" t="s">
        <v>373</v>
      </c>
      <c r="DN90" s="8" t="s">
        <v>373</v>
      </c>
      <c r="DO90" s="8" t="s">
        <v>373</v>
      </c>
      <c r="DP90" s="8" t="s">
        <v>373</v>
      </c>
      <c r="DQ90" s="8" t="s">
        <v>373</v>
      </c>
      <c r="DR90" s="8" t="s">
        <v>373</v>
      </c>
      <c r="DS90" s="8" t="s">
        <v>373</v>
      </c>
      <c r="DT90" s="8" t="s">
        <v>373</v>
      </c>
      <c r="DU90" s="8" t="s">
        <v>373</v>
      </c>
      <c r="DV90" s="8" t="s">
        <v>390</v>
      </c>
      <c r="DW90" s="10">
        <v>516</v>
      </c>
      <c r="DX90" s="10">
        <v>0</v>
      </c>
      <c r="DY90" s="10">
        <v>516</v>
      </c>
      <c r="DZ90" s="10">
        <v>0</v>
      </c>
      <c r="EA90" s="10">
        <v>459</v>
      </c>
      <c r="EB90" s="10">
        <v>0</v>
      </c>
      <c r="EC90" s="10">
        <v>57</v>
      </c>
      <c r="ED90" s="10">
        <v>0</v>
      </c>
      <c r="EE90" s="8" t="s">
        <v>373</v>
      </c>
      <c r="EF90" s="10">
        <v>0</v>
      </c>
      <c r="EG90" s="8" t="s">
        <v>1575</v>
      </c>
      <c r="EH90" s="8" t="s">
        <v>679</v>
      </c>
      <c r="EI90" s="10">
        <v>0</v>
      </c>
      <c r="EJ90" s="10">
        <v>0</v>
      </c>
      <c r="EK90" s="10">
        <v>100</v>
      </c>
      <c r="EL90" s="8" t="s">
        <v>494</v>
      </c>
      <c r="EM90" s="8" t="s">
        <v>1576</v>
      </c>
      <c r="EN90" s="8" t="s">
        <v>1577</v>
      </c>
      <c r="EO90" s="8" t="s">
        <v>1578</v>
      </c>
      <c r="EP90" s="8" t="s">
        <v>373</v>
      </c>
      <c r="EQ90" s="8" t="s">
        <v>373</v>
      </c>
      <c r="ER90" s="8" t="s">
        <v>373</v>
      </c>
      <c r="ES90" s="8" t="s">
        <v>373</v>
      </c>
      <c r="ET90" s="8" t="s">
        <v>542</v>
      </c>
      <c r="EU90" s="8" t="s">
        <v>679</v>
      </c>
      <c r="EV90" s="8" t="s">
        <v>1579</v>
      </c>
      <c r="EW90" s="8" t="s">
        <v>1579</v>
      </c>
      <c r="EX90" s="8" t="s">
        <v>383</v>
      </c>
      <c r="EY90" s="8" t="s">
        <v>383</v>
      </c>
      <c r="EZ90" s="8" t="s">
        <v>429</v>
      </c>
      <c r="FA90" s="8" t="s">
        <v>373</v>
      </c>
      <c r="FB90" s="8" t="s">
        <v>383</v>
      </c>
      <c r="FC90" s="8" t="s">
        <v>373</v>
      </c>
      <c r="FD90" s="8" t="s">
        <v>383</v>
      </c>
      <c r="FE90" s="8" t="s">
        <v>373</v>
      </c>
      <c r="FF90" s="8" t="s">
        <v>1580</v>
      </c>
      <c r="FG90" s="8" t="s">
        <v>390</v>
      </c>
      <c r="FH90" s="10">
        <v>509</v>
      </c>
      <c r="FI90" s="10">
        <v>0</v>
      </c>
      <c r="FJ90" s="10">
        <v>57</v>
      </c>
      <c r="FK90" s="10">
        <v>0</v>
      </c>
      <c r="FL90" s="10">
        <v>0</v>
      </c>
      <c r="FM90" s="10">
        <v>0</v>
      </c>
      <c r="FN90" s="8" t="s">
        <v>679</v>
      </c>
      <c r="FO90" s="8" t="s">
        <v>679</v>
      </c>
      <c r="FP90" s="10">
        <v>10000</v>
      </c>
      <c r="FQ90" s="8" t="s">
        <v>373</v>
      </c>
      <c r="FR90" s="8" t="s">
        <v>373</v>
      </c>
    </row>
    <row r="91" spans="1:174" s="11" customFormat="1" x14ac:dyDescent="0.2">
      <c r="A91" s="8" t="s">
        <v>3253</v>
      </c>
      <c r="B91" s="8">
        <v>3490</v>
      </c>
      <c r="C91" s="10">
        <v>4</v>
      </c>
      <c r="D91" s="8">
        <v>5</v>
      </c>
      <c r="E91" s="8" t="s">
        <v>381</v>
      </c>
      <c r="F91" s="8" t="s">
        <v>373</v>
      </c>
      <c r="G91" s="8" t="s">
        <v>423</v>
      </c>
      <c r="H91" s="8" t="s">
        <v>390</v>
      </c>
      <c r="I91" s="8" t="s">
        <v>2628</v>
      </c>
      <c r="J91" s="8" t="s">
        <v>373</v>
      </c>
      <c r="K91" s="8" t="s">
        <v>373</v>
      </c>
      <c r="L91" s="8" t="s">
        <v>373</v>
      </c>
      <c r="M91" s="8" t="s">
        <v>373</v>
      </c>
      <c r="N91" s="8" t="s">
        <v>373</v>
      </c>
      <c r="O91" s="8" t="s">
        <v>373</v>
      </c>
      <c r="P91" s="10">
        <v>60</v>
      </c>
      <c r="Q91" s="8" t="s">
        <v>373</v>
      </c>
      <c r="R91" s="8" t="s">
        <v>373</v>
      </c>
      <c r="S91" s="8" t="s">
        <v>383</v>
      </c>
      <c r="T91" s="8" t="s">
        <v>373</v>
      </c>
      <c r="U91" s="8" t="s">
        <v>405</v>
      </c>
      <c r="V91" s="8" t="s">
        <v>406</v>
      </c>
      <c r="W91" s="10">
        <v>90</v>
      </c>
      <c r="X91" s="8" t="s">
        <v>373</v>
      </c>
      <c r="Y91" s="8" t="s">
        <v>373</v>
      </c>
      <c r="Z91" s="10">
        <v>25</v>
      </c>
      <c r="AA91" s="10">
        <v>15.6</v>
      </c>
      <c r="AB91" s="8" t="s">
        <v>373</v>
      </c>
      <c r="AC91" s="8" t="s">
        <v>373</v>
      </c>
      <c r="AD91" s="8" t="s">
        <v>373</v>
      </c>
      <c r="AE91" s="8" t="s">
        <v>429</v>
      </c>
      <c r="AF91" s="8" t="s">
        <v>373</v>
      </c>
      <c r="AG91" s="8" t="s">
        <v>373</v>
      </c>
      <c r="AH91" s="8" t="s">
        <v>373</v>
      </c>
      <c r="AI91" s="8" t="s">
        <v>2630</v>
      </c>
      <c r="AJ91" s="8" t="s">
        <v>2630</v>
      </c>
      <c r="AK91" s="8" t="s">
        <v>373</v>
      </c>
      <c r="AL91" s="8" t="s">
        <v>373</v>
      </c>
      <c r="AM91" s="8" t="s">
        <v>373</v>
      </c>
      <c r="AN91" s="8" t="s">
        <v>373</v>
      </c>
      <c r="AO91" s="8" t="s">
        <v>390</v>
      </c>
      <c r="AP91" s="8" t="s">
        <v>494</v>
      </c>
      <c r="AQ91" s="8" t="s">
        <v>373</v>
      </c>
      <c r="AR91" s="8" t="s">
        <v>373</v>
      </c>
      <c r="AS91" s="8" t="s">
        <v>409</v>
      </c>
      <c r="AT91" s="8" t="s">
        <v>373</v>
      </c>
      <c r="AU91" s="8" t="s">
        <v>569</v>
      </c>
      <c r="AV91" s="8" t="s">
        <v>433</v>
      </c>
      <c r="AW91" s="8" t="s">
        <v>390</v>
      </c>
      <c r="AX91" s="8" t="s">
        <v>390</v>
      </c>
      <c r="AY91" s="8" t="s">
        <v>373</v>
      </c>
      <c r="AZ91" s="8" t="s">
        <v>390</v>
      </c>
      <c r="BA91" s="10">
        <v>2019</v>
      </c>
      <c r="BB91" s="8" t="s">
        <v>411</v>
      </c>
      <c r="BC91" s="10">
        <v>1.25</v>
      </c>
      <c r="BD91" s="8" t="s">
        <v>373</v>
      </c>
      <c r="BE91" s="8" t="s">
        <v>618</v>
      </c>
      <c r="BF91" s="8" t="s">
        <v>373</v>
      </c>
      <c r="BG91" s="8" t="s">
        <v>415</v>
      </c>
      <c r="BH91" s="8" t="s">
        <v>373</v>
      </c>
      <c r="BI91" s="10">
        <v>64.55</v>
      </c>
      <c r="BJ91" s="8" t="s">
        <v>390</v>
      </c>
      <c r="BK91" s="10">
        <v>2019</v>
      </c>
      <c r="BL91" s="8" t="s">
        <v>411</v>
      </c>
      <c r="BM91" s="10">
        <v>1.25</v>
      </c>
      <c r="BN91" s="8" t="s">
        <v>373</v>
      </c>
      <c r="BO91" s="8" t="s">
        <v>618</v>
      </c>
      <c r="BP91" s="8" t="s">
        <v>373</v>
      </c>
      <c r="BQ91" s="8" t="s">
        <v>502</v>
      </c>
      <c r="BR91" s="8" t="s">
        <v>373</v>
      </c>
      <c r="BS91" s="10">
        <v>81.06</v>
      </c>
      <c r="BT91" s="8" t="s">
        <v>383</v>
      </c>
      <c r="BU91" s="8" t="s">
        <v>373</v>
      </c>
      <c r="BV91" s="8" t="s">
        <v>373</v>
      </c>
      <c r="BW91" s="8" t="s">
        <v>373</v>
      </c>
      <c r="BX91" s="8" t="s">
        <v>373</v>
      </c>
      <c r="BY91" s="8" t="s">
        <v>373</v>
      </c>
      <c r="BZ91" s="8" t="s">
        <v>373</v>
      </c>
      <c r="CA91" s="8" t="s">
        <v>373</v>
      </c>
      <c r="CB91" s="8" t="s">
        <v>373</v>
      </c>
      <c r="CC91" s="8" t="s">
        <v>373</v>
      </c>
      <c r="CD91" s="8" t="s">
        <v>373</v>
      </c>
      <c r="CE91" s="8" t="s">
        <v>373</v>
      </c>
      <c r="CF91" s="8" t="s">
        <v>373</v>
      </c>
      <c r="CG91" s="8" t="s">
        <v>390</v>
      </c>
      <c r="CH91" s="10">
        <v>3500</v>
      </c>
      <c r="CI91" s="8" t="s">
        <v>373</v>
      </c>
      <c r="CJ91" s="10">
        <v>3600</v>
      </c>
      <c r="CK91" s="8" t="s">
        <v>373</v>
      </c>
      <c r="CL91" s="10">
        <v>1234</v>
      </c>
      <c r="CM91" s="8" t="s">
        <v>373</v>
      </c>
      <c r="CN91" s="10">
        <v>107</v>
      </c>
      <c r="CO91" s="8" t="s">
        <v>373</v>
      </c>
      <c r="CP91" s="8" t="s">
        <v>373</v>
      </c>
      <c r="CQ91" s="8" t="s">
        <v>373</v>
      </c>
      <c r="CR91" s="13">
        <v>42000</v>
      </c>
      <c r="CS91" s="10">
        <v>35.4</v>
      </c>
      <c r="CT91" s="10">
        <v>4</v>
      </c>
      <c r="CU91" s="10">
        <v>3</v>
      </c>
      <c r="CV91" s="10">
        <v>6.4</v>
      </c>
      <c r="CW91" s="10">
        <v>1976</v>
      </c>
      <c r="CX91" s="10">
        <v>2018</v>
      </c>
      <c r="CY91" s="8" t="s">
        <v>2638</v>
      </c>
      <c r="CZ91" s="10">
        <v>3</v>
      </c>
      <c r="DA91" s="13">
        <v>711878</v>
      </c>
      <c r="DB91" s="12">
        <v>0.95</v>
      </c>
      <c r="DC91" s="8" t="s">
        <v>2640</v>
      </c>
      <c r="DD91" s="8" t="s">
        <v>2641</v>
      </c>
      <c r="DE91" s="8" t="s">
        <v>373</v>
      </c>
      <c r="DF91" s="8" t="s">
        <v>373</v>
      </c>
      <c r="DG91" s="8" t="s">
        <v>373</v>
      </c>
      <c r="DH91" s="8" t="s">
        <v>2642</v>
      </c>
      <c r="DI91" s="8" t="s">
        <v>373</v>
      </c>
      <c r="DJ91" s="8" t="s">
        <v>373</v>
      </c>
      <c r="DK91" s="8" t="s">
        <v>373</v>
      </c>
      <c r="DL91" s="8" t="s">
        <v>373</v>
      </c>
      <c r="DM91" s="8" t="s">
        <v>2643</v>
      </c>
      <c r="DN91" s="8" t="s">
        <v>383</v>
      </c>
      <c r="DO91" s="8" t="s">
        <v>390</v>
      </c>
      <c r="DP91" s="8" t="s">
        <v>494</v>
      </c>
      <c r="DQ91" s="8" t="s">
        <v>2644</v>
      </c>
      <c r="DR91" s="8" t="s">
        <v>373</v>
      </c>
      <c r="DS91" s="10">
        <v>100</v>
      </c>
      <c r="DT91" s="8" t="s">
        <v>373</v>
      </c>
      <c r="DU91" s="8" t="s">
        <v>373</v>
      </c>
      <c r="DV91" s="8" t="s">
        <v>390</v>
      </c>
      <c r="DW91" s="10">
        <v>3500</v>
      </c>
      <c r="DX91" s="8" t="s">
        <v>373</v>
      </c>
      <c r="DY91" s="10">
        <v>3600</v>
      </c>
      <c r="DZ91" s="8" t="s">
        <v>373</v>
      </c>
      <c r="EA91" s="8" t="s">
        <v>373</v>
      </c>
      <c r="EB91" s="8" t="s">
        <v>373</v>
      </c>
      <c r="EC91" s="8" t="s">
        <v>373</v>
      </c>
      <c r="ED91" s="8" t="s">
        <v>373</v>
      </c>
      <c r="EE91" s="8" t="s">
        <v>373</v>
      </c>
      <c r="EF91" s="8" t="s">
        <v>373</v>
      </c>
      <c r="EG91" s="8" t="s">
        <v>373</v>
      </c>
      <c r="EH91" s="10">
        <v>21.5</v>
      </c>
      <c r="EI91" s="10">
        <v>6</v>
      </c>
      <c r="EJ91" s="10">
        <v>1</v>
      </c>
      <c r="EK91" s="10">
        <v>0</v>
      </c>
      <c r="EL91" s="8" t="s">
        <v>1758</v>
      </c>
      <c r="EM91" s="8" t="s">
        <v>373</v>
      </c>
      <c r="EN91" s="10">
        <v>1953</v>
      </c>
      <c r="EO91" s="10">
        <v>2001</v>
      </c>
      <c r="EP91" s="10">
        <v>0.73</v>
      </c>
      <c r="EQ91" s="10">
        <v>1.64</v>
      </c>
      <c r="ER91" s="10">
        <v>244</v>
      </c>
      <c r="ES91" s="10">
        <v>2.1469999999999998</v>
      </c>
      <c r="ET91" s="10">
        <v>0.96599999999999997</v>
      </c>
      <c r="EU91" s="10">
        <v>50</v>
      </c>
      <c r="EV91" s="8" t="s">
        <v>373</v>
      </c>
      <c r="EW91" s="8" t="s">
        <v>373</v>
      </c>
      <c r="EX91" s="8" t="s">
        <v>383</v>
      </c>
      <c r="EY91" s="8" t="s">
        <v>383</v>
      </c>
      <c r="EZ91" s="8" t="s">
        <v>373</v>
      </c>
      <c r="FA91" s="8" t="s">
        <v>373</v>
      </c>
      <c r="FB91" s="8" t="s">
        <v>390</v>
      </c>
      <c r="FC91" s="8" t="s">
        <v>2651</v>
      </c>
      <c r="FD91" s="8" t="s">
        <v>383</v>
      </c>
      <c r="FE91" s="8" t="s">
        <v>373</v>
      </c>
      <c r="FF91" s="8" t="s">
        <v>373</v>
      </c>
      <c r="FG91" s="8" t="s">
        <v>390</v>
      </c>
      <c r="FH91" s="8" t="s">
        <v>373</v>
      </c>
      <c r="FI91" s="8" t="s">
        <v>373</v>
      </c>
      <c r="FJ91" s="8" t="s">
        <v>373</v>
      </c>
      <c r="FK91" s="8" t="s">
        <v>373</v>
      </c>
      <c r="FL91" s="8" t="s">
        <v>373</v>
      </c>
      <c r="FM91" s="8" t="s">
        <v>373</v>
      </c>
      <c r="FN91" s="8" t="s">
        <v>373</v>
      </c>
      <c r="FO91" s="8" t="s">
        <v>373</v>
      </c>
      <c r="FP91" s="8" t="s">
        <v>373</v>
      </c>
      <c r="FQ91" s="8" t="s">
        <v>373</v>
      </c>
      <c r="FR91" s="8" t="s">
        <v>373</v>
      </c>
    </row>
    <row r="92" spans="1:174" s="11" customFormat="1" x14ac:dyDescent="0.2">
      <c r="A92" s="8" t="s">
        <v>1304</v>
      </c>
      <c r="B92" s="8">
        <v>16185</v>
      </c>
      <c r="C92" s="10">
        <v>5</v>
      </c>
      <c r="D92" s="8">
        <v>2</v>
      </c>
      <c r="E92" s="8" t="s">
        <v>381</v>
      </c>
      <c r="F92" s="8" t="s">
        <v>373</v>
      </c>
      <c r="G92" s="8" t="s">
        <v>1021</v>
      </c>
      <c r="H92" s="8" t="s">
        <v>390</v>
      </c>
      <c r="I92" s="8" t="s">
        <v>424</v>
      </c>
      <c r="J92" s="8" t="s">
        <v>373</v>
      </c>
      <c r="K92" s="8" t="s">
        <v>1309</v>
      </c>
      <c r="L92" s="8" t="s">
        <v>373</v>
      </c>
      <c r="M92" s="10">
        <v>45</v>
      </c>
      <c r="N92" s="8" t="s">
        <v>373</v>
      </c>
      <c r="O92" s="8" t="s">
        <v>373</v>
      </c>
      <c r="P92" s="10">
        <v>60</v>
      </c>
      <c r="Q92" s="8" t="s">
        <v>373</v>
      </c>
      <c r="R92" s="10">
        <v>60</v>
      </c>
      <c r="S92" s="8" t="s">
        <v>383</v>
      </c>
      <c r="T92" s="8" t="s">
        <v>373</v>
      </c>
      <c r="U92" s="8" t="s">
        <v>405</v>
      </c>
      <c r="V92" s="8" t="s">
        <v>406</v>
      </c>
      <c r="W92" s="8" t="s">
        <v>373</v>
      </c>
      <c r="X92" s="8" t="s">
        <v>1310</v>
      </c>
      <c r="Y92" s="8" t="s">
        <v>373</v>
      </c>
      <c r="Z92" s="10">
        <v>0</v>
      </c>
      <c r="AA92" s="10">
        <v>0</v>
      </c>
      <c r="AB92" s="10">
        <v>0</v>
      </c>
      <c r="AC92" s="8" t="s">
        <v>373</v>
      </c>
      <c r="AD92" s="8" t="s">
        <v>373</v>
      </c>
      <c r="AE92" s="8" t="s">
        <v>373</v>
      </c>
      <c r="AF92" s="8" t="s">
        <v>383</v>
      </c>
      <c r="AG92" s="8" t="s">
        <v>383</v>
      </c>
      <c r="AH92" s="8" t="s">
        <v>383</v>
      </c>
      <c r="AI92" s="10">
        <v>2017</v>
      </c>
      <c r="AJ92" s="10">
        <v>2017</v>
      </c>
      <c r="AK92" s="10">
        <v>2017</v>
      </c>
      <c r="AL92" s="10">
        <v>2017</v>
      </c>
      <c r="AM92" s="10">
        <v>2017</v>
      </c>
      <c r="AN92" s="10">
        <v>2017</v>
      </c>
      <c r="AO92" s="8" t="s">
        <v>383</v>
      </c>
      <c r="AP92" s="8" t="s">
        <v>494</v>
      </c>
      <c r="AQ92" s="8" t="s">
        <v>373</v>
      </c>
      <c r="AR92" s="8" t="s">
        <v>1311</v>
      </c>
      <c r="AS92" s="8" t="s">
        <v>494</v>
      </c>
      <c r="AT92" s="8" t="s">
        <v>1312</v>
      </c>
      <c r="AU92" s="8" t="s">
        <v>390</v>
      </c>
      <c r="AV92" s="8" t="s">
        <v>373</v>
      </c>
      <c r="AW92" s="8" t="s">
        <v>383</v>
      </c>
      <c r="AX92" s="8" t="s">
        <v>383</v>
      </c>
      <c r="AY92" s="8" t="s">
        <v>383</v>
      </c>
      <c r="AZ92" s="8" t="s">
        <v>383</v>
      </c>
      <c r="BA92" s="8" t="s">
        <v>373</v>
      </c>
      <c r="BB92" s="8" t="s">
        <v>373</v>
      </c>
      <c r="BC92" s="8" t="s">
        <v>373</v>
      </c>
      <c r="BD92" s="8" t="s">
        <v>373</v>
      </c>
      <c r="BE92" s="8" t="s">
        <v>373</v>
      </c>
      <c r="BF92" s="8" t="s">
        <v>373</v>
      </c>
      <c r="BG92" s="8" t="s">
        <v>373</v>
      </c>
      <c r="BH92" s="8" t="s">
        <v>373</v>
      </c>
      <c r="BI92" s="8" t="s">
        <v>373</v>
      </c>
      <c r="BJ92" s="8" t="s">
        <v>390</v>
      </c>
      <c r="BK92" s="10">
        <v>2019</v>
      </c>
      <c r="BL92" s="8" t="s">
        <v>411</v>
      </c>
      <c r="BM92" s="10">
        <v>6</v>
      </c>
      <c r="BN92" s="8" t="s">
        <v>373</v>
      </c>
      <c r="BO92" s="8" t="s">
        <v>559</v>
      </c>
      <c r="BP92" s="8" t="s">
        <v>373</v>
      </c>
      <c r="BQ92" s="8" t="s">
        <v>435</v>
      </c>
      <c r="BR92" s="8" t="s">
        <v>373</v>
      </c>
      <c r="BS92" s="9">
        <v>44.26</v>
      </c>
      <c r="BT92" s="8" t="s">
        <v>390</v>
      </c>
      <c r="BU92" s="10">
        <v>2019</v>
      </c>
      <c r="BV92" s="8" t="s">
        <v>411</v>
      </c>
      <c r="BW92" s="10">
        <v>11</v>
      </c>
      <c r="BX92" s="8" t="s">
        <v>373</v>
      </c>
      <c r="BY92" s="8" t="s">
        <v>390</v>
      </c>
      <c r="BZ92" s="8" t="s">
        <v>559</v>
      </c>
      <c r="CA92" s="8" t="s">
        <v>373</v>
      </c>
      <c r="CB92" s="8" t="s">
        <v>752</v>
      </c>
      <c r="CC92" s="8" t="s">
        <v>373</v>
      </c>
      <c r="CD92" s="8" t="s">
        <v>390</v>
      </c>
      <c r="CE92" s="8" t="s">
        <v>1314</v>
      </c>
      <c r="CF92" s="9">
        <v>7.1</v>
      </c>
      <c r="CG92" s="8" t="s">
        <v>390</v>
      </c>
      <c r="CH92" s="10">
        <v>16379</v>
      </c>
      <c r="CI92" s="8" t="s">
        <v>373</v>
      </c>
      <c r="CJ92" s="10">
        <v>16379</v>
      </c>
      <c r="CK92" s="8" t="s">
        <v>373</v>
      </c>
      <c r="CL92" s="10">
        <v>4436</v>
      </c>
      <c r="CM92" s="8" t="s">
        <v>373</v>
      </c>
      <c r="CN92" s="10">
        <v>258</v>
      </c>
      <c r="CO92" s="8" t="s">
        <v>373</v>
      </c>
      <c r="CP92" s="8" t="s">
        <v>373</v>
      </c>
      <c r="CQ92" s="8" t="s">
        <v>373</v>
      </c>
      <c r="CR92" s="10">
        <v>65000</v>
      </c>
      <c r="CS92" s="10">
        <v>69.099999999999994</v>
      </c>
      <c r="CT92" s="8" t="s">
        <v>1321</v>
      </c>
      <c r="CU92" s="10">
        <v>6</v>
      </c>
      <c r="CV92" s="10">
        <v>0</v>
      </c>
      <c r="CW92" s="8" t="s">
        <v>1322</v>
      </c>
      <c r="CX92" s="8" t="s">
        <v>1323</v>
      </c>
      <c r="CY92" s="8" t="s">
        <v>1324</v>
      </c>
      <c r="CZ92" s="10">
        <v>6</v>
      </c>
      <c r="DA92" s="10">
        <v>1.64</v>
      </c>
      <c r="DB92" s="12">
        <v>0.99</v>
      </c>
      <c r="DC92" s="8" t="s">
        <v>1326</v>
      </c>
      <c r="DD92" s="10">
        <v>0</v>
      </c>
      <c r="DE92" s="10">
        <v>6</v>
      </c>
      <c r="DF92" s="10">
        <v>0</v>
      </c>
      <c r="DG92" s="10">
        <v>0</v>
      </c>
      <c r="DH92" s="10">
        <v>0</v>
      </c>
      <c r="DI92" s="10">
        <v>0</v>
      </c>
      <c r="DJ92" s="8" t="s">
        <v>373</v>
      </c>
      <c r="DK92" s="8" t="s">
        <v>373</v>
      </c>
      <c r="DL92" s="8" t="s">
        <v>373</v>
      </c>
      <c r="DM92" s="8" t="s">
        <v>493</v>
      </c>
      <c r="DN92" s="8" t="s">
        <v>390</v>
      </c>
      <c r="DO92" s="8" t="s">
        <v>390</v>
      </c>
      <c r="DP92" s="8" t="s">
        <v>494</v>
      </c>
      <c r="DQ92" s="8" t="s">
        <v>1327</v>
      </c>
      <c r="DR92" s="10">
        <v>0</v>
      </c>
      <c r="DS92" s="10">
        <v>5</v>
      </c>
      <c r="DT92" s="10">
        <v>95</v>
      </c>
      <c r="DU92" s="8" t="s">
        <v>373</v>
      </c>
      <c r="DV92" s="8" t="s">
        <v>390</v>
      </c>
      <c r="DW92" s="10">
        <v>16379</v>
      </c>
      <c r="DX92" s="8" t="s">
        <v>373</v>
      </c>
      <c r="DY92" s="10">
        <v>16379</v>
      </c>
      <c r="DZ92" s="8" t="s">
        <v>373</v>
      </c>
      <c r="EA92" s="10">
        <v>4214</v>
      </c>
      <c r="EB92" s="8" t="s">
        <v>373</v>
      </c>
      <c r="EC92" s="10">
        <v>238</v>
      </c>
      <c r="ED92" s="8" t="s">
        <v>373</v>
      </c>
      <c r="EE92" s="8" t="s">
        <v>373</v>
      </c>
      <c r="EF92" s="8" t="s">
        <v>373</v>
      </c>
      <c r="EG92" s="8" t="s">
        <v>373</v>
      </c>
      <c r="EH92" s="10">
        <v>56.94</v>
      </c>
      <c r="EI92" s="10">
        <v>10</v>
      </c>
      <c r="EJ92" s="10">
        <v>1</v>
      </c>
      <c r="EK92" s="10">
        <v>0</v>
      </c>
      <c r="EL92" s="8" t="s">
        <v>651</v>
      </c>
      <c r="EM92" s="8" t="s">
        <v>373</v>
      </c>
      <c r="EN92" s="10">
        <v>2001</v>
      </c>
      <c r="EO92" s="10">
        <v>2019</v>
      </c>
      <c r="EP92" s="10">
        <v>3</v>
      </c>
      <c r="EQ92" s="10">
        <v>6.3</v>
      </c>
      <c r="ER92" s="10">
        <v>477.31</v>
      </c>
      <c r="ES92" s="10">
        <v>2.4340000000000002</v>
      </c>
      <c r="ET92" s="10">
        <v>1.7</v>
      </c>
      <c r="EU92" s="10">
        <v>50</v>
      </c>
      <c r="EV92" s="8" t="s">
        <v>493</v>
      </c>
      <c r="EW92" s="8" t="s">
        <v>493</v>
      </c>
      <c r="EX92" s="8" t="s">
        <v>390</v>
      </c>
      <c r="EY92" s="8" t="s">
        <v>383</v>
      </c>
      <c r="EZ92" s="10">
        <v>0</v>
      </c>
      <c r="FA92" s="8" t="s">
        <v>373</v>
      </c>
      <c r="FB92" s="8" t="s">
        <v>390</v>
      </c>
      <c r="FC92" s="8" t="s">
        <v>1335</v>
      </c>
      <c r="FD92" s="8" t="s">
        <v>383</v>
      </c>
      <c r="FE92" s="8" t="s">
        <v>373</v>
      </c>
      <c r="FF92" s="8" t="s">
        <v>373</v>
      </c>
      <c r="FG92" s="8" t="s">
        <v>390</v>
      </c>
      <c r="FH92" s="10">
        <v>4427</v>
      </c>
      <c r="FI92" s="10">
        <v>0</v>
      </c>
      <c r="FJ92" s="10">
        <v>276</v>
      </c>
      <c r="FK92" s="10">
        <v>0</v>
      </c>
      <c r="FL92" s="8" t="s">
        <v>373</v>
      </c>
      <c r="FM92" s="8" t="s">
        <v>373</v>
      </c>
      <c r="FN92" s="10">
        <v>47.79</v>
      </c>
      <c r="FO92" s="10">
        <v>0.9</v>
      </c>
      <c r="FP92" s="10">
        <v>2700</v>
      </c>
      <c r="FQ92" s="8" t="s">
        <v>373</v>
      </c>
      <c r="FR92" s="8" t="s">
        <v>373</v>
      </c>
    </row>
    <row r="93" spans="1:174" s="11" customFormat="1" x14ac:dyDescent="0.2">
      <c r="A93" s="8" t="s">
        <v>1678</v>
      </c>
      <c r="B93" s="8">
        <v>2085</v>
      </c>
      <c r="C93" s="10">
        <v>3</v>
      </c>
      <c r="D93" s="8">
        <v>3</v>
      </c>
      <c r="E93" s="8" t="s">
        <v>381</v>
      </c>
      <c r="F93" s="8" t="s">
        <v>373</v>
      </c>
      <c r="G93" s="8" t="s">
        <v>1370</v>
      </c>
      <c r="H93" s="8" t="s">
        <v>390</v>
      </c>
      <c r="I93" s="8" t="s">
        <v>597</v>
      </c>
      <c r="J93" s="8" t="s">
        <v>373</v>
      </c>
      <c r="K93" s="15">
        <v>10</v>
      </c>
      <c r="L93" s="8" t="s">
        <v>373</v>
      </c>
      <c r="M93" s="10">
        <v>15</v>
      </c>
      <c r="N93" s="8" t="s">
        <v>373</v>
      </c>
      <c r="O93" s="8" t="s">
        <v>373</v>
      </c>
      <c r="P93" s="10">
        <v>30</v>
      </c>
      <c r="Q93" s="8" t="s">
        <v>373</v>
      </c>
      <c r="R93" s="8" t="s">
        <v>373</v>
      </c>
      <c r="S93" s="8" t="s">
        <v>383</v>
      </c>
      <c r="T93" s="8" t="s">
        <v>373</v>
      </c>
      <c r="U93" s="8" t="s">
        <v>405</v>
      </c>
      <c r="V93" s="8" t="s">
        <v>406</v>
      </c>
      <c r="W93" s="10">
        <v>30</v>
      </c>
      <c r="X93" s="8" t="s">
        <v>373</v>
      </c>
      <c r="Y93" s="8" t="s">
        <v>373</v>
      </c>
      <c r="Z93" s="10">
        <v>10</v>
      </c>
      <c r="AA93" s="10">
        <v>35</v>
      </c>
      <c r="AB93" s="10">
        <v>0</v>
      </c>
      <c r="AC93" s="8" t="s">
        <v>373</v>
      </c>
      <c r="AD93" s="8" t="s">
        <v>373</v>
      </c>
      <c r="AE93" s="8" t="s">
        <v>373</v>
      </c>
      <c r="AF93" s="8" t="s">
        <v>383</v>
      </c>
      <c r="AG93" s="8" t="s">
        <v>383</v>
      </c>
      <c r="AH93" s="8" t="s">
        <v>383</v>
      </c>
      <c r="AI93" s="10">
        <v>2015</v>
      </c>
      <c r="AJ93" s="10">
        <v>2018</v>
      </c>
      <c r="AK93" s="8" t="s">
        <v>1683</v>
      </c>
      <c r="AL93" s="10">
        <v>2019</v>
      </c>
      <c r="AM93" s="8" t="s">
        <v>429</v>
      </c>
      <c r="AN93" s="8" t="s">
        <v>429</v>
      </c>
      <c r="AO93" s="8" t="s">
        <v>383</v>
      </c>
      <c r="AP93" s="8" t="s">
        <v>494</v>
      </c>
      <c r="AQ93" s="8" t="s">
        <v>373</v>
      </c>
      <c r="AR93" s="8" t="s">
        <v>1684</v>
      </c>
      <c r="AS93" s="8" t="s">
        <v>373</v>
      </c>
      <c r="AT93" s="8" t="s">
        <v>373</v>
      </c>
      <c r="AU93" s="8" t="s">
        <v>390</v>
      </c>
      <c r="AV93" s="8" t="s">
        <v>1092</v>
      </c>
      <c r="AW93" s="8" t="s">
        <v>383</v>
      </c>
      <c r="AX93" s="8" t="s">
        <v>383</v>
      </c>
      <c r="AY93" s="8" t="s">
        <v>383</v>
      </c>
      <c r="AZ93" s="8" t="s">
        <v>390</v>
      </c>
      <c r="BA93" s="10">
        <v>2014</v>
      </c>
      <c r="BB93" s="8" t="s">
        <v>411</v>
      </c>
      <c r="BC93" s="12">
        <v>0.05</v>
      </c>
      <c r="BD93" s="8" t="s">
        <v>373</v>
      </c>
      <c r="BE93" s="8" t="s">
        <v>1685</v>
      </c>
      <c r="BF93" s="8" t="s">
        <v>373</v>
      </c>
      <c r="BG93" s="8" t="s">
        <v>560</v>
      </c>
      <c r="BH93" s="8" t="s">
        <v>373</v>
      </c>
      <c r="BI93" s="9">
        <v>40.5</v>
      </c>
      <c r="BJ93" s="8" t="s">
        <v>390</v>
      </c>
      <c r="BK93" s="10">
        <v>2013</v>
      </c>
      <c r="BL93" s="8" t="s">
        <v>411</v>
      </c>
      <c r="BM93" s="10">
        <v>10</v>
      </c>
      <c r="BN93" s="8" t="s">
        <v>373</v>
      </c>
      <c r="BO93" s="8" t="s">
        <v>1687</v>
      </c>
      <c r="BP93" s="8" t="s">
        <v>1688</v>
      </c>
      <c r="BQ93" s="8" t="s">
        <v>828</v>
      </c>
      <c r="BR93" s="8" t="s">
        <v>373</v>
      </c>
      <c r="BS93" s="14">
        <v>65</v>
      </c>
      <c r="BT93" s="8" t="s">
        <v>390</v>
      </c>
      <c r="BU93" s="10">
        <v>2016</v>
      </c>
      <c r="BV93" s="8" t="s">
        <v>411</v>
      </c>
      <c r="BW93" s="10">
        <v>100</v>
      </c>
      <c r="BX93" s="8" t="s">
        <v>373</v>
      </c>
      <c r="BY93" s="8" t="s">
        <v>390</v>
      </c>
      <c r="BZ93" s="8" t="s">
        <v>1295</v>
      </c>
      <c r="CA93" s="8" t="s">
        <v>373</v>
      </c>
      <c r="CB93" s="8" t="s">
        <v>752</v>
      </c>
      <c r="CC93" s="8" t="s">
        <v>373</v>
      </c>
      <c r="CD93" s="8" t="s">
        <v>383</v>
      </c>
      <c r="CE93" s="8" t="s">
        <v>373</v>
      </c>
      <c r="CF93" s="14">
        <v>2</v>
      </c>
      <c r="CG93" s="8" t="s">
        <v>390</v>
      </c>
      <c r="CH93" s="10">
        <v>2000</v>
      </c>
      <c r="CI93" s="10">
        <v>20</v>
      </c>
      <c r="CJ93" s="8" t="s">
        <v>373</v>
      </c>
      <c r="CK93" s="8" t="s">
        <v>373</v>
      </c>
      <c r="CL93" s="10">
        <v>850</v>
      </c>
      <c r="CM93" s="10">
        <v>20</v>
      </c>
      <c r="CN93" s="10">
        <v>50</v>
      </c>
      <c r="CO93" s="8" t="s">
        <v>373</v>
      </c>
      <c r="CP93" s="8" t="s">
        <v>373</v>
      </c>
      <c r="CQ93" s="8" t="s">
        <v>373</v>
      </c>
      <c r="CR93" s="8" t="s">
        <v>373</v>
      </c>
      <c r="CS93" s="8" t="s">
        <v>373</v>
      </c>
      <c r="CT93" s="8" t="s">
        <v>373</v>
      </c>
      <c r="CU93" s="8" t="s">
        <v>373</v>
      </c>
      <c r="CV93" s="8" t="s">
        <v>373</v>
      </c>
      <c r="CW93" s="8" t="s">
        <v>373</v>
      </c>
      <c r="CX93" s="8" t="s">
        <v>373</v>
      </c>
      <c r="CY93" s="8" t="s">
        <v>373</v>
      </c>
      <c r="CZ93" s="8" t="s">
        <v>373</v>
      </c>
      <c r="DA93" s="8" t="s">
        <v>373</v>
      </c>
      <c r="DB93" s="8" t="s">
        <v>373</v>
      </c>
      <c r="DC93" s="8" t="s">
        <v>373</v>
      </c>
      <c r="DD93" s="8" t="s">
        <v>373</v>
      </c>
      <c r="DE93" s="8" t="s">
        <v>373</v>
      </c>
      <c r="DF93" s="8" t="s">
        <v>373</v>
      </c>
      <c r="DG93" s="8" t="s">
        <v>373</v>
      </c>
      <c r="DH93" s="8" t="s">
        <v>373</v>
      </c>
      <c r="DI93" s="8" t="s">
        <v>373</v>
      </c>
      <c r="DJ93" s="8" t="s">
        <v>373</v>
      </c>
      <c r="DK93" s="8" t="s">
        <v>373</v>
      </c>
      <c r="DL93" s="8" t="s">
        <v>373</v>
      </c>
      <c r="DM93" s="8" t="s">
        <v>429</v>
      </c>
      <c r="DN93" s="8" t="s">
        <v>383</v>
      </c>
      <c r="DO93" s="8" t="s">
        <v>390</v>
      </c>
      <c r="DP93" s="8" t="s">
        <v>449</v>
      </c>
      <c r="DQ93" s="8" t="s">
        <v>373</v>
      </c>
      <c r="DR93" s="12">
        <v>1</v>
      </c>
      <c r="DS93" s="8" t="s">
        <v>373</v>
      </c>
      <c r="DT93" s="8" t="s">
        <v>373</v>
      </c>
      <c r="DU93" s="8" t="s">
        <v>373</v>
      </c>
      <c r="DV93" s="8" t="s">
        <v>383</v>
      </c>
      <c r="DW93" s="8" t="s">
        <v>373</v>
      </c>
      <c r="DX93" s="8" t="s">
        <v>373</v>
      </c>
      <c r="DY93" s="8" t="s">
        <v>373</v>
      </c>
      <c r="DZ93" s="8" t="s">
        <v>373</v>
      </c>
      <c r="EA93" s="8" t="s">
        <v>373</v>
      </c>
      <c r="EB93" s="8" t="s">
        <v>373</v>
      </c>
      <c r="EC93" s="8" t="s">
        <v>373</v>
      </c>
      <c r="ED93" s="8" t="s">
        <v>373</v>
      </c>
      <c r="EE93" s="8" t="s">
        <v>373</v>
      </c>
      <c r="EF93" s="8" t="s">
        <v>373</v>
      </c>
      <c r="EG93" s="8" t="s">
        <v>373</v>
      </c>
      <c r="EH93" s="8" t="s">
        <v>373</v>
      </c>
      <c r="EI93" s="8" t="s">
        <v>373</v>
      </c>
      <c r="EJ93" s="8" t="s">
        <v>373</v>
      </c>
      <c r="EK93" s="8" t="s">
        <v>373</v>
      </c>
      <c r="EL93" s="8" t="s">
        <v>373</v>
      </c>
      <c r="EM93" s="8" t="s">
        <v>373</v>
      </c>
      <c r="EN93" s="8" t="s">
        <v>373</v>
      </c>
      <c r="EO93" s="8" t="s">
        <v>373</v>
      </c>
      <c r="EP93" s="8" t="s">
        <v>373</v>
      </c>
      <c r="EQ93" s="8" t="s">
        <v>373</v>
      </c>
      <c r="ER93" s="8" t="s">
        <v>373</v>
      </c>
      <c r="ES93" s="8" t="s">
        <v>373</v>
      </c>
      <c r="ET93" s="8" t="s">
        <v>373</v>
      </c>
      <c r="EU93" s="8" t="s">
        <v>373</v>
      </c>
      <c r="EV93" s="8" t="s">
        <v>373</v>
      </c>
      <c r="EW93" s="8" t="s">
        <v>373</v>
      </c>
      <c r="EX93" s="8" t="s">
        <v>373</v>
      </c>
      <c r="EY93" s="8" t="s">
        <v>373</v>
      </c>
      <c r="EZ93" s="8" t="s">
        <v>373</v>
      </c>
      <c r="FA93" s="8" t="s">
        <v>373</v>
      </c>
      <c r="FB93" s="8" t="s">
        <v>373</v>
      </c>
      <c r="FC93" s="8" t="s">
        <v>373</v>
      </c>
      <c r="FD93" s="8" t="s">
        <v>373</v>
      </c>
      <c r="FE93" s="8" t="s">
        <v>373</v>
      </c>
      <c r="FF93" s="8" t="s">
        <v>373</v>
      </c>
      <c r="FG93" s="8" t="s">
        <v>390</v>
      </c>
      <c r="FH93" s="10">
        <v>850</v>
      </c>
      <c r="FI93" s="10">
        <v>20</v>
      </c>
      <c r="FJ93" s="10">
        <v>50</v>
      </c>
      <c r="FK93" s="8" t="s">
        <v>373</v>
      </c>
      <c r="FL93" s="8" t="s">
        <v>373</v>
      </c>
      <c r="FM93" s="8" t="s">
        <v>373</v>
      </c>
      <c r="FN93" s="8" t="s">
        <v>373</v>
      </c>
      <c r="FO93" s="8" t="s">
        <v>373</v>
      </c>
      <c r="FP93" s="8" t="s">
        <v>373</v>
      </c>
      <c r="FQ93" s="8" t="s">
        <v>373</v>
      </c>
      <c r="FR93" s="8" t="s">
        <v>373</v>
      </c>
    </row>
    <row r="94" spans="1:174" s="11" customFormat="1" x14ac:dyDescent="0.2">
      <c r="A94" s="8" t="s">
        <v>1648</v>
      </c>
      <c r="B94" s="8">
        <v>240</v>
      </c>
      <c r="C94" s="10">
        <v>1</v>
      </c>
      <c r="D94" s="8">
        <v>11</v>
      </c>
      <c r="E94" s="8" t="s">
        <v>381</v>
      </c>
      <c r="F94" s="8" t="s">
        <v>373</v>
      </c>
      <c r="G94" s="8" t="s">
        <v>400</v>
      </c>
      <c r="H94" s="8" t="s">
        <v>383</v>
      </c>
      <c r="I94" s="8" t="s">
        <v>577</v>
      </c>
      <c r="J94" s="8" t="s">
        <v>373</v>
      </c>
      <c r="K94" s="8" t="s">
        <v>373</v>
      </c>
      <c r="L94" s="16">
        <v>5.0000000000000001E-4</v>
      </c>
      <c r="M94" s="8" t="s">
        <v>1654</v>
      </c>
      <c r="N94" s="8" t="s">
        <v>373</v>
      </c>
      <c r="O94" s="16">
        <v>5.0000000000000001E-4</v>
      </c>
      <c r="P94" s="8" t="s">
        <v>849</v>
      </c>
      <c r="Q94" s="8" t="s">
        <v>373</v>
      </c>
      <c r="R94" s="10">
        <v>90</v>
      </c>
      <c r="S94" s="8" t="s">
        <v>383</v>
      </c>
      <c r="T94" s="8" t="s">
        <v>373</v>
      </c>
      <c r="U94" s="8" t="s">
        <v>383</v>
      </c>
      <c r="V94" s="8" t="s">
        <v>373</v>
      </c>
      <c r="W94" s="8" t="s">
        <v>936</v>
      </c>
      <c r="X94" s="8" t="s">
        <v>373</v>
      </c>
      <c r="Y94" s="8" t="s">
        <v>373</v>
      </c>
      <c r="Z94" s="10">
        <v>100</v>
      </c>
      <c r="AA94" s="10">
        <v>100</v>
      </c>
      <c r="AB94" s="8" t="s">
        <v>373</v>
      </c>
      <c r="AC94" s="8" t="s">
        <v>373</v>
      </c>
      <c r="AD94" s="8" t="s">
        <v>373</v>
      </c>
      <c r="AE94" s="8" t="s">
        <v>373</v>
      </c>
      <c r="AF94" s="8" t="s">
        <v>390</v>
      </c>
      <c r="AG94" s="8" t="s">
        <v>390</v>
      </c>
      <c r="AH94" s="8" t="s">
        <v>373</v>
      </c>
      <c r="AI94" s="10">
        <v>2018</v>
      </c>
      <c r="AJ94" s="10">
        <v>2012</v>
      </c>
      <c r="AK94" s="8" t="s">
        <v>373</v>
      </c>
      <c r="AL94" s="8" t="s">
        <v>373</v>
      </c>
      <c r="AM94" s="8" t="s">
        <v>373</v>
      </c>
      <c r="AN94" s="8" t="s">
        <v>373</v>
      </c>
      <c r="AO94" s="8" t="s">
        <v>383</v>
      </c>
      <c r="AP94" s="8" t="s">
        <v>494</v>
      </c>
      <c r="AQ94" s="8" t="s">
        <v>373</v>
      </c>
      <c r="AR94" s="8" t="s">
        <v>1656</v>
      </c>
      <c r="AS94" s="8" t="s">
        <v>494</v>
      </c>
      <c r="AT94" s="8" t="s">
        <v>1657</v>
      </c>
      <c r="AU94" s="8" t="s">
        <v>383</v>
      </c>
      <c r="AV94" s="8" t="s">
        <v>373</v>
      </c>
      <c r="AW94" s="8" t="s">
        <v>390</v>
      </c>
      <c r="AX94" s="8" t="s">
        <v>390</v>
      </c>
      <c r="AY94" s="8" t="s">
        <v>373</v>
      </c>
      <c r="AZ94" s="8" t="s">
        <v>390</v>
      </c>
      <c r="BA94" s="10">
        <v>2019</v>
      </c>
      <c r="BB94" s="8" t="s">
        <v>411</v>
      </c>
      <c r="BC94" s="12">
        <v>0.02</v>
      </c>
      <c r="BD94" s="8" t="s">
        <v>373</v>
      </c>
      <c r="BE94" s="8" t="s">
        <v>602</v>
      </c>
      <c r="BF94" s="8" t="s">
        <v>373</v>
      </c>
      <c r="BG94" s="8" t="s">
        <v>415</v>
      </c>
      <c r="BH94" s="8" t="s">
        <v>373</v>
      </c>
      <c r="BI94" s="10">
        <v>41.25</v>
      </c>
      <c r="BJ94" s="8" t="s">
        <v>390</v>
      </c>
      <c r="BK94" s="10">
        <v>2012</v>
      </c>
      <c r="BL94" s="8" t="s">
        <v>411</v>
      </c>
      <c r="BM94" s="8" t="s">
        <v>373</v>
      </c>
      <c r="BN94" s="8" t="s">
        <v>373</v>
      </c>
      <c r="BO94" s="8" t="s">
        <v>559</v>
      </c>
      <c r="BP94" s="8" t="s">
        <v>373</v>
      </c>
      <c r="BQ94" s="8" t="s">
        <v>435</v>
      </c>
      <c r="BR94" s="8" t="s">
        <v>373</v>
      </c>
      <c r="BS94" s="8" t="s">
        <v>1659</v>
      </c>
      <c r="BT94" s="8" t="s">
        <v>383</v>
      </c>
      <c r="BU94" s="8" t="s">
        <v>373</v>
      </c>
      <c r="BV94" s="8" t="s">
        <v>373</v>
      </c>
      <c r="BW94" s="8" t="s">
        <v>373</v>
      </c>
      <c r="BX94" s="8" t="s">
        <v>373</v>
      </c>
      <c r="BY94" s="8" t="s">
        <v>373</v>
      </c>
      <c r="BZ94" s="8" t="s">
        <v>373</v>
      </c>
      <c r="CA94" s="8" t="s">
        <v>373</v>
      </c>
      <c r="CB94" s="8" t="s">
        <v>373</v>
      </c>
      <c r="CC94" s="8" t="s">
        <v>373</v>
      </c>
      <c r="CD94" s="8" t="s">
        <v>373</v>
      </c>
      <c r="CE94" s="8" t="s">
        <v>373</v>
      </c>
      <c r="CF94" s="8" t="s">
        <v>373</v>
      </c>
      <c r="CG94" s="8" t="s">
        <v>390</v>
      </c>
      <c r="CH94" s="10">
        <v>185</v>
      </c>
      <c r="CI94" s="10">
        <v>5</v>
      </c>
      <c r="CJ94" s="10">
        <v>225</v>
      </c>
      <c r="CK94" s="10">
        <v>5</v>
      </c>
      <c r="CL94" s="10">
        <v>185</v>
      </c>
      <c r="CM94" s="8" t="s">
        <v>373</v>
      </c>
      <c r="CN94" s="10">
        <v>13</v>
      </c>
      <c r="CO94" s="8" t="s">
        <v>373</v>
      </c>
      <c r="CP94" s="8" t="s">
        <v>373</v>
      </c>
      <c r="CQ94" s="8" t="s">
        <v>373</v>
      </c>
      <c r="CR94" s="13">
        <v>42000</v>
      </c>
      <c r="CS94" s="8" t="s">
        <v>373</v>
      </c>
      <c r="CT94" s="8" t="s">
        <v>373</v>
      </c>
      <c r="CU94" s="8" t="s">
        <v>373</v>
      </c>
      <c r="CV94" s="8" t="s">
        <v>373</v>
      </c>
      <c r="CW94" s="8" t="s">
        <v>373</v>
      </c>
      <c r="CX94" s="8" t="s">
        <v>373</v>
      </c>
      <c r="CY94" s="8" t="s">
        <v>373</v>
      </c>
      <c r="CZ94" s="8" t="s">
        <v>373</v>
      </c>
      <c r="DA94" s="8" t="s">
        <v>373</v>
      </c>
      <c r="DB94" s="8" t="s">
        <v>373</v>
      </c>
      <c r="DC94" s="8" t="s">
        <v>373</v>
      </c>
      <c r="DD94" s="8" t="s">
        <v>373</v>
      </c>
      <c r="DE94" s="8" t="s">
        <v>373</v>
      </c>
      <c r="DF94" s="8" t="s">
        <v>373</v>
      </c>
      <c r="DG94" s="8" t="s">
        <v>373</v>
      </c>
      <c r="DH94" s="8" t="s">
        <v>373</v>
      </c>
      <c r="DI94" s="8" t="s">
        <v>373</v>
      </c>
      <c r="DJ94" s="8" t="s">
        <v>373</v>
      </c>
      <c r="DK94" s="8" t="s">
        <v>373</v>
      </c>
      <c r="DL94" s="8" t="s">
        <v>373</v>
      </c>
      <c r="DM94" s="8" t="s">
        <v>373</v>
      </c>
      <c r="DN94" s="8" t="s">
        <v>390</v>
      </c>
      <c r="DO94" s="8" t="s">
        <v>390</v>
      </c>
      <c r="DP94" s="8" t="s">
        <v>449</v>
      </c>
      <c r="DQ94" s="8" t="s">
        <v>373</v>
      </c>
      <c r="DR94" s="8" t="s">
        <v>373</v>
      </c>
      <c r="DS94" s="10">
        <v>100</v>
      </c>
      <c r="DT94" s="8" t="s">
        <v>373</v>
      </c>
      <c r="DU94" s="8" t="s">
        <v>373</v>
      </c>
      <c r="DV94" s="8" t="s">
        <v>390</v>
      </c>
      <c r="DW94" s="10">
        <v>185</v>
      </c>
      <c r="DX94" s="10">
        <v>3</v>
      </c>
      <c r="DY94" s="10">
        <v>225</v>
      </c>
      <c r="DZ94" s="8" t="s">
        <v>373</v>
      </c>
      <c r="EA94" s="10">
        <v>185</v>
      </c>
      <c r="EB94" s="8" t="s">
        <v>373</v>
      </c>
      <c r="EC94" s="10">
        <v>13</v>
      </c>
      <c r="ED94" s="8" t="s">
        <v>373</v>
      </c>
      <c r="EE94" s="8" t="s">
        <v>373</v>
      </c>
      <c r="EF94" s="8" t="s">
        <v>373</v>
      </c>
      <c r="EG94" s="8" t="s">
        <v>373</v>
      </c>
      <c r="EH94" s="8" t="s">
        <v>373</v>
      </c>
      <c r="EI94" s="8" t="s">
        <v>373</v>
      </c>
      <c r="EJ94" s="8" t="s">
        <v>373</v>
      </c>
      <c r="EK94" s="8" t="s">
        <v>373</v>
      </c>
      <c r="EL94" s="8" t="s">
        <v>373</v>
      </c>
      <c r="EM94" s="8" t="s">
        <v>373</v>
      </c>
      <c r="EN94" s="10">
        <v>1977</v>
      </c>
      <c r="EO94" s="10">
        <v>2012</v>
      </c>
      <c r="EP94" s="8" t="s">
        <v>373</v>
      </c>
      <c r="EQ94" s="8" t="s">
        <v>373</v>
      </c>
      <c r="ER94" s="8" t="s">
        <v>373</v>
      </c>
      <c r="ES94" s="8" t="s">
        <v>373</v>
      </c>
      <c r="ET94" s="8" t="s">
        <v>373</v>
      </c>
      <c r="EU94" s="10">
        <v>100</v>
      </c>
      <c r="EV94" s="8" t="s">
        <v>373</v>
      </c>
      <c r="EW94" s="8" t="s">
        <v>373</v>
      </c>
      <c r="EX94" s="8" t="s">
        <v>383</v>
      </c>
      <c r="EY94" s="8" t="s">
        <v>383</v>
      </c>
      <c r="EZ94" s="8" t="s">
        <v>373</v>
      </c>
      <c r="FA94" s="8" t="s">
        <v>373</v>
      </c>
      <c r="FB94" s="8" t="s">
        <v>383</v>
      </c>
      <c r="FC94" s="8" t="s">
        <v>373</v>
      </c>
      <c r="FD94" s="8" t="s">
        <v>383</v>
      </c>
      <c r="FE94" s="8" t="s">
        <v>373</v>
      </c>
      <c r="FF94" s="8" t="s">
        <v>373</v>
      </c>
      <c r="FG94" s="8" t="s">
        <v>383</v>
      </c>
      <c r="FH94" s="8" t="s">
        <v>373</v>
      </c>
      <c r="FI94" s="8" t="s">
        <v>373</v>
      </c>
      <c r="FJ94" s="8" t="s">
        <v>373</v>
      </c>
      <c r="FK94" s="8" t="s">
        <v>373</v>
      </c>
      <c r="FL94" s="8" t="s">
        <v>373</v>
      </c>
      <c r="FM94" s="8" t="s">
        <v>373</v>
      </c>
      <c r="FN94" s="8" t="s">
        <v>373</v>
      </c>
      <c r="FO94" s="8" t="s">
        <v>373</v>
      </c>
      <c r="FP94" s="8" t="s">
        <v>373</v>
      </c>
      <c r="FQ94" s="8" t="s">
        <v>373</v>
      </c>
      <c r="FR94" s="8" t="s">
        <v>373</v>
      </c>
    </row>
    <row r="95" spans="1:174" s="11" customFormat="1" x14ac:dyDescent="0.2">
      <c r="A95" s="8" t="s">
        <v>2237</v>
      </c>
      <c r="B95" s="8">
        <v>2160</v>
      </c>
      <c r="C95" s="10">
        <v>3</v>
      </c>
      <c r="D95" s="8">
        <v>11</v>
      </c>
      <c r="E95" s="8" t="s">
        <v>381</v>
      </c>
      <c r="F95" s="8" t="s">
        <v>373</v>
      </c>
      <c r="G95" s="8" t="s">
        <v>423</v>
      </c>
      <c r="H95" s="8" t="s">
        <v>390</v>
      </c>
      <c r="I95" s="8" t="s">
        <v>424</v>
      </c>
      <c r="J95" s="8" t="s">
        <v>373</v>
      </c>
      <c r="K95" s="10">
        <v>15</v>
      </c>
      <c r="L95" s="8" t="s">
        <v>373</v>
      </c>
      <c r="M95" s="10">
        <v>15</v>
      </c>
      <c r="N95" s="8" t="s">
        <v>373</v>
      </c>
      <c r="O95" s="8" t="s">
        <v>373</v>
      </c>
      <c r="P95" s="10">
        <v>30</v>
      </c>
      <c r="Q95" s="10">
        <v>50</v>
      </c>
      <c r="R95" s="10">
        <v>90</v>
      </c>
      <c r="S95" s="8" t="s">
        <v>383</v>
      </c>
      <c r="T95" s="8" t="s">
        <v>373</v>
      </c>
      <c r="U95" s="8" t="s">
        <v>405</v>
      </c>
      <c r="V95" s="8" t="s">
        <v>406</v>
      </c>
      <c r="W95" s="10">
        <v>45</v>
      </c>
      <c r="X95" s="8" t="s">
        <v>2242</v>
      </c>
      <c r="Y95" s="8" t="s">
        <v>373</v>
      </c>
      <c r="Z95" s="8" t="s">
        <v>373</v>
      </c>
      <c r="AA95" s="10">
        <v>33</v>
      </c>
      <c r="AB95" s="8" t="s">
        <v>373</v>
      </c>
      <c r="AC95" s="8" t="s">
        <v>429</v>
      </c>
      <c r="AD95" s="8" t="s">
        <v>373</v>
      </c>
      <c r="AE95" s="8" t="s">
        <v>429</v>
      </c>
      <c r="AF95" s="8" t="s">
        <v>390</v>
      </c>
      <c r="AG95" s="8" t="s">
        <v>390</v>
      </c>
      <c r="AH95" s="8" t="s">
        <v>373</v>
      </c>
      <c r="AI95" s="8" t="s">
        <v>530</v>
      </c>
      <c r="AJ95" s="8" t="s">
        <v>530</v>
      </c>
      <c r="AK95" s="8" t="s">
        <v>373</v>
      </c>
      <c r="AL95" s="10">
        <v>3</v>
      </c>
      <c r="AM95" s="10">
        <v>3</v>
      </c>
      <c r="AN95" s="8" t="s">
        <v>373</v>
      </c>
      <c r="AO95" s="8" t="s">
        <v>383</v>
      </c>
      <c r="AP95" s="8" t="s">
        <v>703</v>
      </c>
      <c r="AQ95" s="8" t="s">
        <v>2243</v>
      </c>
      <c r="AR95" s="8" t="s">
        <v>373</v>
      </c>
      <c r="AS95" s="8" t="s">
        <v>494</v>
      </c>
      <c r="AT95" s="8" t="s">
        <v>2244</v>
      </c>
      <c r="AU95" s="8" t="s">
        <v>383</v>
      </c>
      <c r="AV95" s="8" t="s">
        <v>2245</v>
      </c>
      <c r="AW95" s="8" t="s">
        <v>383</v>
      </c>
      <c r="AX95" s="8" t="s">
        <v>383</v>
      </c>
      <c r="AY95" s="8" t="s">
        <v>373</v>
      </c>
      <c r="AZ95" s="8" t="s">
        <v>390</v>
      </c>
      <c r="BA95" s="10">
        <v>2016</v>
      </c>
      <c r="BB95" s="8" t="s">
        <v>411</v>
      </c>
      <c r="BC95" s="10">
        <v>2.5</v>
      </c>
      <c r="BD95" s="8" t="s">
        <v>373</v>
      </c>
      <c r="BE95" s="8" t="s">
        <v>618</v>
      </c>
      <c r="BF95" s="8" t="s">
        <v>373</v>
      </c>
      <c r="BG95" s="8" t="s">
        <v>560</v>
      </c>
      <c r="BH95" s="8" t="s">
        <v>373</v>
      </c>
      <c r="BI95" s="8" t="s">
        <v>2246</v>
      </c>
      <c r="BJ95" s="8" t="s">
        <v>390</v>
      </c>
      <c r="BK95" s="10">
        <v>2016</v>
      </c>
      <c r="BL95" s="8" t="s">
        <v>411</v>
      </c>
      <c r="BM95" s="10">
        <v>2.5</v>
      </c>
      <c r="BN95" s="8" t="s">
        <v>373</v>
      </c>
      <c r="BO95" s="8" t="s">
        <v>618</v>
      </c>
      <c r="BP95" s="8" t="s">
        <v>373</v>
      </c>
      <c r="BQ95" s="8" t="s">
        <v>435</v>
      </c>
      <c r="BR95" s="8" t="s">
        <v>373</v>
      </c>
      <c r="BS95" s="10">
        <v>53.3</v>
      </c>
      <c r="BT95" s="8" t="s">
        <v>383</v>
      </c>
      <c r="BU95" s="8" t="s">
        <v>373</v>
      </c>
      <c r="BV95" s="8" t="s">
        <v>373</v>
      </c>
      <c r="BW95" s="8" t="s">
        <v>373</v>
      </c>
      <c r="BX95" s="8" t="s">
        <v>373</v>
      </c>
      <c r="BY95" s="8" t="s">
        <v>373</v>
      </c>
      <c r="BZ95" s="8" t="s">
        <v>373</v>
      </c>
      <c r="CA95" s="8" t="s">
        <v>373</v>
      </c>
      <c r="CB95" s="8" t="s">
        <v>373</v>
      </c>
      <c r="CC95" s="8" t="s">
        <v>373</v>
      </c>
      <c r="CD95" s="8" t="s">
        <v>373</v>
      </c>
      <c r="CE95" s="8" t="s">
        <v>373</v>
      </c>
      <c r="CF95" s="8" t="s">
        <v>373</v>
      </c>
      <c r="CG95" s="8" t="s">
        <v>390</v>
      </c>
      <c r="CH95" s="10">
        <v>2150</v>
      </c>
      <c r="CI95" s="10">
        <v>1</v>
      </c>
      <c r="CJ95" s="10">
        <v>2300</v>
      </c>
      <c r="CK95" s="10">
        <v>1</v>
      </c>
      <c r="CL95" s="10">
        <v>895</v>
      </c>
      <c r="CM95" s="10">
        <v>1</v>
      </c>
      <c r="CN95" s="10">
        <v>16</v>
      </c>
      <c r="CO95" s="8" t="s">
        <v>373</v>
      </c>
      <c r="CP95" s="10">
        <v>5</v>
      </c>
      <c r="CQ95" s="8" t="s">
        <v>373</v>
      </c>
      <c r="CR95" s="13">
        <v>149972910</v>
      </c>
      <c r="CS95" s="8" t="s">
        <v>530</v>
      </c>
      <c r="CT95" s="8" t="s">
        <v>547</v>
      </c>
      <c r="CU95" s="10">
        <v>0</v>
      </c>
      <c r="CV95" s="8" t="s">
        <v>2251</v>
      </c>
      <c r="CW95" s="8" t="s">
        <v>373</v>
      </c>
      <c r="CX95" s="8" t="s">
        <v>373</v>
      </c>
      <c r="CY95" s="8" t="s">
        <v>373</v>
      </c>
      <c r="CZ95" s="8" t="s">
        <v>373</v>
      </c>
      <c r="DA95" s="8" t="s">
        <v>373</v>
      </c>
      <c r="DB95" s="8" t="s">
        <v>373</v>
      </c>
      <c r="DC95" s="8" t="s">
        <v>373</v>
      </c>
      <c r="DD95" s="8" t="s">
        <v>373</v>
      </c>
      <c r="DE95" s="8" t="s">
        <v>373</v>
      </c>
      <c r="DF95" s="8" t="s">
        <v>373</v>
      </c>
      <c r="DG95" s="8" t="s">
        <v>373</v>
      </c>
      <c r="DH95" s="8" t="s">
        <v>373</v>
      </c>
      <c r="DI95" s="8" t="s">
        <v>373</v>
      </c>
      <c r="DJ95" s="8" t="s">
        <v>373</v>
      </c>
      <c r="DK95" s="8" t="s">
        <v>373</v>
      </c>
      <c r="DL95" s="8" t="s">
        <v>373</v>
      </c>
      <c r="DM95" s="8" t="s">
        <v>373</v>
      </c>
      <c r="DN95" s="8" t="s">
        <v>390</v>
      </c>
      <c r="DO95" s="8" t="s">
        <v>390</v>
      </c>
      <c r="DP95" s="8" t="s">
        <v>449</v>
      </c>
      <c r="DQ95" s="8" t="s">
        <v>373</v>
      </c>
      <c r="DR95" s="10">
        <v>95</v>
      </c>
      <c r="DS95" s="8" t="s">
        <v>373</v>
      </c>
      <c r="DT95" s="10">
        <v>5</v>
      </c>
      <c r="DU95" s="8" t="s">
        <v>373</v>
      </c>
      <c r="DV95" s="8" t="s">
        <v>390</v>
      </c>
      <c r="DW95" s="10">
        <v>2150</v>
      </c>
      <c r="DX95" s="10">
        <v>0</v>
      </c>
      <c r="DY95" s="10">
        <v>2300</v>
      </c>
      <c r="DZ95" s="10">
        <v>0</v>
      </c>
      <c r="EA95" s="10">
        <v>890</v>
      </c>
      <c r="EB95" s="8" t="s">
        <v>373</v>
      </c>
      <c r="EC95" s="10">
        <v>15</v>
      </c>
      <c r="ED95" s="8" t="s">
        <v>373</v>
      </c>
      <c r="EE95" s="10">
        <v>4</v>
      </c>
      <c r="EF95" s="8" t="s">
        <v>373</v>
      </c>
      <c r="EG95" s="8" t="s">
        <v>373</v>
      </c>
      <c r="EH95" s="8" t="s">
        <v>373</v>
      </c>
      <c r="EI95" s="8" t="s">
        <v>373</v>
      </c>
      <c r="EJ95" s="8" t="s">
        <v>373</v>
      </c>
      <c r="EK95" s="8" t="s">
        <v>373</v>
      </c>
      <c r="EL95" s="8" t="s">
        <v>1758</v>
      </c>
      <c r="EM95" s="8" t="s">
        <v>373</v>
      </c>
      <c r="EN95" s="8" t="s">
        <v>373</v>
      </c>
      <c r="EO95" s="10">
        <v>2012</v>
      </c>
      <c r="EP95" s="8" t="s">
        <v>373</v>
      </c>
      <c r="EQ95" s="8" t="s">
        <v>373</v>
      </c>
      <c r="ER95" s="8" t="s">
        <v>373</v>
      </c>
      <c r="ES95" s="8" t="s">
        <v>373</v>
      </c>
      <c r="ET95" s="8" t="s">
        <v>373</v>
      </c>
      <c r="EU95" s="10">
        <v>50</v>
      </c>
      <c r="EV95" s="8" t="s">
        <v>373</v>
      </c>
      <c r="EW95" s="8" t="s">
        <v>373</v>
      </c>
      <c r="EX95" s="8" t="s">
        <v>373</v>
      </c>
      <c r="EY95" s="8" t="s">
        <v>390</v>
      </c>
      <c r="EZ95" s="10">
        <v>70</v>
      </c>
      <c r="FA95" s="8" t="s">
        <v>2253</v>
      </c>
      <c r="FB95" s="8" t="s">
        <v>390</v>
      </c>
      <c r="FC95" s="8" t="s">
        <v>2254</v>
      </c>
      <c r="FD95" s="8" t="s">
        <v>383</v>
      </c>
      <c r="FE95" s="8" t="s">
        <v>373</v>
      </c>
      <c r="FF95" s="8" t="s">
        <v>373</v>
      </c>
      <c r="FG95" s="8" t="s">
        <v>383</v>
      </c>
      <c r="FH95" s="8" t="s">
        <v>373</v>
      </c>
      <c r="FI95" s="8" t="s">
        <v>373</v>
      </c>
      <c r="FJ95" s="8" t="s">
        <v>373</v>
      </c>
      <c r="FK95" s="8" t="s">
        <v>373</v>
      </c>
      <c r="FL95" s="8" t="s">
        <v>373</v>
      </c>
      <c r="FM95" s="8" t="s">
        <v>373</v>
      </c>
      <c r="FN95" s="8" t="s">
        <v>373</v>
      </c>
      <c r="FO95" s="8" t="s">
        <v>373</v>
      </c>
      <c r="FP95" s="8" t="s">
        <v>373</v>
      </c>
      <c r="FQ95" s="8" t="s">
        <v>373</v>
      </c>
      <c r="FR95" s="8" t="s">
        <v>373</v>
      </c>
    </row>
    <row r="96" spans="1:174" s="11" customFormat="1" x14ac:dyDescent="0.2">
      <c r="A96" s="8" t="s">
        <v>3263</v>
      </c>
      <c r="B96" s="8">
        <v>1950</v>
      </c>
      <c r="C96" s="10">
        <v>3</v>
      </c>
      <c r="D96" s="8">
        <v>12</v>
      </c>
      <c r="E96" s="8" t="s">
        <v>381</v>
      </c>
      <c r="F96" s="8" t="s">
        <v>373</v>
      </c>
      <c r="G96" s="8" t="s">
        <v>423</v>
      </c>
      <c r="H96" s="8" t="s">
        <v>390</v>
      </c>
      <c r="I96" s="8" t="s">
        <v>597</v>
      </c>
      <c r="J96" s="8" t="s">
        <v>373</v>
      </c>
      <c r="K96" s="10">
        <v>1.5</v>
      </c>
      <c r="L96" s="8" t="s">
        <v>373</v>
      </c>
      <c r="M96" s="10">
        <v>30</v>
      </c>
      <c r="N96" s="8" t="s">
        <v>373</v>
      </c>
      <c r="O96" s="8" t="s">
        <v>373</v>
      </c>
      <c r="P96" s="10">
        <v>90</v>
      </c>
      <c r="Q96" s="8" t="s">
        <v>373</v>
      </c>
      <c r="R96" s="8" t="s">
        <v>373</v>
      </c>
      <c r="S96" s="8" t="s">
        <v>383</v>
      </c>
      <c r="T96" s="8" t="s">
        <v>373</v>
      </c>
      <c r="U96" s="8" t="s">
        <v>405</v>
      </c>
      <c r="V96" s="8" t="s">
        <v>406</v>
      </c>
      <c r="W96" s="8" t="s">
        <v>975</v>
      </c>
      <c r="X96" s="8" t="s">
        <v>976</v>
      </c>
      <c r="Y96" s="8" t="s">
        <v>373</v>
      </c>
      <c r="Z96" s="10">
        <v>51</v>
      </c>
      <c r="AA96" s="10">
        <v>57</v>
      </c>
      <c r="AB96" s="8" t="s">
        <v>373</v>
      </c>
      <c r="AC96" s="8" t="s">
        <v>373</v>
      </c>
      <c r="AD96" s="8" t="s">
        <v>373</v>
      </c>
      <c r="AE96" s="8" t="s">
        <v>429</v>
      </c>
      <c r="AF96" s="8" t="s">
        <v>383</v>
      </c>
      <c r="AG96" s="8" t="s">
        <v>383</v>
      </c>
      <c r="AH96" s="8" t="s">
        <v>383</v>
      </c>
      <c r="AI96" s="10">
        <v>2016</v>
      </c>
      <c r="AJ96" s="10">
        <v>2014</v>
      </c>
      <c r="AK96" s="8" t="s">
        <v>679</v>
      </c>
      <c r="AL96" s="8" t="s">
        <v>679</v>
      </c>
      <c r="AM96" s="8" t="s">
        <v>679</v>
      </c>
      <c r="AN96" s="8" t="s">
        <v>679</v>
      </c>
      <c r="AO96" s="8" t="s">
        <v>390</v>
      </c>
      <c r="AP96" s="8" t="s">
        <v>494</v>
      </c>
      <c r="AQ96" s="8" t="s">
        <v>373</v>
      </c>
      <c r="AR96" s="8" t="s">
        <v>977</v>
      </c>
      <c r="AS96" s="8" t="s">
        <v>494</v>
      </c>
      <c r="AT96" s="8" t="s">
        <v>978</v>
      </c>
      <c r="AU96" s="8" t="s">
        <v>383</v>
      </c>
      <c r="AV96" s="8" t="s">
        <v>373</v>
      </c>
      <c r="AW96" s="8" t="s">
        <v>390</v>
      </c>
      <c r="AX96" s="8" t="s">
        <v>390</v>
      </c>
      <c r="AY96" s="8" t="s">
        <v>390</v>
      </c>
      <c r="AZ96" s="8" t="s">
        <v>383</v>
      </c>
      <c r="BA96" s="8" t="s">
        <v>373</v>
      </c>
      <c r="BB96" s="8" t="s">
        <v>373</v>
      </c>
      <c r="BC96" s="8" t="s">
        <v>373</v>
      </c>
      <c r="BD96" s="8" t="s">
        <v>373</v>
      </c>
      <c r="BE96" s="8" t="s">
        <v>373</v>
      </c>
      <c r="BF96" s="8" t="s">
        <v>373</v>
      </c>
      <c r="BG96" s="8" t="s">
        <v>373</v>
      </c>
      <c r="BH96" s="8" t="s">
        <v>373</v>
      </c>
      <c r="BI96" s="8" t="s">
        <v>373</v>
      </c>
      <c r="BJ96" s="8" t="s">
        <v>390</v>
      </c>
      <c r="BK96" s="10">
        <v>2018</v>
      </c>
      <c r="BL96" s="8" t="s">
        <v>411</v>
      </c>
      <c r="BM96" s="16">
        <v>1.2999999999999999E-2</v>
      </c>
      <c r="BN96" s="8" t="s">
        <v>373</v>
      </c>
      <c r="BO96" s="8" t="s">
        <v>479</v>
      </c>
      <c r="BP96" s="8" t="s">
        <v>373</v>
      </c>
      <c r="BQ96" s="8" t="s">
        <v>435</v>
      </c>
      <c r="BR96" s="8" t="s">
        <v>373</v>
      </c>
      <c r="BS96" s="10">
        <v>42.03</v>
      </c>
      <c r="BT96" s="8" t="s">
        <v>383</v>
      </c>
      <c r="BU96" s="8" t="s">
        <v>373</v>
      </c>
      <c r="BV96" s="8" t="s">
        <v>373</v>
      </c>
      <c r="BW96" s="8" t="s">
        <v>373</v>
      </c>
      <c r="BX96" s="8" t="s">
        <v>373</v>
      </c>
      <c r="BY96" s="8" t="s">
        <v>373</v>
      </c>
      <c r="BZ96" s="8" t="s">
        <v>373</v>
      </c>
      <c r="CA96" s="8" t="s">
        <v>373</v>
      </c>
      <c r="CB96" s="8" t="s">
        <v>373</v>
      </c>
      <c r="CC96" s="8" t="s">
        <v>373</v>
      </c>
      <c r="CD96" s="8" t="s">
        <v>373</v>
      </c>
      <c r="CE96" s="8" t="s">
        <v>373</v>
      </c>
      <c r="CF96" s="8" t="s">
        <v>373</v>
      </c>
      <c r="CG96" s="8" t="s">
        <v>390</v>
      </c>
      <c r="CH96" s="8" t="s">
        <v>373</v>
      </c>
      <c r="CI96" s="8" t="s">
        <v>373</v>
      </c>
      <c r="CJ96" s="8" t="s">
        <v>373</v>
      </c>
      <c r="CK96" s="8" t="s">
        <v>373</v>
      </c>
      <c r="CL96" s="8" t="s">
        <v>373</v>
      </c>
      <c r="CM96" s="8" t="s">
        <v>373</v>
      </c>
      <c r="CN96" s="8" t="s">
        <v>373</v>
      </c>
      <c r="CO96" s="8" t="s">
        <v>373</v>
      </c>
      <c r="CP96" s="8" t="s">
        <v>373</v>
      </c>
      <c r="CQ96" s="8" t="s">
        <v>373</v>
      </c>
      <c r="CR96" s="8" t="s">
        <v>373</v>
      </c>
      <c r="CS96" s="8" t="s">
        <v>373</v>
      </c>
      <c r="CT96" s="8" t="s">
        <v>373</v>
      </c>
      <c r="CU96" s="8" t="s">
        <v>373</v>
      </c>
      <c r="CV96" s="8" t="s">
        <v>373</v>
      </c>
      <c r="CW96" s="8" t="s">
        <v>373</v>
      </c>
      <c r="CX96" s="8" t="s">
        <v>373</v>
      </c>
      <c r="CY96" s="8" t="s">
        <v>373</v>
      </c>
      <c r="CZ96" s="8" t="s">
        <v>373</v>
      </c>
      <c r="DA96" s="8" t="s">
        <v>373</v>
      </c>
      <c r="DB96" s="8" t="s">
        <v>373</v>
      </c>
      <c r="DC96" s="8" t="s">
        <v>373</v>
      </c>
      <c r="DD96" s="8" t="s">
        <v>373</v>
      </c>
      <c r="DE96" s="8" t="s">
        <v>373</v>
      </c>
      <c r="DF96" s="8" t="s">
        <v>373</v>
      </c>
      <c r="DG96" s="8" t="s">
        <v>373</v>
      </c>
      <c r="DH96" s="8" t="s">
        <v>373</v>
      </c>
      <c r="DI96" s="8" t="s">
        <v>373</v>
      </c>
      <c r="DJ96" s="8" t="s">
        <v>373</v>
      </c>
      <c r="DK96" s="8" t="s">
        <v>373</v>
      </c>
      <c r="DL96" s="8" t="s">
        <v>373</v>
      </c>
      <c r="DM96" s="8" t="s">
        <v>373</v>
      </c>
      <c r="DN96" s="8" t="s">
        <v>373</v>
      </c>
      <c r="DO96" s="8" t="s">
        <v>373</v>
      </c>
      <c r="DP96" s="8" t="s">
        <v>373</v>
      </c>
      <c r="DQ96" s="8" t="s">
        <v>373</v>
      </c>
      <c r="DR96" s="8" t="s">
        <v>373</v>
      </c>
      <c r="DS96" s="8" t="s">
        <v>373</v>
      </c>
      <c r="DT96" s="8" t="s">
        <v>373</v>
      </c>
      <c r="DU96" s="8" t="s">
        <v>373</v>
      </c>
      <c r="DV96" s="8" t="s">
        <v>373</v>
      </c>
      <c r="DW96" s="8" t="s">
        <v>373</v>
      </c>
      <c r="DX96" s="8" t="s">
        <v>373</v>
      </c>
      <c r="DY96" s="8" t="s">
        <v>373</v>
      </c>
      <c r="DZ96" s="8" t="s">
        <v>373</v>
      </c>
      <c r="EA96" s="8" t="s">
        <v>373</v>
      </c>
      <c r="EB96" s="8" t="s">
        <v>373</v>
      </c>
      <c r="EC96" s="8" t="s">
        <v>373</v>
      </c>
      <c r="ED96" s="8" t="s">
        <v>373</v>
      </c>
      <c r="EE96" s="8" t="s">
        <v>373</v>
      </c>
      <c r="EF96" s="8" t="s">
        <v>373</v>
      </c>
      <c r="EG96" s="8" t="s">
        <v>373</v>
      </c>
      <c r="EH96" s="8" t="s">
        <v>373</v>
      </c>
      <c r="EI96" s="8" t="s">
        <v>373</v>
      </c>
      <c r="EJ96" s="8" t="s">
        <v>373</v>
      </c>
      <c r="EK96" s="8" t="s">
        <v>373</v>
      </c>
      <c r="EL96" s="8" t="s">
        <v>373</v>
      </c>
      <c r="EM96" s="8" t="s">
        <v>373</v>
      </c>
      <c r="EN96" s="8" t="s">
        <v>373</v>
      </c>
      <c r="EO96" s="8" t="s">
        <v>373</v>
      </c>
      <c r="EP96" s="8" t="s">
        <v>373</v>
      </c>
      <c r="EQ96" s="8" t="s">
        <v>373</v>
      </c>
      <c r="ER96" s="8" t="s">
        <v>373</v>
      </c>
      <c r="ES96" s="8" t="s">
        <v>373</v>
      </c>
      <c r="ET96" s="8" t="s">
        <v>373</v>
      </c>
      <c r="EU96" s="8" t="s">
        <v>373</v>
      </c>
      <c r="EV96" s="8" t="s">
        <v>373</v>
      </c>
      <c r="EW96" s="8" t="s">
        <v>373</v>
      </c>
      <c r="EX96" s="8" t="s">
        <v>373</v>
      </c>
      <c r="EY96" s="8" t="s">
        <v>373</v>
      </c>
      <c r="EZ96" s="8" t="s">
        <v>373</v>
      </c>
      <c r="FA96" s="8" t="s">
        <v>373</v>
      </c>
      <c r="FB96" s="8" t="s">
        <v>373</v>
      </c>
      <c r="FC96" s="8" t="s">
        <v>373</v>
      </c>
      <c r="FD96" s="8" t="s">
        <v>373</v>
      </c>
      <c r="FE96" s="8" t="s">
        <v>373</v>
      </c>
      <c r="FF96" s="8" t="s">
        <v>373</v>
      </c>
      <c r="FG96" s="8" t="s">
        <v>373</v>
      </c>
      <c r="FH96" s="8" t="s">
        <v>373</v>
      </c>
      <c r="FI96" s="8" t="s">
        <v>373</v>
      </c>
      <c r="FJ96" s="8" t="s">
        <v>373</v>
      </c>
      <c r="FK96" s="8" t="s">
        <v>373</v>
      </c>
      <c r="FL96" s="8" t="s">
        <v>373</v>
      </c>
      <c r="FM96" s="8" t="s">
        <v>373</v>
      </c>
      <c r="FN96" s="8" t="s">
        <v>373</v>
      </c>
      <c r="FO96" s="8" t="s">
        <v>373</v>
      </c>
      <c r="FP96" s="8" t="s">
        <v>373</v>
      </c>
      <c r="FQ96" s="8" t="s">
        <v>373</v>
      </c>
      <c r="FR96" s="8" t="s">
        <v>373</v>
      </c>
    </row>
    <row r="97" spans="1:174" s="11" customFormat="1" x14ac:dyDescent="0.2">
      <c r="A97" s="8" t="s">
        <v>1217</v>
      </c>
      <c r="B97" s="8">
        <v>4790</v>
      </c>
      <c r="C97" s="10">
        <v>4</v>
      </c>
      <c r="D97" s="8">
        <v>4</v>
      </c>
      <c r="E97" s="8" t="s">
        <v>381</v>
      </c>
      <c r="F97" s="8" t="s">
        <v>373</v>
      </c>
      <c r="G97" s="8" t="s">
        <v>1021</v>
      </c>
      <c r="H97" s="8" t="s">
        <v>390</v>
      </c>
      <c r="I97" s="8" t="s">
        <v>1222</v>
      </c>
      <c r="J97" s="8" t="s">
        <v>373</v>
      </c>
      <c r="K97" s="8" t="s">
        <v>373</v>
      </c>
      <c r="L97" s="8" t="s">
        <v>373</v>
      </c>
      <c r="M97" s="8" t="s">
        <v>373</v>
      </c>
      <c r="N97" s="8" t="s">
        <v>373</v>
      </c>
      <c r="O97" s="8" t="s">
        <v>373</v>
      </c>
      <c r="P97" s="8" t="s">
        <v>1223</v>
      </c>
      <c r="Q97" s="8" t="s">
        <v>429</v>
      </c>
      <c r="R97" s="10">
        <v>90</v>
      </c>
      <c r="S97" s="8" t="s">
        <v>390</v>
      </c>
      <c r="T97" s="8" t="s">
        <v>1224</v>
      </c>
      <c r="U97" s="8" t="s">
        <v>405</v>
      </c>
      <c r="V97" s="8" t="s">
        <v>636</v>
      </c>
      <c r="W97" s="8" t="s">
        <v>1225</v>
      </c>
      <c r="X97" s="8" t="s">
        <v>1226</v>
      </c>
      <c r="Y97" s="8" t="s">
        <v>1227</v>
      </c>
      <c r="Z97" s="12">
        <v>0.42</v>
      </c>
      <c r="AA97" s="12">
        <v>0.22</v>
      </c>
      <c r="AB97" s="8" t="s">
        <v>373</v>
      </c>
      <c r="AC97" s="8" t="s">
        <v>373</v>
      </c>
      <c r="AD97" s="8" t="s">
        <v>373</v>
      </c>
      <c r="AE97" s="8" t="s">
        <v>429</v>
      </c>
      <c r="AF97" s="8" t="s">
        <v>383</v>
      </c>
      <c r="AG97" s="8" t="s">
        <v>383</v>
      </c>
      <c r="AH97" s="8" t="s">
        <v>383</v>
      </c>
      <c r="AI97" s="10">
        <v>2013</v>
      </c>
      <c r="AJ97" s="10">
        <v>2018</v>
      </c>
      <c r="AK97" s="10">
        <v>2005</v>
      </c>
      <c r="AL97" s="10">
        <v>2013</v>
      </c>
      <c r="AM97" s="10">
        <v>2018</v>
      </c>
      <c r="AN97" s="10">
        <v>2005</v>
      </c>
      <c r="AO97" s="8" t="s">
        <v>383</v>
      </c>
      <c r="AP97" s="8" t="s">
        <v>494</v>
      </c>
      <c r="AQ97" s="8" t="s">
        <v>373</v>
      </c>
      <c r="AR97" s="8" t="s">
        <v>1231</v>
      </c>
      <c r="AS97" s="8" t="s">
        <v>496</v>
      </c>
      <c r="AT97" s="8" t="s">
        <v>373</v>
      </c>
      <c r="AU97" s="8" t="s">
        <v>390</v>
      </c>
      <c r="AV97" s="8" t="s">
        <v>433</v>
      </c>
      <c r="AW97" s="8" t="s">
        <v>383</v>
      </c>
      <c r="AX97" s="8" t="s">
        <v>383</v>
      </c>
      <c r="AY97" s="8" t="s">
        <v>383</v>
      </c>
      <c r="AZ97" s="8" t="s">
        <v>383</v>
      </c>
      <c r="BA97" s="8" t="s">
        <v>373</v>
      </c>
      <c r="BB97" s="8" t="s">
        <v>373</v>
      </c>
      <c r="BC97" s="8" t="s">
        <v>373</v>
      </c>
      <c r="BD97" s="8" t="s">
        <v>373</v>
      </c>
      <c r="BE97" s="8" t="s">
        <v>373</v>
      </c>
      <c r="BF97" s="8" t="s">
        <v>373</v>
      </c>
      <c r="BG97" s="8" t="s">
        <v>373</v>
      </c>
      <c r="BH97" s="8" t="s">
        <v>373</v>
      </c>
      <c r="BI97" s="8" t="s">
        <v>373</v>
      </c>
      <c r="BJ97" s="8" t="s">
        <v>390</v>
      </c>
      <c r="BK97" s="10">
        <v>2019</v>
      </c>
      <c r="BL97" s="8" t="s">
        <v>411</v>
      </c>
      <c r="BM97" s="12">
        <v>7.0000000000000007E-2</v>
      </c>
      <c r="BN97" s="8" t="s">
        <v>373</v>
      </c>
      <c r="BO97" s="8" t="s">
        <v>494</v>
      </c>
      <c r="BP97" s="8" t="s">
        <v>1233</v>
      </c>
      <c r="BQ97" s="8" t="s">
        <v>494</v>
      </c>
      <c r="BR97" s="8" t="s">
        <v>1234</v>
      </c>
      <c r="BS97" s="9">
        <v>51.97</v>
      </c>
      <c r="BT97" s="8" t="s">
        <v>390</v>
      </c>
      <c r="BU97" s="10">
        <v>2018</v>
      </c>
      <c r="BV97" s="8" t="s">
        <v>411</v>
      </c>
      <c r="BW97" s="12">
        <v>0.02</v>
      </c>
      <c r="BX97" s="8" t="s">
        <v>373</v>
      </c>
      <c r="BY97" s="8" t="s">
        <v>383</v>
      </c>
      <c r="BZ97" s="8" t="s">
        <v>494</v>
      </c>
      <c r="CA97" s="8" t="s">
        <v>1236</v>
      </c>
      <c r="CB97" s="8" t="s">
        <v>752</v>
      </c>
      <c r="CC97" s="8" t="s">
        <v>373</v>
      </c>
      <c r="CD97" s="8" t="s">
        <v>383</v>
      </c>
      <c r="CE97" s="8" t="s">
        <v>373</v>
      </c>
      <c r="CF97" s="9">
        <v>2.4900000000000002</v>
      </c>
      <c r="CG97" s="8" t="s">
        <v>390</v>
      </c>
      <c r="CH97" s="13">
        <v>5016</v>
      </c>
      <c r="CI97" s="8" t="s">
        <v>429</v>
      </c>
      <c r="CJ97" s="8" t="s">
        <v>429</v>
      </c>
      <c r="CK97" s="8" t="s">
        <v>429</v>
      </c>
      <c r="CL97" s="13">
        <v>1679</v>
      </c>
      <c r="CM97" s="8" t="s">
        <v>429</v>
      </c>
      <c r="CN97" s="10">
        <v>92</v>
      </c>
      <c r="CO97" s="8" t="s">
        <v>429</v>
      </c>
      <c r="CP97" s="8" t="s">
        <v>429</v>
      </c>
      <c r="CQ97" s="8" t="s">
        <v>429</v>
      </c>
      <c r="CR97" s="8" t="s">
        <v>1241</v>
      </c>
      <c r="CS97" s="8" t="s">
        <v>1242</v>
      </c>
      <c r="CT97" s="8" t="s">
        <v>1243</v>
      </c>
      <c r="CU97" s="8" t="s">
        <v>1244</v>
      </c>
      <c r="CV97" s="8" t="s">
        <v>1245</v>
      </c>
      <c r="CW97" s="10">
        <v>1967</v>
      </c>
      <c r="CX97" s="10">
        <v>2012</v>
      </c>
      <c r="CY97" s="8" t="s">
        <v>1247</v>
      </c>
      <c r="CZ97" s="8" t="s">
        <v>1248</v>
      </c>
      <c r="DA97" s="8" t="s">
        <v>1249</v>
      </c>
      <c r="DB97" s="12">
        <v>0.92</v>
      </c>
      <c r="DC97" s="8" t="s">
        <v>1251</v>
      </c>
      <c r="DD97" s="8" t="s">
        <v>429</v>
      </c>
      <c r="DE97" s="8" t="s">
        <v>1252</v>
      </c>
      <c r="DF97" s="8" t="s">
        <v>429</v>
      </c>
      <c r="DG97" s="8" t="s">
        <v>429</v>
      </c>
      <c r="DH97" s="8" t="s">
        <v>429</v>
      </c>
      <c r="DI97" s="8" t="s">
        <v>429</v>
      </c>
      <c r="DJ97" s="8" t="s">
        <v>373</v>
      </c>
      <c r="DK97" s="8" t="s">
        <v>373</v>
      </c>
      <c r="DL97" s="8" t="s">
        <v>373</v>
      </c>
      <c r="DM97" s="8" t="s">
        <v>1253</v>
      </c>
      <c r="DN97" s="8" t="s">
        <v>390</v>
      </c>
      <c r="DO97" s="8" t="s">
        <v>390</v>
      </c>
      <c r="DP97" s="8" t="s">
        <v>449</v>
      </c>
      <c r="DQ97" s="8" t="s">
        <v>373</v>
      </c>
      <c r="DR97" s="12">
        <v>1</v>
      </c>
      <c r="DS97" s="8" t="s">
        <v>373</v>
      </c>
      <c r="DT97" s="8" t="s">
        <v>373</v>
      </c>
      <c r="DU97" s="8" t="s">
        <v>373</v>
      </c>
      <c r="DV97" s="8" t="s">
        <v>390</v>
      </c>
      <c r="DW97" s="13">
        <v>5016</v>
      </c>
      <c r="DX97" s="8" t="s">
        <v>429</v>
      </c>
      <c r="DY97" s="8" t="s">
        <v>429</v>
      </c>
      <c r="DZ97" s="8" t="s">
        <v>429</v>
      </c>
      <c r="EA97" s="13">
        <v>1517</v>
      </c>
      <c r="EB97" s="8" t="s">
        <v>429</v>
      </c>
      <c r="EC97" s="10">
        <v>46</v>
      </c>
      <c r="ED97" s="8" t="s">
        <v>429</v>
      </c>
      <c r="EE97" s="8" t="s">
        <v>429</v>
      </c>
      <c r="EF97" s="8" t="s">
        <v>429</v>
      </c>
      <c r="EG97" s="8" t="s">
        <v>1255</v>
      </c>
      <c r="EH97" s="8" t="s">
        <v>1256</v>
      </c>
      <c r="EI97" s="8" t="s">
        <v>1257</v>
      </c>
      <c r="EJ97" s="10">
        <v>1</v>
      </c>
      <c r="EK97" s="10">
        <v>0</v>
      </c>
      <c r="EL97" s="8" t="s">
        <v>459</v>
      </c>
      <c r="EM97" s="8" t="s">
        <v>373</v>
      </c>
      <c r="EN97" s="10">
        <v>1970</v>
      </c>
      <c r="EO97" s="10">
        <v>2002</v>
      </c>
      <c r="EP97" s="8" t="s">
        <v>1258</v>
      </c>
      <c r="EQ97" s="8" t="s">
        <v>1259</v>
      </c>
      <c r="ER97" s="8" t="s">
        <v>1260</v>
      </c>
      <c r="ES97" s="8" t="s">
        <v>1261</v>
      </c>
      <c r="ET97" s="8" t="s">
        <v>1262</v>
      </c>
      <c r="EU97" s="12">
        <v>0.8</v>
      </c>
      <c r="EV97" s="10">
        <v>2026</v>
      </c>
      <c r="EW97" s="10">
        <v>2026</v>
      </c>
      <c r="EX97" s="8" t="s">
        <v>383</v>
      </c>
      <c r="EY97" s="8" t="s">
        <v>383</v>
      </c>
      <c r="EZ97" s="8" t="s">
        <v>429</v>
      </c>
      <c r="FA97" s="8" t="s">
        <v>373</v>
      </c>
      <c r="FB97" s="8" t="s">
        <v>390</v>
      </c>
      <c r="FC97" s="8" t="s">
        <v>1265</v>
      </c>
      <c r="FD97" s="8" t="s">
        <v>383</v>
      </c>
      <c r="FE97" s="8" t="s">
        <v>373</v>
      </c>
      <c r="FF97" s="8" t="s">
        <v>373</v>
      </c>
      <c r="FG97" s="8" t="s">
        <v>390</v>
      </c>
      <c r="FH97" s="13">
        <v>1679</v>
      </c>
      <c r="FI97" s="8" t="s">
        <v>429</v>
      </c>
      <c r="FJ97" s="10">
        <v>92</v>
      </c>
      <c r="FK97" s="8" t="s">
        <v>429</v>
      </c>
      <c r="FL97" s="8" t="s">
        <v>429</v>
      </c>
      <c r="FM97" s="8" t="s">
        <v>429</v>
      </c>
      <c r="FN97" s="8" t="s">
        <v>373</v>
      </c>
      <c r="FO97" s="8" t="s">
        <v>373</v>
      </c>
      <c r="FP97" s="8" t="s">
        <v>1266</v>
      </c>
      <c r="FQ97" s="8" t="s">
        <v>373</v>
      </c>
      <c r="FR97" s="8" t="s">
        <v>373</v>
      </c>
    </row>
    <row r="98" spans="1:174" s="11" customFormat="1" x14ac:dyDescent="0.2">
      <c r="A98" s="8" t="s">
        <v>592</v>
      </c>
      <c r="B98" s="8">
        <v>805</v>
      </c>
      <c r="C98" s="10">
        <v>2</v>
      </c>
      <c r="D98" s="8">
        <v>11</v>
      </c>
      <c r="E98" s="8" t="s">
        <v>381</v>
      </c>
      <c r="F98" s="8" t="s">
        <v>373</v>
      </c>
      <c r="G98" s="8" t="s">
        <v>596</v>
      </c>
      <c r="H98" s="8" t="s">
        <v>383</v>
      </c>
      <c r="I98" s="8" t="s">
        <v>597</v>
      </c>
      <c r="J98" s="8" t="s">
        <v>373</v>
      </c>
      <c r="K98" s="10">
        <v>10</v>
      </c>
      <c r="L98" s="8" t="s">
        <v>373</v>
      </c>
      <c r="M98" s="10">
        <v>60</v>
      </c>
      <c r="N98" s="8" t="s">
        <v>373</v>
      </c>
      <c r="O98" s="8" t="s">
        <v>373</v>
      </c>
      <c r="P98" s="10">
        <v>60</v>
      </c>
      <c r="Q98" s="8" t="s">
        <v>373</v>
      </c>
      <c r="R98" s="8" t="s">
        <v>373</v>
      </c>
      <c r="S98" s="8" t="s">
        <v>383</v>
      </c>
      <c r="T98" s="8" t="s">
        <v>373</v>
      </c>
      <c r="U98" s="8" t="s">
        <v>405</v>
      </c>
      <c r="V98" s="8" t="s">
        <v>406</v>
      </c>
      <c r="W98" s="10">
        <v>30</v>
      </c>
      <c r="X98" s="8" t="s">
        <v>373</v>
      </c>
      <c r="Y98" s="8" t="s">
        <v>373</v>
      </c>
      <c r="Z98" s="8" t="s">
        <v>373</v>
      </c>
      <c r="AA98" s="8" t="s">
        <v>373</v>
      </c>
      <c r="AB98" s="8" t="s">
        <v>373</v>
      </c>
      <c r="AC98" s="8" t="s">
        <v>373</v>
      </c>
      <c r="AD98" s="8" t="s">
        <v>373</v>
      </c>
      <c r="AE98" s="8" t="s">
        <v>373</v>
      </c>
      <c r="AF98" s="8" t="s">
        <v>373</v>
      </c>
      <c r="AG98" s="8" t="s">
        <v>373</v>
      </c>
      <c r="AH98" s="8" t="s">
        <v>373</v>
      </c>
      <c r="AI98" s="8" t="s">
        <v>373</v>
      </c>
      <c r="AJ98" s="8" t="s">
        <v>373</v>
      </c>
      <c r="AK98" s="8" t="s">
        <v>373</v>
      </c>
      <c r="AL98" s="8" t="s">
        <v>373</v>
      </c>
      <c r="AM98" s="8" t="s">
        <v>373</v>
      </c>
      <c r="AN98" s="8" t="s">
        <v>373</v>
      </c>
      <c r="AO98" s="8" t="s">
        <v>373</v>
      </c>
      <c r="AP98" s="8" t="s">
        <v>373</v>
      </c>
      <c r="AQ98" s="8" t="s">
        <v>373</v>
      </c>
      <c r="AR98" s="8" t="s">
        <v>373</v>
      </c>
      <c r="AS98" s="8" t="s">
        <v>373</v>
      </c>
      <c r="AT98" s="8" t="s">
        <v>373</v>
      </c>
      <c r="AU98" s="8" t="s">
        <v>373</v>
      </c>
      <c r="AV98" s="8" t="s">
        <v>373</v>
      </c>
      <c r="AW98" s="8" t="s">
        <v>373</v>
      </c>
      <c r="AX98" s="8" t="s">
        <v>373</v>
      </c>
      <c r="AY98" s="8" t="s">
        <v>373</v>
      </c>
      <c r="AZ98" s="8" t="s">
        <v>390</v>
      </c>
      <c r="BA98" s="10">
        <v>32</v>
      </c>
      <c r="BB98" s="8" t="s">
        <v>411</v>
      </c>
      <c r="BC98" s="12">
        <v>0.05</v>
      </c>
      <c r="BD98" s="8" t="s">
        <v>373</v>
      </c>
      <c r="BE98" s="8" t="s">
        <v>600</v>
      </c>
      <c r="BF98" s="8" t="s">
        <v>373</v>
      </c>
      <c r="BG98" s="8" t="s">
        <v>415</v>
      </c>
      <c r="BH98" s="8" t="s">
        <v>373</v>
      </c>
      <c r="BI98" s="10">
        <v>32</v>
      </c>
      <c r="BJ98" s="8" t="s">
        <v>390</v>
      </c>
      <c r="BK98" s="8" t="s">
        <v>601</v>
      </c>
      <c r="BL98" s="8" t="s">
        <v>411</v>
      </c>
      <c r="BM98" s="12">
        <v>0.05</v>
      </c>
      <c r="BN98" s="8" t="s">
        <v>373</v>
      </c>
      <c r="BO98" s="8" t="s">
        <v>602</v>
      </c>
      <c r="BP98" s="8" t="s">
        <v>373</v>
      </c>
      <c r="BQ98" s="8" t="s">
        <v>435</v>
      </c>
      <c r="BR98" s="8" t="s">
        <v>373</v>
      </c>
      <c r="BS98" s="10">
        <v>37</v>
      </c>
      <c r="BT98" s="8" t="s">
        <v>383</v>
      </c>
      <c r="BU98" s="8" t="s">
        <v>373</v>
      </c>
      <c r="BV98" s="8" t="s">
        <v>373</v>
      </c>
      <c r="BW98" s="8" t="s">
        <v>373</v>
      </c>
      <c r="BX98" s="8" t="s">
        <v>373</v>
      </c>
      <c r="BY98" s="8" t="s">
        <v>373</v>
      </c>
      <c r="BZ98" s="8" t="s">
        <v>373</v>
      </c>
      <c r="CA98" s="8" t="s">
        <v>373</v>
      </c>
      <c r="CB98" s="8" t="s">
        <v>373</v>
      </c>
      <c r="CC98" s="8" t="s">
        <v>373</v>
      </c>
      <c r="CD98" s="8" t="s">
        <v>373</v>
      </c>
      <c r="CE98" s="8" t="s">
        <v>373</v>
      </c>
      <c r="CF98" s="8" t="s">
        <v>373</v>
      </c>
      <c r="CG98" s="8" t="s">
        <v>390</v>
      </c>
      <c r="CH98" s="10">
        <v>810</v>
      </c>
      <c r="CI98" s="8" t="s">
        <v>373</v>
      </c>
      <c r="CJ98" s="8" t="s">
        <v>373</v>
      </c>
      <c r="CK98" s="8" t="s">
        <v>373</v>
      </c>
      <c r="CL98" s="10">
        <v>430</v>
      </c>
      <c r="CM98" s="8" t="s">
        <v>373</v>
      </c>
      <c r="CN98" s="10">
        <v>30</v>
      </c>
      <c r="CO98" s="8" t="s">
        <v>373</v>
      </c>
      <c r="CP98" s="8" t="s">
        <v>373</v>
      </c>
      <c r="CQ98" s="8" t="s">
        <v>373</v>
      </c>
      <c r="CR98" s="8" t="s">
        <v>373</v>
      </c>
      <c r="CS98" s="8" t="s">
        <v>373</v>
      </c>
      <c r="CT98" s="8" t="s">
        <v>373</v>
      </c>
      <c r="CU98" s="8" t="s">
        <v>373</v>
      </c>
      <c r="CV98" s="8" t="s">
        <v>373</v>
      </c>
      <c r="CW98" s="8" t="s">
        <v>373</v>
      </c>
      <c r="CX98" s="8" t="s">
        <v>373</v>
      </c>
      <c r="CY98" s="8" t="s">
        <v>373</v>
      </c>
      <c r="CZ98" s="8" t="s">
        <v>373</v>
      </c>
      <c r="DA98" s="8" t="s">
        <v>373</v>
      </c>
      <c r="DB98" s="8" t="s">
        <v>373</v>
      </c>
      <c r="DC98" s="8" t="s">
        <v>373</v>
      </c>
      <c r="DD98" s="8" t="s">
        <v>373</v>
      </c>
      <c r="DE98" s="8" t="s">
        <v>373</v>
      </c>
      <c r="DF98" s="8" t="s">
        <v>373</v>
      </c>
      <c r="DG98" s="8" t="s">
        <v>373</v>
      </c>
      <c r="DH98" s="8" t="s">
        <v>373</v>
      </c>
      <c r="DI98" s="8" t="s">
        <v>373</v>
      </c>
      <c r="DJ98" s="8" t="s">
        <v>373</v>
      </c>
      <c r="DK98" s="8" t="s">
        <v>373</v>
      </c>
      <c r="DL98" s="8" t="s">
        <v>373</v>
      </c>
      <c r="DM98" s="8" t="s">
        <v>373</v>
      </c>
      <c r="DN98" s="8" t="s">
        <v>373</v>
      </c>
      <c r="DO98" s="8" t="s">
        <v>373</v>
      </c>
      <c r="DP98" s="8" t="s">
        <v>373</v>
      </c>
      <c r="DQ98" s="8" t="s">
        <v>373</v>
      </c>
      <c r="DR98" s="8" t="s">
        <v>373</v>
      </c>
      <c r="DS98" s="8" t="s">
        <v>373</v>
      </c>
      <c r="DT98" s="8" t="s">
        <v>373</v>
      </c>
      <c r="DU98" s="8" t="s">
        <v>373</v>
      </c>
      <c r="DV98" s="8" t="s">
        <v>390</v>
      </c>
      <c r="DW98" s="8" t="s">
        <v>373</v>
      </c>
      <c r="DX98" s="8" t="s">
        <v>373</v>
      </c>
      <c r="DY98" s="8" t="s">
        <v>373</v>
      </c>
      <c r="DZ98" s="8" t="s">
        <v>373</v>
      </c>
      <c r="EA98" s="8" t="s">
        <v>373</v>
      </c>
      <c r="EB98" s="8" t="s">
        <v>373</v>
      </c>
      <c r="EC98" s="8" t="s">
        <v>373</v>
      </c>
      <c r="ED98" s="8" t="s">
        <v>373</v>
      </c>
      <c r="EE98" s="8" t="s">
        <v>373</v>
      </c>
      <c r="EF98" s="8" t="s">
        <v>373</v>
      </c>
      <c r="EG98" s="8" t="s">
        <v>373</v>
      </c>
      <c r="EH98" s="8" t="s">
        <v>373</v>
      </c>
      <c r="EI98" s="8" t="s">
        <v>373</v>
      </c>
      <c r="EJ98" s="8" t="s">
        <v>373</v>
      </c>
      <c r="EK98" s="8" t="s">
        <v>373</v>
      </c>
      <c r="EL98" s="8" t="s">
        <v>373</v>
      </c>
      <c r="EM98" s="8" t="s">
        <v>373</v>
      </c>
      <c r="EN98" s="8" t="s">
        <v>373</v>
      </c>
      <c r="EO98" s="8" t="s">
        <v>373</v>
      </c>
      <c r="EP98" s="8" t="s">
        <v>373</v>
      </c>
      <c r="EQ98" s="8" t="s">
        <v>373</v>
      </c>
      <c r="ER98" s="8" t="s">
        <v>373</v>
      </c>
      <c r="ES98" s="8" t="s">
        <v>373</v>
      </c>
      <c r="ET98" s="8" t="s">
        <v>373</v>
      </c>
      <c r="EU98" s="8" t="s">
        <v>373</v>
      </c>
      <c r="EV98" s="8" t="s">
        <v>373</v>
      </c>
      <c r="EW98" s="8" t="s">
        <v>373</v>
      </c>
      <c r="EX98" s="8" t="s">
        <v>373</v>
      </c>
      <c r="EY98" s="8" t="s">
        <v>373</v>
      </c>
      <c r="EZ98" s="8" t="s">
        <v>373</v>
      </c>
      <c r="FA98" s="8" t="s">
        <v>373</v>
      </c>
      <c r="FB98" s="8" t="s">
        <v>383</v>
      </c>
      <c r="FC98" s="8" t="s">
        <v>373</v>
      </c>
      <c r="FD98" s="8" t="s">
        <v>383</v>
      </c>
      <c r="FE98" s="8" t="s">
        <v>373</v>
      </c>
      <c r="FF98" s="8" t="s">
        <v>373</v>
      </c>
      <c r="FG98" s="8" t="s">
        <v>383</v>
      </c>
      <c r="FH98" s="8" t="s">
        <v>373</v>
      </c>
      <c r="FI98" s="8" t="s">
        <v>373</v>
      </c>
      <c r="FJ98" s="8" t="s">
        <v>373</v>
      </c>
      <c r="FK98" s="8" t="s">
        <v>373</v>
      </c>
      <c r="FL98" s="8" t="s">
        <v>373</v>
      </c>
      <c r="FM98" s="8" t="s">
        <v>373</v>
      </c>
      <c r="FN98" s="8" t="s">
        <v>373</v>
      </c>
      <c r="FO98" s="8" t="s">
        <v>373</v>
      </c>
      <c r="FP98" s="8" t="s">
        <v>373</v>
      </c>
      <c r="FQ98" s="8" t="s">
        <v>373</v>
      </c>
      <c r="FR98" s="8" t="s">
        <v>373</v>
      </c>
    </row>
    <row r="99" spans="1:174" s="11" customFormat="1" x14ac:dyDescent="0.2">
      <c r="A99" s="8" t="s">
        <v>3254</v>
      </c>
      <c r="B99" s="8">
        <v>5310</v>
      </c>
      <c r="C99" s="10">
        <v>4</v>
      </c>
      <c r="D99" s="8">
        <v>1</v>
      </c>
      <c r="E99" s="8" t="s">
        <v>381</v>
      </c>
      <c r="F99" s="8" t="s">
        <v>373</v>
      </c>
      <c r="G99" s="8" t="s">
        <v>739</v>
      </c>
      <c r="H99" s="8" t="s">
        <v>390</v>
      </c>
      <c r="I99" s="8" t="s">
        <v>424</v>
      </c>
      <c r="J99" s="8" t="s">
        <v>373</v>
      </c>
      <c r="K99" s="10">
        <v>3</v>
      </c>
      <c r="L99" s="8" t="s">
        <v>373</v>
      </c>
      <c r="M99" s="8" t="s">
        <v>2913</v>
      </c>
      <c r="N99" s="8" t="s">
        <v>373</v>
      </c>
      <c r="O99" s="8" t="s">
        <v>373</v>
      </c>
      <c r="P99" s="8" t="s">
        <v>2914</v>
      </c>
      <c r="Q99" s="8" t="s">
        <v>373</v>
      </c>
      <c r="R99" s="8" t="s">
        <v>373</v>
      </c>
      <c r="S99" s="8" t="s">
        <v>383</v>
      </c>
      <c r="T99" s="8" t="s">
        <v>373</v>
      </c>
      <c r="U99" s="8" t="s">
        <v>405</v>
      </c>
      <c r="V99" s="8" t="s">
        <v>636</v>
      </c>
      <c r="W99" s="8" t="s">
        <v>1225</v>
      </c>
      <c r="X99" s="8" t="s">
        <v>373</v>
      </c>
      <c r="Y99" s="8" t="s">
        <v>2915</v>
      </c>
      <c r="Z99" s="10">
        <v>9</v>
      </c>
      <c r="AA99" s="10">
        <v>33</v>
      </c>
      <c r="AB99" s="10">
        <v>0</v>
      </c>
      <c r="AC99" s="8" t="s">
        <v>373</v>
      </c>
      <c r="AD99" s="8" t="s">
        <v>373</v>
      </c>
      <c r="AE99" s="8" t="s">
        <v>373</v>
      </c>
      <c r="AF99" s="8" t="s">
        <v>390</v>
      </c>
      <c r="AG99" s="8" t="s">
        <v>390</v>
      </c>
      <c r="AH99" s="8" t="s">
        <v>390</v>
      </c>
      <c r="AI99" s="10">
        <v>2017</v>
      </c>
      <c r="AJ99" s="10">
        <v>2017</v>
      </c>
      <c r="AK99" s="10">
        <v>2017</v>
      </c>
      <c r="AL99" s="8" t="s">
        <v>373</v>
      </c>
      <c r="AM99" s="8" t="s">
        <v>373</v>
      </c>
      <c r="AN99" s="8" t="s">
        <v>373</v>
      </c>
      <c r="AO99" s="8" t="s">
        <v>383</v>
      </c>
      <c r="AP99" s="8" t="s">
        <v>494</v>
      </c>
      <c r="AQ99" s="8" t="s">
        <v>373</v>
      </c>
      <c r="AR99" s="8" t="s">
        <v>1273</v>
      </c>
      <c r="AS99" s="8" t="s">
        <v>691</v>
      </c>
      <c r="AT99" s="8" t="s">
        <v>373</v>
      </c>
      <c r="AU99" s="8" t="s">
        <v>390</v>
      </c>
      <c r="AV99" s="8" t="s">
        <v>373</v>
      </c>
      <c r="AW99" s="8" t="s">
        <v>383</v>
      </c>
      <c r="AX99" s="8" t="s">
        <v>383</v>
      </c>
      <c r="AY99" s="8" t="s">
        <v>383</v>
      </c>
      <c r="AZ99" s="8" t="s">
        <v>390</v>
      </c>
      <c r="BA99" s="10">
        <v>2019</v>
      </c>
      <c r="BB99" s="8" t="s">
        <v>411</v>
      </c>
      <c r="BC99" s="10">
        <v>5</v>
      </c>
      <c r="BD99" s="8" t="s">
        <v>373</v>
      </c>
      <c r="BE99" s="8" t="s">
        <v>559</v>
      </c>
      <c r="BF99" s="8" t="s">
        <v>373</v>
      </c>
      <c r="BG99" s="8" t="s">
        <v>415</v>
      </c>
      <c r="BH99" s="8" t="s">
        <v>373</v>
      </c>
      <c r="BI99" s="8" t="s">
        <v>2916</v>
      </c>
      <c r="BJ99" s="8" t="s">
        <v>390</v>
      </c>
      <c r="BK99" s="10">
        <v>2019</v>
      </c>
      <c r="BL99" s="8" t="s">
        <v>411</v>
      </c>
      <c r="BM99" s="10">
        <v>4</v>
      </c>
      <c r="BN99" s="8" t="s">
        <v>373</v>
      </c>
      <c r="BO99" s="8" t="s">
        <v>559</v>
      </c>
      <c r="BP99" s="8" t="s">
        <v>373</v>
      </c>
      <c r="BQ99" s="8" t="s">
        <v>494</v>
      </c>
      <c r="BR99" s="8" t="s">
        <v>2917</v>
      </c>
      <c r="BS99" s="9">
        <v>60.62</v>
      </c>
      <c r="BT99" s="8" t="s">
        <v>390</v>
      </c>
      <c r="BU99" s="10">
        <v>2019</v>
      </c>
      <c r="BV99" s="8" t="s">
        <v>411</v>
      </c>
      <c r="BW99" s="10">
        <v>4</v>
      </c>
      <c r="BX99" s="8" t="s">
        <v>373</v>
      </c>
      <c r="BY99" s="8" t="s">
        <v>569</v>
      </c>
      <c r="BZ99" s="8" t="s">
        <v>559</v>
      </c>
      <c r="CA99" s="8" t="s">
        <v>373</v>
      </c>
      <c r="CB99" s="8" t="s">
        <v>752</v>
      </c>
      <c r="CC99" s="8" t="s">
        <v>373</v>
      </c>
      <c r="CD99" s="8" t="s">
        <v>383</v>
      </c>
      <c r="CE99" s="8" t="s">
        <v>373</v>
      </c>
      <c r="CF99" s="9">
        <v>12.12</v>
      </c>
      <c r="CG99" s="8" t="s">
        <v>390</v>
      </c>
      <c r="CH99" s="10">
        <v>2150</v>
      </c>
      <c r="CI99" s="10">
        <v>1170</v>
      </c>
      <c r="CJ99" s="10">
        <v>2150</v>
      </c>
      <c r="CK99" s="10">
        <v>1170</v>
      </c>
      <c r="CL99" s="10">
        <v>2150</v>
      </c>
      <c r="CM99" s="10">
        <v>1170</v>
      </c>
      <c r="CN99" s="10">
        <v>2150</v>
      </c>
      <c r="CO99" s="10">
        <v>1170</v>
      </c>
      <c r="CP99" s="8" t="s">
        <v>373</v>
      </c>
      <c r="CQ99" s="8" t="s">
        <v>373</v>
      </c>
      <c r="CR99" s="13">
        <v>342799405</v>
      </c>
      <c r="CS99" s="10">
        <v>94</v>
      </c>
      <c r="CT99" s="10">
        <v>6</v>
      </c>
      <c r="CU99" s="10">
        <v>2</v>
      </c>
      <c r="CV99" s="10">
        <v>20</v>
      </c>
      <c r="CW99" s="10">
        <v>1970</v>
      </c>
      <c r="CX99" s="10">
        <v>2012</v>
      </c>
      <c r="CY99" s="8" t="s">
        <v>2918</v>
      </c>
      <c r="CZ99" s="10">
        <v>3.5</v>
      </c>
      <c r="DA99" s="10">
        <v>93917</v>
      </c>
      <c r="DB99" s="8" t="s">
        <v>2919</v>
      </c>
      <c r="DC99" s="10">
        <v>1.2</v>
      </c>
      <c r="DD99" s="10">
        <v>6</v>
      </c>
      <c r="DE99" s="10">
        <v>3.5</v>
      </c>
      <c r="DF99" s="13">
        <v>250000</v>
      </c>
      <c r="DG99" s="8" t="s">
        <v>373</v>
      </c>
      <c r="DH99" s="10">
        <v>1.6</v>
      </c>
      <c r="DI99" s="8" t="s">
        <v>373</v>
      </c>
      <c r="DJ99" s="8" t="s">
        <v>2920</v>
      </c>
      <c r="DK99" s="10">
        <v>16</v>
      </c>
      <c r="DL99" s="8" t="s">
        <v>373</v>
      </c>
      <c r="DM99" s="8" t="s">
        <v>2921</v>
      </c>
      <c r="DN99" s="8" t="s">
        <v>390</v>
      </c>
      <c r="DO99" s="8" t="s">
        <v>390</v>
      </c>
      <c r="DP99" s="8" t="s">
        <v>765</v>
      </c>
      <c r="DQ99" s="8" t="s">
        <v>373</v>
      </c>
      <c r="DR99" s="10">
        <v>99</v>
      </c>
      <c r="DS99" s="8" t="s">
        <v>373</v>
      </c>
      <c r="DT99" s="10">
        <v>1</v>
      </c>
      <c r="DU99" s="8" t="s">
        <v>2922</v>
      </c>
      <c r="DV99" s="8" t="s">
        <v>390</v>
      </c>
      <c r="DW99" s="10">
        <v>1819</v>
      </c>
      <c r="DX99" s="8" t="s">
        <v>1077</v>
      </c>
      <c r="DY99" s="8" t="s">
        <v>1077</v>
      </c>
      <c r="DZ99" s="8" t="s">
        <v>1077</v>
      </c>
      <c r="EA99" s="10">
        <v>1819</v>
      </c>
      <c r="EB99" s="10">
        <v>144</v>
      </c>
      <c r="EC99" s="10">
        <v>196</v>
      </c>
      <c r="ED99" s="8" t="s">
        <v>373</v>
      </c>
      <c r="EE99" s="8" t="s">
        <v>373</v>
      </c>
      <c r="EF99" s="8" t="s">
        <v>373</v>
      </c>
      <c r="EG99" s="10">
        <v>1.1000000000000001</v>
      </c>
      <c r="EH99" s="10">
        <v>60</v>
      </c>
      <c r="EI99" s="10">
        <v>38</v>
      </c>
      <c r="EJ99" s="10">
        <v>1</v>
      </c>
      <c r="EK99" s="10">
        <v>0</v>
      </c>
      <c r="EL99" s="8" t="s">
        <v>1400</v>
      </c>
      <c r="EM99" s="8" t="s">
        <v>373</v>
      </c>
      <c r="EN99" s="10">
        <v>1968</v>
      </c>
      <c r="EO99" s="10">
        <v>2006</v>
      </c>
      <c r="EP99" s="10">
        <v>1</v>
      </c>
      <c r="EQ99" s="10">
        <v>1.5</v>
      </c>
      <c r="ER99" s="8" t="s">
        <v>373</v>
      </c>
      <c r="ES99" s="10">
        <v>1.5</v>
      </c>
      <c r="ET99" s="10">
        <v>1</v>
      </c>
      <c r="EU99" s="10">
        <v>790</v>
      </c>
      <c r="EV99" s="10">
        <v>2022</v>
      </c>
      <c r="EW99" s="10">
        <v>2023</v>
      </c>
      <c r="EX99" s="8" t="s">
        <v>383</v>
      </c>
      <c r="EY99" s="8" t="s">
        <v>383</v>
      </c>
      <c r="EZ99" s="10">
        <v>0</v>
      </c>
      <c r="FA99" s="8" t="s">
        <v>373</v>
      </c>
      <c r="FB99" s="8" t="s">
        <v>383</v>
      </c>
      <c r="FC99" s="8" t="s">
        <v>373</v>
      </c>
      <c r="FD99" s="8" t="s">
        <v>383</v>
      </c>
      <c r="FE99" s="8" t="s">
        <v>373</v>
      </c>
      <c r="FF99" s="8" t="s">
        <v>373</v>
      </c>
      <c r="FG99" s="8" t="s">
        <v>390</v>
      </c>
      <c r="FH99" s="10">
        <v>1819</v>
      </c>
      <c r="FI99" s="8" t="s">
        <v>373</v>
      </c>
      <c r="FJ99" s="10">
        <v>194</v>
      </c>
      <c r="FK99" s="8" t="s">
        <v>373</v>
      </c>
      <c r="FL99" s="8" t="s">
        <v>373</v>
      </c>
      <c r="FM99" s="8" t="s">
        <v>373</v>
      </c>
      <c r="FN99" s="8" t="s">
        <v>373</v>
      </c>
      <c r="FO99" s="8" t="s">
        <v>373</v>
      </c>
      <c r="FP99" s="8" t="s">
        <v>373</v>
      </c>
      <c r="FQ99" s="8" t="s">
        <v>2928</v>
      </c>
      <c r="FR99" s="8" t="s">
        <v>373</v>
      </c>
    </row>
    <row r="100" spans="1:174" s="11" customFormat="1" x14ac:dyDescent="0.2">
      <c r="A100" s="8" t="s">
        <v>2207</v>
      </c>
      <c r="B100" s="8">
        <v>260</v>
      </c>
      <c r="C100" s="10">
        <v>1</v>
      </c>
      <c r="D100" s="8">
        <v>4</v>
      </c>
      <c r="E100" s="8" t="s">
        <v>381</v>
      </c>
      <c r="F100" s="8" t="s">
        <v>373</v>
      </c>
      <c r="G100" s="8" t="s">
        <v>400</v>
      </c>
      <c r="H100" s="8" t="s">
        <v>383</v>
      </c>
      <c r="I100" s="8" t="s">
        <v>2068</v>
      </c>
      <c r="J100" s="8" t="s">
        <v>2211</v>
      </c>
      <c r="K100" s="8" t="s">
        <v>2212</v>
      </c>
      <c r="L100" s="8" t="s">
        <v>373</v>
      </c>
      <c r="M100" s="10">
        <v>1</v>
      </c>
      <c r="N100" s="8" t="s">
        <v>373</v>
      </c>
      <c r="O100" s="8" t="s">
        <v>373</v>
      </c>
      <c r="P100" s="10">
        <v>18</v>
      </c>
      <c r="Q100" s="8" t="s">
        <v>373</v>
      </c>
      <c r="R100" s="8" t="s">
        <v>373</v>
      </c>
      <c r="S100" s="8" t="s">
        <v>383</v>
      </c>
      <c r="T100" s="8" t="s">
        <v>373</v>
      </c>
      <c r="U100" s="8" t="s">
        <v>820</v>
      </c>
      <c r="V100" s="8" t="s">
        <v>406</v>
      </c>
      <c r="W100" s="10">
        <v>30</v>
      </c>
      <c r="X100" s="8" t="s">
        <v>373</v>
      </c>
      <c r="Y100" s="8" t="s">
        <v>373</v>
      </c>
      <c r="Z100" s="8" t="s">
        <v>373</v>
      </c>
      <c r="AA100" s="8" t="s">
        <v>373</v>
      </c>
      <c r="AB100" s="8" t="s">
        <v>373</v>
      </c>
      <c r="AC100" s="8" t="s">
        <v>373</v>
      </c>
      <c r="AD100" s="8" t="s">
        <v>373</v>
      </c>
      <c r="AE100" s="8" t="s">
        <v>373</v>
      </c>
      <c r="AF100" s="8" t="s">
        <v>373</v>
      </c>
      <c r="AG100" s="8" t="s">
        <v>373</v>
      </c>
      <c r="AH100" s="8" t="s">
        <v>373</v>
      </c>
      <c r="AI100" s="10">
        <v>2016</v>
      </c>
      <c r="AJ100" s="10">
        <v>2016</v>
      </c>
      <c r="AK100" s="8" t="s">
        <v>489</v>
      </c>
      <c r="AL100" s="8" t="s">
        <v>373</v>
      </c>
      <c r="AM100" s="8" t="s">
        <v>373</v>
      </c>
      <c r="AN100" s="8" t="s">
        <v>373</v>
      </c>
      <c r="AO100" s="8" t="s">
        <v>383</v>
      </c>
      <c r="AP100" s="8" t="s">
        <v>703</v>
      </c>
      <c r="AQ100" s="8" t="s">
        <v>2213</v>
      </c>
      <c r="AR100" s="8" t="s">
        <v>373</v>
      </c>
      <c r="AS100" s="8" t="s">
        <v>547</v>
      </c>
      <c r="AT100" s="8" t="s">
        <v>373</v>
      </c>
      <c r="AU100" s="8" t="s">
        <v>383</v>
      </c>
      <c r="AV100" s="8" t="s">
        <v>373</v>
      </c>
      <c r="AW100" s="8" t="s">
        <v>383</v>
      </c>
      <c r="AX100" s="8" t="s">
        <v>383</v>
      </c>
      <c r="AY100" s="8" t="s">
        <v>373</v>
      </c>
      <c r="AZ100" s="8" t="s">
        <v>390</v>
      </c>
      <c r="BA100" s="10">
        <v>2019</v>
      </c>
      <c r="BB100" s="8" t="s">
        <v>411</v>
      </c>
      <c r="BC100" s="16">
        <v>4.1000000000000002E-2</v>
      </c>
      <c r="BD100" s="8" t="s">
        <v>373</v>
      </c>
      <c r="BE100" s="8" t="s">
        <v>373</v>
      </c>
      <c r="BF100" s="8" t="s">
        <v>373</v>
      </c>
      <c r="BG100" s="8" t="s">
        <v>494</v>
      </c>
      <c r="BH100" s="8" t="s">
        <v>2215</v>
      </c>
      <c r="BI100" s="8" t="s">
        <v>2216</v>
      </c>
      <c r="BJ100" s="8" t="s">
        <v>390</v>
      </c>
      <c r="BK100" s="10">
        <v>2018</v>
      </c>
      <c r="BL100" s="8" t="s">
        <v>411</v>
      </c>
      <c r="BM100" s="12">
        <v>0.06</v>
      </c>
      <c r="BN100" s="8" t="s">
        <v>373</v>
      </c>
      <c r="BO100" s="8" t="s">
        <v>2217</v>
      </c>
      <c r="BP100" s="8" t="s">
        <v>373</v>
      </c>
      <c r="BQ100" s="8" t="s">
        <v>494</v>
      </c>
      <c r="BR100" s="8" t="s">
        <v>2218</v>
      </c>
      <c r="BS100" s="8" t="s">
        <v>2219</v>
      </c>
      <c r="BT100" s="8" t="s">
        <v>383</v>
      </c>
      <c r="BU100" s="8" t="s">
        <v>373</v>
      </c>
      <c r="BV100" s="8" t="s">
        <v>373</v>
      </c>
      <c r="BW100" s="8" t="s">
        <v>373</v>
      </c>
      <c r="BX100" s="8" t="s">
        <v>373</v>
      </c>
      <c r="BY100" s="8" t="s">
        <v>373</v>
      </c>
      <c r="BZ100" s="8" t="s">
        <v>373</v>
      </c>
      <c r="CA100" s="8" t="s">
        <v>373</v>
      </c>
      <c r="CB100" s="8" t="s">
        <v>373</v>
      </c>
      <c r="CC100" s="8" t="s">
        <v>373</v>
      </c>
      <c r="CD100" s="8" t="s">
        <v>373</v>
      </c>
      <c r="CE100" s="8" t="s">
        <v>373</v>
      </c>
      <c r="CF100" s="8" t="s">
        <v>373</v>
      </c>
      <c r="CG100" s="8" t="s">
        <v>390</v>
      </c>
      <c r="CH100" s="10">
        <v>250</v>
      </c>
      <c r="CI100" s="10">
        <v>0</v>
      </c>
      <c r="CJ100" s="10">
        <v>250</v>
      </c>
      <c r="CK100" s="10">
        <v>0</v>
      </c>
      <c r="CL100" s="10">
        <v>135</v>
      </c>
      <c r="CM100" s="10">
        <v>0</v>
      </c>
      <c r="CN100" s="10">
        <v>2</v>
      </c>
      <c r="CO100" s="10">
        <v>0</v>
      </c>
      <c r="CP100" s="8" t="s">
        <v>373</v>
      </c>
      <c r="CQ100" s="8" t="s">
        <v>373</v>
      </c>
      <c r="CR100" s="13">
        <v>33498</v>
      </c>
      <c r="CS100" s="10">
        <v>6</v>
      </c>
      <c r="CT100" s="10">
        <v>2</v>
      </c>
      <c r="CU100" s="10">
        <v>1</v>
      </c>
      <c r="CV100" s="10">
        <v>5.6800000000000003E-2</v>
      </c>
      <c r="CW100" s="10">
        <v>1984</v>
      </c>
      <c r="CX100" s="10">
        <v>2013</v>
      </c>
      <c r="CY100" s="8" t="s">
        <v>373</v>
      </c>
      <c r="CZ100" s="10">
        <v>2.5000000000000001E-2</v>
      </c>
      <c r="DA100" s="13">
        <v>22944</v>
      </c>
      <c r="DB100" s="10">
        <v>0</v>
      </c>
      <c r="DC100" s="8" t="s">
        <v>2225</v>
      </c>
      <c r="DD100" s="10">
        <v>0</v>
      </c>
      <c r="DE100" s="10">
        <v>0.25</v>
      </c>
      <c r="DF100" s="10">
        <v>0</v>
      </c>
      <c r="DG100" s="10">
        <v>0</v>
      </c>
      <c r="DH100" s="10">
        <v>0</v>
      </c>
      <c r="DI100" s="10">
        <v>0</v>
      </c>
      <c r="DJ100" s="8" t="s">
        <v>373</v>
      </c>
      <c r="DK100" s="8" t="s">
        <v>373</v>
      </c>
      <c r="DL100" s="8" t="s">
        <v>373</v>
      </c>
      <c r="DM100" s="8" t="s">
        <v>679</v>
      </c>
      <c r="DN100" s="8" t="s">
        <v>390</v>
      </c>
      <c r="DO100" s="8" t="s">
        <v>390</v>
      </c>
      <c r="DP100" s="8" t="s">
        <v>449</v>
      </c>
      <c r="DQ100" s="8" t="s">
        <v>373</v>
      </c>
      <c r="DR100" s="8" t="s">
        <v>373</v>
      </c>
      <c r="DS100" s="8" t="s">
        <v>373</v>
      </c>
      <c r="DT100" s="10">
        <v>100</v>
      </c>
      <c r="DU100" s="8" t="s">
        <v>373</v>
      </c>
      <c r="DV100" s="8" t="s">
        <v>390</v>
      </c>
      <c r="DW100" s="10">
        <v>130</v>
      </c>
      <c r="DX100" s="10">
        <v>0</v>
      </c>
      <c r="DY100" s="10">
        <v>130</v>
      </c>
      <c r="DZ100" s="10">
        <v>0</v>
      </c>
      <c r="EA100" s="10">
        <v>133</v>
      </c>
      <c r="EB100" s="10">
        <v>0</v>
      </c>
      <c r="EC100" s="10">
        <v>2</v>
      </c>
      <c r="ED100" s="10">
        <v>0</v>
      </c>
      <c r="EE100" s="10">
        <v>0</v>
      </c>
      <c r="EF100" s="10">
        <v>0</v>
      </c>
      <c r="EG100" s="8" t="s">
        <v>2228</v>
      </c>
      <c r="EH100" s="10">
        <v>2</v>
      </c>
      <c r="EI100" s="10">
        <v>0</v>
      </c>
      <c r="EJ100" s="10">
        <v>1</v>
      </c>
      <c r="EK100" s="10">
        <v>0</v>
      </c>
      <c r="EL100" s="8" t="s">
        <v>1758</v>
      </c>
      <c r="EM100" s="8" t="s">
        <v>373</v>
      </c>
      <c r="EN100" s="10">
        <v>1958</v>
      </c>
      <c r="EO100" s="10">
        <v>2007</v>
      </c>
      <c r="EP100" s="10">
        <v>3.0000000000000001E-3</v>
      </c>
      <c r="EQ100" s="10">
        <v>3.0000000000000001E-3</v>
      </c>
      <c r="ER100" s="10">
        <v>1.2410000000000001</v>
      </c>
      <c r="ES100" s="10">
        <v>1.24E-2</v>
      </c>
      <c r="ET100" s="10">
        <v>9.4999999999999998E-3</v>
      </c>
      <c r="EU100" s="12">
        <v>0.1</v>
      </c>
      <c r="EV100" s="8" t="s">
        <v>679</v>
      </c>
      <c r="EW100" s="8" t="s">
        <v>679</v>
      </c>
      <c r="EX100" s="8" t="s">
        <v>383</v>
      </c>
      <c r="EY100" s="8" t="s">
        <v>383</v>
      </c>
      <c r="EZ100" s="10">
        <v>0</v>
      </c>
      <c r="FA100" s="8" t="s">
        <v>373</v>
      </c>
      <c r="FB100" s="8" t="s">
        <v>383</v>
      </c>
      <c r="FC100" s="8" t="s">
        <v>373</v>
      </c>
      <c r="FD100" s="8" t="s">
        <v>383</v>
      </c>
      <c r="FE100" s="8" t="s">
        <v>373</v>
      </c>
      <c r="FF100" s="8" t="s">
        <v>373</v>
      </c>
      <c r="FG100" s="8" t="s">
        <v>383</v>
      </c>
      <c r="FH100" s="8" t="s">
        <v>373</v>
      </c>
      <c r="FI100" s="8" t="s">
        <v>373</v>
      </c>
      <c r="FJ100" s="8" t="s">
        <v>373</v>
      </c>
      <c r="FK100" s="8" t="s">
        <v>373</v>
      </c>
      <c r="FL100" s="8" t="s">
        <v>373</v>
      </c>
      <c r="FM100" s="8" t="s">
        <v>373</v>
      </c>
      <c r="FN100" s="8" t="s">
        <v>373</v>
      </c>
      <c r="FO100" s="8" t="s">
        <v>373</v>
      </c>
      <c r="FP100" s="8" t="s">
        <v>373</v>
      </c>
      <c r="FQ100" s="8" t="s">
        <v>373</v>
      </c>
      <c r="FR100" s="8" t="s">
        <v>373</v>
      </c>
    </row>
    <row r="101" spans="1:174" s="11" customFormat="1" x14ac:dyDescent="0.2">
      <c r="A101" s="8" t="s">
        <v>1123</v>
      </c>
      <c r="B101" s="8">
        <v>685</v>
      </c>
      <c r="C101" s="10">
        <v>2</v>
      </c>
      <c r="D101" s="8">
        <v>11</v>
      </c>
      <c r="E101" s="8" t="s">
        <v>381</v>
      </c>
      <c r="F101" s="8" t="s">
        <v>373</v>
      </c>
      <c r="G101" s="8" t="s">
        <v>539</v>
      </c>
      <c r="H101" s="8" t="s">
        <v>383</v>
      </c>
      <c r="I101" s="8" t="s">
        <v>424</v>
      </c>
      <c r="J101" s="8" t="s">
        <v>373</v>
      </c>
      <c r="K101" s="9">
        <v>10</v>
      </c>
      <c r="L101" s="8" t="s">
        <v>373</v>
      </c>
      <c r="M101" s="10">
        <v>10</v>
      </c>
      <c r="N101" s="8" t="s">
        <v>373</v>
      </c>
      <c r="O101" s="8" t="s">
        <v>373</v>
      </c>
      <c r="P101" s="10">
        <v>60</v>
      </c>
      <c r="Q101" s="10">
        <v>92.5</v>
      </c>
      <c r="R101" s="8" t="s">
        <v>1128</v>
      </c>
      <c r="S101" s="8" t="s">
        <v>383</v>
      </c>
      <c r="T101" s="8" t="s">
        <v>373</v>
      </c>
      <c r="U101" s="8" t="s">
        <v>405</v>
      </c>
      <c r="V101" s="8" t="s">
        <v>406</v>
      </c>
      <c r="W101" s="10">
        <v>30</v>
      </c>
      <c r="X101" s="8" t="s">
        <v>373</v>
      </c>
      <c r="Y101" s="8" t="s">
        <v>373</v>
      </c>
      <c r="Z101" s="10">
        <v>0</v>
      </c>
      <c r="AA101" s="10">
        <v>10</v>
      </c>
      <c r="AB101" s="8" t="s">
        <v>373</v>
      </c>
      <c r="AC101" s="8" t="s">
        <v>373</v>
      </c>
      <c r="AD101" s="8" t="s">
        <v>373</v>
      </c>
      <c r="AE101" s="8" t="s">
        <v>429</v>
      </c>
      <c r="AF101" s="8" t="s">
        <v>373</v>
      </c>
      <c r="AG101" s="8" t="s">
        <v>373</v>
      </c>
      <c r="AH101" s="8" t="s">
        <v>373</v>
      </c>
      <c r="AI101" s="10">
        <v>2016</v>
      </c>
      <c r="AJ101" s="10">
        <v>2016</v>
      </c>
      <c r="AK101" s="8" t="s">
        <v>489</v>
      </c>
      <c r="AL101" s="8" t="s">
        <v>1129</v>
      </c>
      <c r="AM101" s="8" t="s">
        <v>1129</v>
      </c>
      <c r="AN101" s="8" t="s">
        <v>489</v>
      </c>
      <c r="AO101" s="8" t="s">
        <v>383</v>
      </c>
      <c r="AP101" s="8" t="s">
        <v>494</v>
      </c>
      <c r="AQ101" s="8" t="s">
        <v>373</v>
      </c>
      <c r="AR101" s="8" t="s">
        <v>1130</v>
      </c>
      <c r="AS101" s="8" t="s">
        <v>691</v>
      </c>
      <c r="AT101" s="8" t="s">
        <v>373</v>
      </c>
      <c r="AU101" s="8" t="s">
        <v>383</v>
      </c>
      <c r="AV101" s="8" t="s">
        <v>373</v>
      </c>
      <c r="AW101" s="8" t="s">
        <v>383</v>
      </c>
      <c r="AX101" s="8" t="s">
        <v>383</v>
      </c>
      <c r="AY101" s="8" t="s">
        <v>383</v>
      </c>
      <c r="AZ101" s="8" t="s">
        <v>383</v>
      </c>
      <c r="BA101" s="8" t="s">
        <v>373</v>
      </c>
      <c r="BB101" s="8" t="s">
        <v>373</v>
      </c>
      <c r="BC101" s="8" t="s">
        <v>373</v>
      </c>
      <c r="BD101" s="8" t="s">
        <v>373</v>
      </c>
      <c r="BE101" s="8" t="s">
        <v>373</v>
      </c>
      <c r="BF101" s="8" t="s">
        <v>373</v>
      </c>
      <c r="BG101" s="8" t="s">
        <v>373</v>
      </c>
      <c r="BH101" s="8" t="s">
        <v>373</v>
      </c>
      <c r="BI101" s="8" t="s">
        <v>373</v>
      </c>
      <c r="BJ101" s="8" t="s">
        <v>390</v>
      </c>
      <c r="BK101" s="8" t="s">
        <v>373</v>
      </c>
      <c r="BL101" s="8" t="s">
        <v>373</v>
      </c>
      <c r="BM101" s="8" t="s">
        <v>373</v>
      </c>
      <c r="BN101" s="8" t="s">
        <v>373</v>
      </c>
      <c r="BO101" s="8" t="s">
        <v>373</v>
      </c>
      <c r="BP101" s="8" t="s">
        <v>373</v>
      </c>
      <c r="BQ101" s="8" t="s">
        <v>373</v>
      </c>
      <c r="BR101" s="8" t="s">
        <v>373</v>
      </c>
      <c r="BS101" s="8" t="s">
        <v>373</v>
      </c>
      <c r="BT101" s="8" t="s">
        <v>373</v>
      </c>
      <c r="BU101" s="8" t="s">
        <v>373</v>
      </c>
      <c r="BV101" s="8" t="s">
        <v>373</v>
      </c>
      <c r="BW101" s="8" t="s">
        <v>373</v>
      </c>
      <c r="BX101" s="8" t="s">
        <v>373</v>
      </c>
      <c r="BY101" s="8" t="s">
        <v>373</v>
      </c>
      <c r="BZ101" s="8" t="s">
        <v>373</v>
      </c>
      <c r="CA101" s="8" t="s">
        <v>373</v>
      </c>
      <c r="CB101" s="8" t="s">
        <v>373</v>
      </c>
      <c r="CC101" s="8" t="s">
        <v>373</v>
      </c>
      <c r="CD101" s="8" t="s">
        <v>373</v>
      </c>
      <c r="CE101" s="8" t="s">
        <v>373</v>
      </c>
      <c r="CF101" s="8" t="s">
        <v>373</v>
      </c>
      <c r="CG101" s="8" t="s">
        <v>373</v>
      </c>
      <c r="CH101" s="8" t="s">
        <v>373</v>
      </c>
      <c r="CI101" s="8" t="s">
        <v>373</v>
      </c>
      <c r="CJ101" s="8" t="s">
        <v>373</v>
      </c>
      <c r="CK101" s="8" t="s">
        <v>373</v>
      </c>
      <c r="CL101" s="8" t="s">
        <v>373</v>
      </c>
      <c r="CM101" s="8" t="s">
        <v>373</v>
      </c>
      <c r="CN101" s="8" t="s">
        <v>373</v>
      </c>
      <c r="CO101" s="8" t="s">
        <v>373</v>
      </c>
      <c r="CP101" s="8" t="s">
        <v>373</v>
      </c>
      <c r="CQ101" s="8" t="s">
        <v>373</v>
      </c>
      <c r="CR101" s="8" t="s">
        <v>373</v>
      </c>
      <c r="CS101" s="8" t="s">
        <v>373</v>
      </c>
      <c r="CT101" s="8" t="s">
        <v>373</v>
      </c>
      <c r="CU101" s="8" t="s">
        <v>373</v>
      </c>
      <c r="CV101" s="8" t="s">
        <v>373</v>
      </c>
      <c r="CW101" s="8" t="s">
        <v>373</v>
      </c>
      <c r="CX101" s="8" t="s">
        <v>373</v>
      </c>
      <c r="CY101" s="8" t="s">
        <v>373</v>
      </c>
      <c r="CZ101" s="8" t="s">
        <v>373</v>
      </c>
      <c r="DA101" s="8" t="s">
        <v>373</v>
      </c>
      <c r="DB101" s="8" t="s">
        <v>373</v>
      </c>
      <c r="DC101" s="8" t="s">
        <v>373</v>
      </c>
      <c r="DD101" s="8" t="s">
        <v>373</v>
      </c>
      <c r="DE101" s="8" t="s">
        <v>373</v>
      </c>
      <c r="DF101" s="8" t="s">
        <v>373</v>
      </c>
      <c r="DG101" s="8" t="s">
        <v>373</v>
      </c>
      <c r="DH101" s="8" t="s">
        <v>373</v>
      </c>
      <c r="DI101" s="8" t="s">
        <v>373</v>
      </c>
      <c r="DJ101" s="8" t="s">
        <v>373</v>
      </c>
      <c r="DK101" s="8" t="s">
        <v>373</v>
      </c>
      <c r="DL101" s="8" t="s">
        <v>373</v>
      </c>
      <c r="DM101" s="8" t="s">
        <v>373</v>
      </c>
      <c r="DN101" s="8" t="s">
        <v>373</v>
      </c>
      <c r="DO101" s="8" t="s">
        <v>373</v>
      </c>
      <c r="DP101" s="8" t="s">
        <v>373</v>
      </c>
      <c r="DQ101" s="8" t="s">
        <v>373</v>
      </c>
      <c r="DR101" s="8" t="s">
        <v>373</v>
      </c>
      <c r="DS101" s="8" t="s">
        <v>373</v>
      </c>
      <c r="DT101" s="8" t="s">
        <v>373</v>
      </c>
      <c r="DU101" s="8" t="s">
        <v>373</v>
      </c>
      <c r="DV101" s="8" t="s">
        <v>373</v>
      </c>
      <c r="DW101" s="8" t="s">
        <v>373</v>
      </c>
      <c r="DX101" s="8" t="s">
        <v>373</v>
      </c>
      <c r="DY101" s="8" t="s">
        <v>373</v>
      </c>
      <c r="DZ101" s="8" t="s">
        <v>373</v>
      </c>
      <c r="EA101" s="8" t="s">
        <v>373</v>
      </c>
      <c r="EB101" s="8" t="s">
        <v>373</v>
      </c>
      <c r="EC101" s="8" t="s">
        <v>373</v>
      </c>
      <c r="ED101" s="8" t="s">
        <v>373</v>
      </c>
      <c r="EE101" s="8" t="s">
        <v>373</v>
      </c>
      <c r="EF101" s="8" t="s">
        <v>373</v>
      </c>
      <c r="EG101" s="8" t="s">
        <v>373</v>
      </c>
      <c r="EH101" s="8" t="s">
        <v>373</v>
      </c>
      <c r="EI101" s="8" t="s">
        <v>373</v>
      </c>
      <c r="EJ101" s="8" t="s">
        <v>373</v>
      </c>
      <c r="EK101" s="8" t="s">
        <v>373</v>
      </c>
      <c r="EL101" s="8" t="s">
        <v>373</v>
      </c>
      <c r="EM101" s="8" t="s">
        <v>373</v>
      </c>
      <c r="EN101" s="8" t="s">
        <v>373</v>
      </c>
      <c r="EO101" s="8" t="s">
        <v>373</v>
      </c>
      <c r="EP101" s="8" t="s">
        <v>373</v>
      </c>
      <c r="EQ101" s="8" t="s">
        <v>373</v>
      </c>
      <c r="ER101" s="8" t="s">
        <v>373</v>
      </c>
      <c r="ES101" s="8" t="s">
        <v>373</v>
      </c>
      <c r="ET101" s="8" t="s">
        <v>373</v>
      </c>
      <c r="EU101" s="8" t="s">
        <v>373</v>
      </c>
      <c r="EV101" s="8" t="s">
        <v>373</v>
      </c>
      <c r="EW101" s="8" t="s">
        <v>373</v>
      </c>
      <c r="EX101" s="8" t="s">
        <v>373</v>
      </c>
      <c r="EY101" s="8" t="s">
        <v>373</v>
      </c>
      <c r="EZ101" s="8" t="s">
        <v>373</v>
      </c>
      <c r="FA101" s="8" t="s">
        <v>373</v>
      </c>
      <c r="FB101" s="8" t="s">
        <v>373</v>
      </c>
      <c r="FC101" s="8" t="s">
        <v>373</v>
      </c>
      <c r="FD101" s="8" t="s">
        <v>373</v>
      </c>
      <c r="FE101" s="8" t="s">
        <v>373</v>
      </c>
      <c r="FF101" s="8" t="s">
        <v>373</v>
      </c>
      <c r="FG101" s="8" t="s">
        <v>373</v>
      </c>
      <c r="FH101" s="8" t="s">
        <v>373</v>
      </c>
      <c r="FI101" s="8" t="s">
        <v>373</v>
      </c>
      <c r="FJ101" s="8" t="s">
        <v>373</v>
      </c>
      <c r="FK101" s="8" t="s">
        <v>373</v>
      </c>
      <c r="FL101" s="8" t="s">
        <v>373</v>
      </c>
      <c r="FM101" s="8" t="s">
        <v>373</v>
      </c>
      <c r="FN101" s="8" t="s">
        <v>373</v>
      </c>
      <c r="FO101" s="8" t="s">
        <v>373</v>
      </c>
      <c r="FP101" s="8" t="s">
        <v>373</v>
      </c>
      <c r="FQ101" s="8" t="s">
        <v>373</v>
      </c>
      <c r="FR101" s="8" t="s">
        <v>373</v>
      </c>
    </row>
    <row r="102" spans="1:174" s="11" customFormat="1" x14ac:dyDescent="0.2">
      <c r="A102" s="8" t="s">
        <v>908</v>
      </c>
      <c r="B102" s="8">
        <v>2160</v>
      </c>
      <c r="C102" s="10">
        <v>3</v>
      </c>
      <c r="D102" s="8">
        <v>3</v>
      </c>
      <c r="E102" s="8" t="s">
        <v>381</v>
      </c>
      <c r="F102" s="8" t="s">
        <v>373</v>
      </c>
      <c r="G102" s="8" t="s">
        <v>539</v>
      </c>
      <c r="H102" s="8" t="s">
        <v>383</v>
      </c>
      <c r="I102" s="8" t="s">
        <v>424</v>
      </c>
      <c r="J102" s="8" t="s">
        <v>373</v>
      </c>
      <c r="K102" s="8" t="s">
        <v>913</v>
      </c>
      <c r="L102" s="8" t="s">
        <v>373</v>
      </c>
      <c r="M102" s="8" t="s">
        <v>914</v>
      </c>
      <c r="N102" s="8" t="s">
        <v>373</v>
      </c>
      <c r="O102" s="8" t="s">
        <v>373</v>
      </c>
      <c r="P102" s="8" t="s">
        <v>914</v>
      </c>
      <c r="Q102" s="8" t="s">
        <v>373</v>
      </c>
      <c r="R102" s="10">
        <v>5</v>
      </c>
      <c r="S102" s="8" t="s">
        <v>383</v>
      </c>
      <c r="T102" s="8" t="s">
        <v>373</v>
      </c>
      <c r="U102" s="8" t="s">
        <v>405</v>
      </c>
      <c r="V102" s="8" t="s">
        <v>406</v>
      </c>
      <c r="W102" s="8" t="s">
        <v>915</v>
      </c>
      <c r="X102" s="8" t="s">
        <v>373</v>
      </c>
      <c r="Y102" s="8" t="s">
        <v>373</v>
      </c>
      <c r="Z102" s="8" t="s">
        <v>373</v>
      </c>
      <c r="AA102" s="8" t="s">
        <v>373</v>
      </c>
      <c r="AB102" s="8" t="s">
        <v>373</v>
      </c>
      <c r="AC102" s="8" t="s">
        <v>373</v>
      </c>
      <c r="AD102" s="8" t="s">
        <v>373</v>
      </c>
      <c r="AE102" s="8" t="s">
        <v>373</v>
      </c>
      <c r="AF102" s="8" t="s">
        <v>390</v>
      </c>
      <c r="AG102" s="8" t="s">
        <v>390</v>
      </c>
      <c r="AH102" s="8" t="s">
        <v>373</v>
      </c>
      <c r="AI102" s="10">
        <v>2015</v>
      </c>
      <c r="AJ102" s="10">
        <v>1997</v>
      </c>
      <c r="AK102" s="8" t="s">
        <v>373</v>
      </c>
      <c r="AL102" s="10">
        <v>2015</v>
      </c>
      <c r="AM102" s="10">
        <v>1997</v>
      </c>
      <c r="AN102" s="8" t="s">
        <v>373</v>
      </c>
      <c r="AO102" s="8" t="s">
        <v>383</v>
      </c>
      <c r="AP102" s="8" t="s">
        <v>408</v>
      </c>
      <c r="AQ102" s="8" t="s">
        <v>373</v>
      </c>
      <c r="AR102" s="8" t="s">
        <v>373</v>
      </c>
      <c r="AS102" s="8" t="s">
        <v>691</v>
      </c>
      <c r="AT102" s="8" t="s">
        <v>373</v>
      </c>
      <c r="AU102" s="8" t="s">
        <v>383</v>
      </c>
      <c r="AV102" s="8" t="s">
        <v>917</v>
      </c>
      <c r="AW102" s="8" t="s">
        <v>390</v>
      </c>
      <c r="AX102" s="8" t="s">
        <v>390</v>
      </c>
      <c r="AY102" s="8" t="s">
        <v>373</v>
      </c>
      <c r="AZ102" s="8" t="s">
        <v>383</v>
      </c>
      <c r="BA102" s="8" t="s">
        <v>373</v>
      </c>
      <c r="BB102" s="8" t="s">
        <v>373</v>
      </c>
      <c r="BC102" s="8" t="s">
        <v>373</v>
      </c>
      <c r="BD102" s="8" t="s">
        <v>373</v>
      </c>
      <c r="BE102" s="8" t="s">
        <v>373</v>
      </c>
      <c r="BF102" s="8" t="s">
        <v>373</v>
      </c>
      <c r="BG102" s="8" t="s">
        <v>373</v>
      </c>
      <c r="BH102" s="8" t="s">
        <v>373</v>
      </c>
      <c r="BI102" s="8" t="s">
        <v>373</v>
      </c>
      <c r="BJ102" s="8" t="s">
        <v>390</v>
      </c>
      <c r="BK102" s="10">
        <v>1997</v>
      </c>
      <c r="BL102" s="8" t="s">
        <v>373</v>
      </c>
      <c r="BM102" s="8" t="s">
        <v>373</v>
      </c>
      <c r="BN102" s="8" t="s">
        <v>373</v>
      </c>
      <c r="BO102" s="8" t="s">
        <v>479</v>
      </c>
      <c r="BP102" s="8" t="s">
        <v>373</v>
      </c>
      <c r="BQ102" s="8" t="s">
        <v>435</v>
      </c>
      <c r="BR102" s="8" t="s">
        <v>373</v>
      </c>
      <c r="BS102" s="8" t="s">
        <v>373</v>
      </c>
      <c r="BT102" s="8" t="s">
        <v>383</v>
      </c>
      <c r="BU102" s="8" t="s">
        <v>373</v>
      </c>
      <c r="BV102" s="8" t="s">
        <v>373</v>
      </c>
      <c r="BW102" s="8" t="s">
        <v>373</v>
      </c>
      <c r="BX102" s="8" t="s">
        <v>373</v>
      </c>
      <c r="BY102" s="8" t="s">
        <v>373</v>
      </c>
      <c r="BZ102" s="8" t="s">
        <v>373</v>
      </c>
      <c r="CA102" s="8" t="s">
        <v>373</v>
      </c>
      <c r="CB102" s="8" t="s">
        <v>373</v>
      </c>
      <c r="CC102" s="8" t="s">
        <v>373</v>
      </c>
      <c r="CD102" s="8" t="s">
        <v>373</v>
      </c>
      <c r="CE102" s="8" t="s">
        <v>373</v>
      </c>
      <c r="CF102" s="8" t="s">
        <v>373</v>
      </c>
      <c r="CG102" s="8" t="s">
        <v>390</v>
      </c>
      <c r="CH102" s="10">
        <v>2100</v>
      </c>
      <c r="CI102" s="8" t="s">
        <v>373</v>
      </c>
      <c r="CJ102" s="8" t="s">
        <v>373</v>
      </c>
      <c r="CK102" s="8" t="s">
        <v>373</v>
      </c>
      <c r="CL102" s="10">
        <v>800</v>
      </c>
      <c r="CM102" s="8" t="s">
        <v>373</v>
      </c>
      <c r="CN102" s="10">
        <v>150</v>
      </c>
      <c r="CO102" s="10">
        <v>1</v>
      </c>
      <c r="CP102" s="8" t="s">
        <v>373</v>
      </c>
      <c r="CQ102" s="8" t="s">
        <v>373</v>
      </c>
      <c r="CR102" s="8" t="s">
        <v>373</v>
      </c>
      <c r="CS102" s="8" t="s">
        <v>373</v>
      </c>
      <c r="CT102" s="10">
        <v>2</v>
      </c>
      <c r="CU102" s="10">
        <v>2</v>
      </c>
      <c r="CV102" s="10">
        <v>10</v>
      </c>
      <c r="CW102" s="8" t="s">
        <v>921</v>
      </c>
      <c r="CX102" s="8" t="s">
        <v>373</v>
      </c>
      <c r="CY102" s="8" t="s">
        <v>373</v>
      </c>
      <c r="CZ102" s="8" t="s">
        <v>373</v>
      </c>
      <c r="DA102" s="8" t="s">
        <v>373</v>
      </c>
      <c r="DB102" s="8" t="s">
        <v>373</v>
      </c>
      <c r="DC102" s="8" t="s">
        <v>373</v>
      </c>
      <c r="DD102" s="8" t="s">
        <v>373</v>
      </c>
      <c r="DE102" s="8" t="s">
        <v>373</v>
      </c>
      <c r="DF102" s="8" t="s">
        <v>373</v>
      </c>
      <c r="DG102" s="8" t="s">
        <v>373</v>
      </c>
      <c r="DH102" s="8" t="s">
        <v>373</v>
      </c>
      <c r="DI102" s="8" t="s">
        <v>373</v>
      </c>
      <c r="DJ102" s="8" t="s">
        <v>373</v>
      </c>
      <c r="DK102" s="8" t="s">
        <v>373</v>
      </c>
      <c r="DL102" s="8" t="s">
        <v>373</v>
      </c>
      <c r="DM102" s="8" t="s">
        <v>373</v>
      </c>
      <c r="DN102" s="8" t="s">
        <v>383</v>
      </c>
      <c r="DO102" s="8" t="s">
        <v>383</v>
      </c>
      <c r="DP102" s="8" t="s">
        <v>373</v>
      </c>
      <c r="DQ102" s="8" t="s">
        <v>373</v>
      </c>
      <c r="DR102" s="8" t="s">
        <v>373</v>
      </c>
      <c r="DS102" s="10">
        <v>100</v>
      </c>
      <c r="DT102" s="8" t="s">
        <v>373</v>
      </c>
      <c r="DU102" s="8" t="s">
        <v>373</v>
      </c>
      <c r="DV102" s="8" t="s">
        <v>390</v>
      </c>
      <c r="DW102" s="10">
        <v>2100</v>
      </c>
      <c r="DX102" s="8" t="s">
        <v>373</v>
      </c>
      <c r="DY102" s="8" t="s">
        <v>373</v>
      </c>
      <c r="DZ102" s="8" t="s">
        <v>373</v>
      </c>
      <c r="EA102" s="10">
        <v>800</v>
      </c>
      <c r="EB102" s="8" t="s">
        <v>373</v>
      </c>
      <c r="EC102" s="10">
        <v>100</v>
      </c>
      <c r="ED102" s="10">
        <v>1</v>
      </c>
      <c r="EE102" s="8" t="s">
        <v>373</v>
      </c>
      <c r="EF102" s="8" t="s">
        <v>373</v>
      </c>
      <c r="EG102" s="8" t="s">
        <v>373</v>
      </c>
      <c r="EH102" s="8" t="s">
        <v>373</v>
      </c>
      <c r="EI102" s="8" t="s">
        <v>373</v>
      </c>
      <c r="EJ102" s="8" t="s">
        <v>373</v>
      </c>
      <c r="EK102" s="8" t="s">
        <v>373</v>
      </c>
      <c r="EL102" s="8" t="s">
        <v>373</v>
      </c>
      <c r="EM102" s="8" t="s">
        <v>373</v>
      </c>
      <c r="EN102" s="8" t="s">
        <v>373</v>
      </c>
      <c r="EO102" s="8" t="s">
        <v>373</v>
      </c>
      <c r="EP102" s="8" t="s">
        <v>373</v>
      </c>
      <c r="EQ102" s="8" t="s">
        <v>373</v>
      </c>
      <c r="ER102" s="8" t="s">
        <v>373</v>
      </c>
      <c r="ES102" s="8" t="s">
        <v>373</v>
      </c>
      <c r="ET102" s="8" t="s">
        <v>373</v>
      </c>
      <c r="EU102" s="8" t="s">
        <v>373</v>
      </c>
      <c r="EV102" s="8" t="s">
        <v>373</v>
      </c>
      <c r="EW102" s="8" t="s">
        <v>373</v>
      </c>
      <c r="EX102" s="8" t="s">
        <v>373</v>
      </c>
      <c r="EY102" s="8" t="s">
        <v>383</v>
      </c>
      <c r="EZ102" s="8" t="s">
        <v>373</v>
      </c>
      <c r="FA102" s="8" t="s">
        <v>373</v>
      </c>
      <c r="FB102" s="8" t="s">
        <v>383</v>
      </c>
      <c r="FC102" s="8" t="s">
        <v>373</v>
      </c>
      <c r="FD102" s="8" t="s">
        <v>383</v>
      </c>
      <c r="FE102" s="8" t="s">
        <v>373</v>
      </c>
      <c r="FF102" s="8" t="s">
        <v>373</v>
      </c>
      <c r="FG102" s="8" t="s">
        <v>383</v>
      </c>
      <c r="FH102" s="8" t="s">
        <v>373</v>
      </c>
      <c r="FI102" s="8" t="s">
        <v>373</v>
      </c>
      <c r="FJ102" s="8" t="s">
        <v>373</v>
      </c>
      <c r="FK102" s="8" t="s">
        <v>373</v>
      </c>
      <c r="FL102" s="8" t="s">
        <v>373</v>
      </c>
      <c r="FM102" s="8" t="s">
        <v>373</v>
      </c>
      <c r="FN102" s="8" t="s">
        <v>373</v>
      </c>
      <c r="FO102" s="8" t="s">
        <v>373</v>
      </c>
      <c r="FP102" s="8" t="s">
        <v>373</v>
      </c>
      <c r="FQ102" s="8" t="s">
        <v>373</v>
      </c>
      <c r="FR102" s="8" t="s">
        <v>373</v>
      </c>
    </row>
    <row r="103" spans="1:174" s="11" customFormat="1" x14ac:dyDescent="0.2">
      <c r="A103" s="8" t="s">
        <v>3255</v>
      </c>
      <c r="B103" s="8">
        <v>25250</v>
      </c>
      <c r="C103" s="10">
        <v>5</v>
      </c>
      <c r="D103" s="8">
        <v>2</v>
      </c>
      <c r="E103" s="8" t="s">
        <v>381</v>
      </c>
      <c r="F103" s="8" t="s">
        <v>373</v>
      </c>
      <c r="G103" s="8" t="s">
        <v>539</v>
      </c>
      <c r="H103" s="8" t="s">
        <v>390</v>
      </c>
      <c r="I103" s="8" t="s">
        <v>577</v>
      </c>
      <c r="J103" s="8" t="s">
        <v>373</v>
      </c>
      <c r="K103" s="8" t="s">
        <v>2566</v>
      </c>
      <c r="L103" s="8" t="s">
        <v>2566</v>
      </c>
      <c r="M103" s="8" t="s">
        <v>2567</v>
      </c>
      <c r="N103" s="8" t="s">
        <v>2566</v>
      </c>
      <c r="O103" s="8" t="s">
        <v>2566</v>
      </c>
      <c r="P103" s="8" t="s">
        <v>2568</v>
      </c>
      <c r="Q103" s="8" t="s">
        <v>2569</v>
      </c>
      <c r="R103" s="8" t="s">
        <v>2570</v>
      </c>
      <c r="S103" s="8" t="s">
        <v>390</v>
      </c>
      <c r="T103" s="8" t="s">
        <v>2571</v>
      </c>
      <c r="U103" s="8" t="s">
        <v>405</v>
      </c>
      <c r="V103" s="8" t="s">
        <v>636</v>
      </c>
      <c r="W103" s="8" t="s">
        <v>373</v>
      </c>
      <c r="X103" s="8" t="s">
        <v>2572</v>
      </c>
      <c r="Y103" s="8" t="s">
        <v>2573</v>
      </c>
      <c r="Z103" s="10">
        <v>10.8</v>
      </c>
      <c r="AA103" s="10">
        <v>21.9</v>
      </c>
      <c r="AB103" s="8" t="s">
        <v>373</v>
      </c>
      <c r="AC103" s="8" t="s">
        <v>373</v>
      </c>
      <c r="AD103" s="8" t="s">
        <v>373</v>
      </c>
      <c r="AE103" s="8" t="s">
        <v>429</v>
      </c>
      <c r="AF103" s="8" t="s">
        <v>390</v>
      </c>
      <c r="AG103" s="8" t="s">
        <v>390</v>
      </c>
      <c r="AH103" s="8" t="s">
        <v>390</v>
      </c>
      <c r="AI103" s="10">
        <v>2013</v>
      </c>
      <c r="AJ103" s="10">
        <v>2013</v>
      </c>
      <c r="AK103" s="10">
        <v>2014</v>
      </c>
      <c r="AL103" s="10">
        <v>2013</v>
      </c>
      <c r="AM103" s="10">
        <v>2013</v>
      </c>
      <c r="AN103" s="10">
        <v>2014</v>
      </c>
      <c r="AO103" s="8" t="s">
        <v>383</v>
      </c>
      <c r="AP103" s="8" t="s">
        <v>494</v>
      </c>
      <c r="AQ103" s="8" t="s">
        <v>373</v>
      </c>
      <c r="AR103" s="8" t="s">
        <v>2575</v>
      </c>
      <c r="AS103" s="8" t="s">
        <v>1114</v>
      </c>
      <c r="AT103" s="8" t="s">
        <v>2576</v>
      </c>
      <c r="AU103" s="8" t="s">
        <v>390</v>
      </c>
      <c r="AV103" s="8" t="s">
        <v>2577</v>
      </c>
      <c r="AW103" s="8" t="s">
        <v>383</v>
      </c>
      <c r="AX103" s="8" t="s">
        <v>383</v>
      </c>
      <c r="AY103" s="8" t="s">
        <v>383</v>
      </c>
      <c r="AZ103" s="8" t="s">
        <v>390</v>
      </c>
      <c r="BA103" s="10">
        <v>2017</v>
      </c>
      <c r="BB103" s="8" t="s">
        <v>411</v>
      </c>
      <c r="BC103" s="10">
        <v>2.25</v>
      </c>
      <c r="BD103" s="8" t="s">
        <v>373</v>
      </c>
      <c r="BE103" s="8" t="s">
        <v>494</v>
      </c>
      <c r="BF103" s="8" t="s">
        <v>2579</v>
      </c>
      <c r="BG103" s="8" t="s">
        <v>560</v>
      </c>
      <c r="BH103" s="8" t="s">
        <v>373</v>
      </c>
      <c r="BI103" s="9">
        <v>34.21</v>
      </c>
      <c r="BJ103" s="8" t="s">
        <v>390</v>
      </c>
      <c r="BK103" s="10">
        <v>2014</v>
      </c>
      <c r="BL103" s="8" t="s">
        <v>411</v>
      </c>
      <c r="BM103" s="10">
        <v>10</v>
      </c>
      <c r="BN103" s="8" t="s">
        <v>373</v>
      </c>
      <c r="BO103" s="8" t="s">
        <v>494</v>
      </c>
      <c r="BP103" s="8" t="s">
        <v>2581</v>
      </c>
      <c r="BQ103" s="8" t="s">
        <v>494</v>
      </c>
      <c r="BR103" s="8" t="s">
        <v>2582</v>
      </c>
      <c r="BS103" s="9">
        <v>55.24</v>
      </c>
      <c r="BT103" s="8" t="s">
        <v>390</v>
      </c>
      <c r="BU103" s="10">
        <v>2019</v>
      </c>
      <c r="BV103" s="8" t="s">
        <v>411</v>
      </c>
      <c r="BW103" s="10">
        <v>6.5</v>
      </c>
      <c r="BX103" s="8" t="s">
        <v>373</v>
      </c>
      <c r="BY103" s="8" t="s">
        <v>390</v>
      </c>
      <c r="BZ103" s="8" t="s">
        <v>494</v>
      </c>
      <c r="CA103" s="8" t="s">
        <v>2581</v>
      </c>
      <c r="CB103" s="8" t="s">
        <v>752</v>
      </c>
      <c r="CC103" s="8" t="s">
        <v>373</v>
      </c>
      <c r="CD103" s="8" t="s">
        <v>383</v>
      </c>
      <c r="CE103" s="8" t="s">
        <v>373</v>
      </c>
      <c r="CF103" s="9">
        <v>10.6</v>
      </c>
      <c r="CG103" s="8" t="s">
        <v>390</v>
      </c>
      <c r="CH103" s="10">
        <v>23740</v>
      </c>
      <c r="CI103" s="8" t="s">
        <v>373</v>
      </c>
      <c r="CJ103" s="10">
        <v>23740</v>
      </c>
      <c r="CK103" s="8" t="s">
        <v>373</v>
      </c>
      <c r="CL103" s="10">
        <v>6060</v>
      </c>
      <c r="CM103" s="10">
        <v>0</v>
      </c>
      <c r="CN103" s="10">
        <v>724</v>
      </c>
      <c r="CO103" s="8" t="s">
        <v>373</v>
      </c>
      <c r="CP103" s="10">
        <v>189</v>
      </c>
      <c r="CQ103" s="8" t="s">
        <v>373</v>
      </c>
      <c r="CR103" s="8" t="s">
        <v>2589</v>
      </c>
      <c r="CS103" s="10">
        <v>121</v>
      </c>
      <c r="CT103" s="8" t="s">
        <v>855</v>
      </c>
      <c r="CU103" s="8" t="s">
        <v>2591</v>
      </c>
      <c r="CV103" s="10">
        <v>0</v>
      </c>
      <c r="CW103" s="8" t="s">
        <v>2592</v>
      </c>
      <c r="CX103" s="10">
        <v>2002</v>
      </c>
      <c r="CY103" s="8" t="s">
        <v>2594</v>
      </c>
      <c r="CZ103" s="10">
        <v>15</v>
      </c>
      <c r="DA103" s="13">
        <v>5334250</v>
      </c>
      <c r="DB103" s="8" t="s">
        <v>2596</v>
      </c>
      <c r="DC103" s="8" t="s">
        <v>2597</v>
      </c>
      <c r="DD103" s="8" t="s">
        <v>373</v>
      </c>
      <c r="DE103" s="8" t="s">
        <v>2598</v>
      </c>
      <c r="DF103" s="8" t="s">
        <v>373</v>
      </c>
      <c r="DG103" s="8" t="s">
        <v>373</v>
      </c>
      <c r="DH103" s="8" t="s">
        <v>373</v>
      </c>
      <c r="DI103" s="8" t="s">
        <v>373</v>
      </c>
      <c r="DJ103" s="8" t="s">
        <v>2599</v>
      </c>
      <c r="DK103" s="8" t="s">
        <v>373</v>
      </c>
      <c r="DL103" s="8" t="s">
        <v>2600</v>
      </c>
      <c r="DM103" s="8" t="s">
        <v>2601</v>
      </c>
      <c r="DN103" s="8" t="s">
        <v>390</v>
      </c>
      <c r="DO103" s="8" t="s">
        <v>390</v>
      </c>
      <c r="DP103" s="8" t="s">
        <v>494</v>
      </c>
      <c r="DQ103" s="8" t="s">
        <v>2602</v>
      </c>
      <c r="DR103" s="10">
        <v>0</v>
      </c>
      <c r="DS103" s="10">
        <v>99</v>
      </c>
      <c r="DT103" s="10">
        <v>1</v>
      </c>
      <c r="DU103" s="8" t="s">
        <v>373</v>
      </c>
      <c r="DV103" s="8" t="s">
        <v>390</v>
      </c>
      <c r="DW103" s="13">
        <v>23740</v>
      </c>
      <c r="DX103" s="8" t="s">
        <v>373</v>
      </c>
      <c r="DY103" s="8" t="s">
        <v>373</v>
      </c>
      <c r="DZ103" s="8" t="s">
        <v>373</v>
      </c>
      <c r="EA103" s="10">
        <v>6015</v>
      </c>
      <c r="EB103" s="8" t="s">
        <v>373</v>
      </c>
      <c r="EC103" s="10">
        <v>541</v>
      </c>
      <c r="ED103" s="8" t="s">
        <v>373</v>
      </c>
      <c r="EE103" s="8" t="s">
        <v>373</v>
      </c>
      <c r="EF103" s="8" t="s">
        <v>373</v>
      </c>
      <c r="EG103" s="8" t="s">
        <v>2605</v>
      </c>
      <c r="EH103" s="10">
        <v>85</v>
      </c>
      <c r="EI103" s="10">
        <v>9</v>
      </c>
      <c r="EJ103" s="10">
        <v>1</v>
      </c>
      <c r="EK103" s="10">
        <v>0</v>
      </c>
      <c r="EL103" s="8" t="s">
        <v>2606</v>
      </c>
      <c r="EM103" s="8" t="s">
        <v>2607</v>
      </c>
      <c r="EN103" s="8" t="s">
        <v>2592</v>
      </c>
      <c r="EO103" s="10">
        <v>2014</v>
      </c>
      <c r="EP103" s="10">
        <v>4</v>
      </c>
      <c r="EQ103" s="10">
        <v>4.72</v>
      </c>
      <c r="ER103" s="13">
        <v>1024560</v>
      </c>
      <c r="ES103" s="10">
        <v>4.0999999999999996</v>
      </c>
      <c r="ET103" s="10">
        <v>2.8839999999999999</v>
      </c>
      <c r="EU103" s="8" t="s">
        <v>2612</v>
      </c>
      <c r="EV103" s="8" t="s">
        <v>2613</v>
      </c>
      <c r="EW103" s="8" t="s">
        <v>679</v>
      </c>
      <c r="EX103" s="8" t="s">
        <v>390</v>
      </c>
      <c r="EY103" s="8" t="s">
        <v>390</v>
      </c>
      <c r="EZ103" s="8" t="s">
        <v>2614</v>
      </c>
      <c r="FA103" s="8" t="s">
        <v>2615</v>
      </c>
      <c r="FB103" s="8" t="s">
        <v>390</v>
      </c>
      <c r="FC103" s="8" t="s">
        <v>2616</v>
      </c>
      <c r="FD103" s="8" t="s">
        <v>390</v>
      </c>
      <c r="FE103" s="8" t="s">
        <v>2617</v>
      </c>
      <c r="FF103" s="8" t="s">
        <v>2618</v>
      </c>
      <c r="FG103" s="8" t="s">
        <v>390</v>
      </c>
      <c r="FH103" s="10">
        <v>5820</v>
      </c>
      <c r="FI103" s="8" t="s">
        <v>373</v>
      </c>
      <c r="FJ103" s="10">
        <v>416</v>
      </c>
      <c r="FK103" s="8" t="s">
        <v>373</v>
      </c>
      <c r="FL103" s="8" t="s">
        <v>373</v>
      </c>
      <c r="FM103" s="8" t="s">
        <v>373</v>
      </c>
      <c r="FN103" s="10">
        <v>78</v>
      </c>
      <c r="FO103" s="8" t="s">
        <v>2621</v>
      </c>
      <c r="FP103" s="10">
        <v>2750</v>
      </c>
      <c r="FQ103" s="8" t="s">
        <v>373</v>
      </c>
      <c r="FR103" s="8" t="s">
        <v>373</v>
      </c>
    </row>
    <row r="104" spans="1:174" s="11" customFormat="1" x14ac:dyDescent="0.2">
      <c r="A104" s="8" t="s">
        <v>3256</v>
      </c>
      <c r="B104" s="8">
        <v>5480</v>
      </c>
      <c r="C104" s="10">
        <v>4</v>
      </c>
      <c r="D104" s="8">
        <v>7</v>
      </c>
      <c r="E104" s="8" t="s">
        <v>381</v>
      </c>
      <c r="F104" s="8" t="s">
        <v>373</v>
      </c>
      <c r="G104" s="8" t="s">
        <v>539</v>
      </c>
      <c r="H104" s="8" t="s">
        <v>383</v>
      </c>
      <c r="I104" s="8" t="s">
        <v>1519</v>
      </c>
      <c r="J104" s="8" t="s">
        <v>373</v>
      </c>
      <c r="K104" s="8" t="s">
        <v>1520</v>
      </c>
      <c r="L104" s="8" t="s">
        <v>1521</v>
      </c>
      <c r="M104" s="8" t="s">
        <v>1522</v>
      </c>
      <c r="N104" s="10">
        <v>5</v>
      </c>
      <c r="O104" s="16">
        <v>1.4999999999999999E-2</v>
      </c>
      <c r="P104" s="8" t="s">
        <v>373</v>
      </c>
      <c r="Q104" s="8" t="s">
        <v>373</v>
      </c>
      <c r="R104" s="8" t="s">
        <v>373</v>
      </c>
      <c r="S104" s="8" t="s">
        <v>390</v>
      </c>
      <c r="T104" s="8" t="s">
        <v>1524</v>
      </c>
      <c r="U104" s="8" t="s">
        <v>383</v>
      </c>
      <c r="V104" s="8" t="s">
        <v>373</v>
      </c>
      <c r="W104" s="8" t="s">
        <v>373</v>
      </c>
      <c r="X104" s="8" t="s">
        <v>1525</v>
      </c>
      <c r="Y104" s="8" t="s">
        <v>373</v>
      </c>
      <c r="Z104" s="8" t="s">
        <v>373</v>
      </c>
      <c r="AA104" s="8" t="s">
        <v>671</v>
      </c>
      <c r="AB104" s="10">
        <v>0</v>
      </c>
      <c r="AC104" s="8" t="s">
        <v>429</v>
      </c>
      <c r="AD104" s="8" t="s">
        <v>373</v>
      </c>
      <c r="AE104" s="8" t="s">
        <v>373</v>
      </c>
      <c r="AF104" s="8" t="s">
        <v>373</v>
      </c>
      <c r="AG104" s="8" t="s">
        <v>390</v>
      </c>
      <c r="AH104" s="8" t="s">
        <v>390</v>
      </c>
      <c r="AI104" s="8" t="s">
        <v>429</v>
      </c>
      <c r="AJ104" s="8" t="s">
        <v>671</v>
      </c>
      <c r="AK104" s="8" t="s">
        <v>671</v>
      </c>
      <c r="AL104" s="8" t="s">
        <v>429</v>
      </c>
      <c r="AM104" s="8" t="s">
        <v>671</v>
      </c>
      <c r="AN104" s="8" t="s">
        <v>671</v>
      </c>
      <c r="AO104" s="8" t="s">
        <v>383</v>
      </c>
      <c r="AP104" s="8" t="s">
        <v>703</v>
      </c>
      <c r="AQ104" s="8" t="s">
        <v>1527</v>
      </c>
      <c r="AR104" s="8" t="s">
        <v>373</v>
      </c>
      <c r="AS104" s="8" t="s">
        <v>494</v>
      </c>
      <c r="AT104" s="8" t="s">
        <v>1528</v>
      </c>
      <c r="AU104" s="8" t="s">
        <v>390</v>
      </c>
      <c r="AV104" s="8" t="s">
        <v>373</v>
      </c>
      <c r="AW104" s="8" t="s">
        <v>373</v>
      </c>
      <c r="AX104" s="8" t="s">
        <v>383</v>
      </c>
      <c r="AY104" s="8" t="s">
        <v>383</v>
      </c>
      <c r="AZ104" s="8" t="s">
        <v>383</v>
      </c>
      <c r="BA104" s="8" t="s">
        <v>373</v>
      </c>
      <c r="BB104" s="8" t="s">
        <v>373</v>
      </c>
      <c r="BC104" s="8" t="s">
        <v>373</v>
      </c>
      <c r="BD104" s="8" t="s">
        <v>373</v>
      </c>
      <c r="BE104" s="8" t="s">
        <v>373</v>
      </c>
      <c r="BF104" s="8" t="s">
        <v>373</v>
      </c>
      <c r="BG104" s="8" t="s">
        <v>373</v>
      </c>
      <c r="BH104" s="8" t="s">
        <v>373</v>
      </c>
      <c r="BI104" s="8" t="s">
        <v>373</v>
      </c>
      <c r="BJ104" s="8" t="s">
        <v>390</v>
      </c>
      <c r="BK104" s="10">
        <v>2015</v>
      </c>
      <c r="BL104" s="8" t="s">
        <v>411</v>
      </c>
      <c r="BM104" s="16">
        <v>0.03</v>
      </c>
      <c r="BN104" s="8" t="s">
        <v>373</v>
      </c>
      <c r="BO104" s="8" t="s">
        <v>1530</v>
      </c>
      <c r="BP104" s="8" t="s">
        <v>1531</v>
      </c>
      <c r="BQ104" s="8" t="s">
        <v>435</v>
      </c>
      <c r="BR104" s="8" t="s">
        <v>373</v>
      </c>
      <c r="BS104" s="10">
        <v>47</v>
      </c>
      <c r="BT104" s="8" t="s">
        <v>390</v>
      </c>
      <c r="BU104" s="8" t="s">
        <v>429</v>
      </c>
      <c r="BV104" s="8" t="s">
        <v>373</v>
      </c>
      <c r="BW104" s="8" t="s">
        <v>373</v>
      </c>
      <c r="BX104" s="8" t="s">
        <v>373</v>
      </c>
      <c r="BY104" s="8" t="s">
        <v>569</v>
      </c>
      <c r="BZ104" s="8" t="s">
        <v>494</v>
      </c>
      <c r="CA104" s="8" t="s">
        <v>1533</v>
      </c>
      <c r="CB104" s="8" t="s">
        <v>752</v>
      </c>
      <c r="CC104" s="8" t="s">
        <v>373</v>
      </c>
      <c r="CD104" s="8" t="s">
        <v>390</v>
      </c>
      <c r="CE104" s="8" t="s">
        <v>1534</v>
      </c>
      <c r="CF104" s="10">
        <v>1</v>
      </c>
      <c r="CG104" s="8" t="s">
        <v>383</v>
      </c>
      <c r="CH104" s="8" t="s">
        <v>373</v>
      </c>
      <c r="CI104" s="8" t="s">
        <v>373</v>
      </c>
      <c r="CJ104" s="8" t="s">
        <v>373</v>
      </c>
      <c r="CK104" s="8" t="s">
        <v>373</v>
      </c>
      <c r="CL104" s="8" t="s">
        <v>373</v>
      </c>
      <c r="CM104" s="8" t="s">
        <v>373</v>
      </c>
      <c r="CN104" s="8" t="s">
        <v>373</v>
      </c>
      <c r="CO104" s="8" t="s">
        <v>373</v>
      </c>
      <c r="CP104" s="8" t="s">
        <v>373</v>
      </c>
      <c r="CQ104" s="8" t="s">
        <v>373</v>
      </c>
      <c r="CR104" s="8" t="s">
        <v>373</v>
      </c>
      <c r="CS104" s="8" t="s">
        <v>373</v>
      </c>
      <c r="CT104" s="8" t="s">
        <v>373</v>
      </c>
      <c r="CU104" s="8" t="s">
        <v>373</v>
      </c>
      <c r="CV104" s="8" t="s">
        <v>373</v>
      </c>
      <c r="CW104" s="8" t="s">
        <v>373</v>
      </c>
      <c r="CX104" s="8" t="s">
        <v>373</v>
      </c>
      <c r="CY104" s="8" t="s">
        <v>373</v>
      </c>
      <c r="CZ104" s="8" t="s">
        <v>373</v>
      </c>
      <c r="DA104" s="8" t="s">
        <v>373</v>
      </c>
      <c r="DB104" s="8" t="s">
        <v>373</v>
      </c>
      <c r="DC104" s="8" t="s">
        <v>373</v>
      </c>
      <c r="DD104" s="8" t="s">
        <v>373</v>
      </c>
      <c r="DE104" s="8" t="s">
        <v>373</v>
      </c>
      <c r="DF104" s="8" t="s">
        <v>373</v>
      </c>
      <c r="DG104" s="8" t="s">
        <v>373</v>
      </c>
      <c r="DH104" s="8" t="s">
        <v>373</v>
      </c>
      <c r="DI104" s="8" t="s">
        <v>373</v>
      </c>
      <c r="DJ104" s="8" t="s">
        <v>373</v>
      </c>
      <c r="DK104" s="8" t="s">
        <v>373</v>
      </c>
      <c r="DL104" s="8" t="s">
        <v>373</v>
      </c>
      <c r="DM104" s="8" t="s">
        <v>373</v>
      </c>
      <c r="DN104" s="8" t="s">
        <v>373</v>
      </c>
      <c r="DO104" s="8" t="s">
        <v>373</v>
      </c>
      <c r="DP104" s="8" t="s">
        <v>373</v>
      </c>
      <c r="DQ104" s="8" t="s">
        <v>373</v>
      </c>
      <c r="DR104" s="8" t="s">
        <v>373</v>
      </c>
      <c r="DS104" s="8" t="s">
        <v>373</v>
      </c>
      <c r="DT104" s="8" t="s">
        <v>373</v>
      </c>
      <c r="DU104" s="8" t="s">
        <v>373</v>
      </c>
      <c r="DV104" s="8" t="s">
        <v>390</v>
      </c>
      <c r="DW104" s="10">
        <v>5480</v>
      </c>
      <c r="DX104" s="8" t="s">
        <v>429</v>
      </c>
      <c r="DY104" s="10">
        <v>5480</v>
      </c>
      <c r="DZ104" s="8" t="s">
        <v>429</v>
      </c>
      <c r="EA104" s="10">
        <v>1644</v>
      </c>
      <c r="EB104" s="10">
        <v>7</v>
      </c>
      <c r="EC104" s="10">
        <v>108</v>
      </c>
      <c r="ED104" s="10">
        <v>2</v>
      </c>
      <c r="EE104" s="8" t="s">
        <v>373</v>
      </c>
      <c r="EF104" s="8" t="s">
        <v>373</v>
      </c>
      <c r="EG104" s="13">
        <v>61685</v>
      </c>
      <c r="EH104" s="10">
        <v>25.4</v>
      </c>
      <c r="EI104" s="10">
        <v>54</v>
      </c>
      <c r="EJ104" s="10">
        <v>1</v>
      </c>
      <c r="EK104" s="10">
        <v>0</v>
      </c>
      <c r="EL104" s="8" t="s">
        <v>1542</v>
      </c>
      <c r="EM104" s="8" t="s">
        <v>373</v>
      </c>
      <c r="EN104" s="10">
        <v>1980</v>
      </c>
      <c r="EO104" s="10">
        <v>2014</v>
      </c>
      <c r="EP104" s="10">
        <v>1.6</v>
      </c>
      <c r="EQ104" s="10">
        <v>2.35</v>
      </c>
      <c r="ER104" s="10">
        <v>541</v>
      </c>
      <c r="ES104" s="10">
        <v>2</v>
      </c>
      <c r="ET104" s="10">
        <v>1.08</v>
      </c>
      <c r="EU104" s="10">
        <v>60</v>
      </c>
      <c r="EV104" s="8" t="s">
        <v>679</v>
      </c>
      <c r="EW104" s="8" t="s">
        <v>679</v>
      </c>
      <c r="EX104" s="8" t="s">
        <v>390</v>
      </c>
      <c r="EY104" s="8" t="s">
        <v>383</v>
      </c>
      <c r="EZ104" s="8" t="s">
        <v>429</v>
      </c>
      <c r="FA104" s="8" t="s">
        <v>373</v>
      </c>
      <c r="FB104" s="8" t="s">
        <v>390</v>
      </c>
      <c r="FC104" s="8" t="s">
        <v>1550</v>
      </c>
      <c r="FD104" s="8" t="s">
        <v>383</v>
      </c>
      <c r="FE104" s="8" t="s">
        <v>373</v>
      </c>
      <c r="FF104" s="8" t="s">
        <v>373</v>
      </c>
      <c r="FG104" s="8" t="s">
        <v>390</v>
      </c>
      <c r="FH104" s="10">
        <v>1750</v>
      </c>
      <c r="FI104" s="10">
        <v>0</v>
      </c>
      <c r="FJ104" s="10">
        <v>105</v>
      </c>
      <c r="FK104" s="10">
        <v>0</v>
      </c>
      <c r="FL104" s="10">
        <v>0</v>
      </c>
      <c r="FM104" s="10">
        <v>0</v>
      </c>
      <c r="FN104" s="8" t="s">
        <v>1553</v>
      </c>
      <c r="FO104" s="8" t="s">
        <v>1553</v>
      </c>
      <c r="FP104" s="8" t="s">
        <v>373</v>
      </c>
      <c r="FQ104" s="8" t="s">
        <v>373</v>
      </c>
      <c r="FR104" s="8" t="s">
        <v>373</v>
      </c>
    </row>
    <row r="105" spans="1:174" s="11" customFormat="1" x14ac:dyDescent="0.2">
      <c r="A105" s="8" t="s">
        <v>3257</v>
      </c>
      <c r="B105" s="8">
        <v>3920</v>
      </c>
      <c r="C105" s="10">
        <v>4</v>
      </c>
      <c r="D105" s="8">
        <v>2</v>
      </c>
      <c r="E105" s="8" t="s">
        <v>381</v>
      </c>
      <c r="F105" s="8" t="s">
        <v>373</v>
      </c>
      <c r="G105" s="8" t="s">
        <v>539</v>
      </c>
      <c r="H105" s="8" t="s">
        <v>390</v>
      </c>
      <c r="I105" s="8" t="s">
        <v>597</v>
      </c>
      <c r="J105" s="8" t="s">
        <v>373</v>
      </c>
      <c r="K105" s="12">
        <v>0.05</v>
      </c>
      <c r="L105" s="8" t="s">
        <v>373</v>
      </c>
      <c r="M105" s="10">
        <v>3</v>
      </c>
      <c r="N105" s="8" t="s">
        <v>373</v>
      </c>
      <c r="O105" s="8" t="s">
        <v>373</v>
      </c>
      <c r="P105" s="10">
        <v>65</v>
      </c>
      <c r="Q105" s="8" t="s">
        <v>373</v>
      </c>
      <c r="R105" s="8" t="s">
        <v>373</v>
      </c>
      <c r="S105" s="8" t="s">
        <v>390</v>
      </c>
      <c r="T105" s="8" t="s">
        <v>2853</v>
      </c>
      <c r="U105" s="8" t="s">
        <v>405</v>
      </c>
      <c r="V105" s="8" t="s">
        <v>636</v>
      </c>
      <c r="W105" s="10">
        <v>120</v>
      </c>
      <c r="X105" s="8" t="s">
        <v>373</v>
      </c>
      <c r="Y105" s="8" t="s">
        <v>2854</v>
      </c>
      <c r="Z105" s="10">
        <v>0</v>
      </c>
      <c r="AA105" s="10">
        <v>0</v>
      </c>
      <c r="AB105" s="10">
        <v>0</v>
      </c>
      <c r="AC105" s="8" t="s">
        <v>373</v>
      </c>
      <c r="AD105" s="8" t="s">
        <v>373</v>
      </c>
      <c r="AE105" s="8" t="s">
        <v>373</v>
      </c>
      <c r="AF105" s="8" t="s">
        <v>383</v>
      </c>
      <c r="AG105" s="8" t="s">
        <v>383</v>
      </c>
      <c r="AH105" s="8" t="s">
        <v>383</v>
      </c>
      <c r="AI105" s="10">
        <v>2000</v>
      </c>
      <c r="AJ105" s="10">
        <v>2000</v>
      </c>
      <c r="AK105" s="10">
        <v>2000</v>
      </c>
      <c r="AL105" s="10">
        <v>2000</v>
      </c>
      <c r="AM105" s="10">
        <v>2000</v>
      </c>
      <c r="AN105" s="10">
        <v>2000</v>
      </c>
      <c r="AO105" s="8" t="s">
        <v>383</v>
      </c>
      <c r="AP105" s="8" t="s">
        <v>494</v>
      </c>
      <c r="AQ105" s="8" t="s">
        <v>373</v>
      </c>
      <c r="AR105" s="8" t="s">
        <v>2855</v>
      </c>
      <c r="AS105" s="8" t="s">
        <v>496</v>
      </c>
      <c r="AT105" s="8" t="s">
        <v>373</v>
      </c>
      <c r="AU105" s="8" t="s">
        <v>390</v>
      </c>
      <c r="AV105" s="8" t="s">
        <v>494</v>
      </c>
      <c r="AW105" s="8" t="s">
        <v>383</v>
      </c>
      <c r="AX105" s="8" t="s">
        <v>383</v>
      </c>
      <c r="AY105" s="8" t="s">
        <v>383</v>
      </c>
      <c r="AZ105" s="8" t="s">
        <v>390</v>
      </c>
      <c r="BA105" s="10">
        <v>2019</v>
      </c>
      <c r="BB105" s="8" t="s">
        <v>411</v>
      </c>
      <c r="BC105" s="16">
        <v>3.9E-2</v>
      </c>
      <c r="BD105" s="8" t="s">
        <v>373</v>
      </c>
      <c r="BE105" s="8" t="s">
        <v>618</v>
      </c>
      <c r="BF105" s="8" t="s">
        <v>373</v>
      </c>
      <c r="BG105" s="8" t="s">
        <v>494</v>
      </c>
      <c r="BH105" s="8" t="s">
        <v>2857</v>
      </c>
      <c r="BI105" s="9">
        <v>30.31</v>
      </c>
      <c r="BJ105" s="8" t="s">
        <v>390</v>
      </c>
      <c r="BK105" s="10">
        <v>2019</v>
      </c>
      <c r="BL105" s="8" t="s">
        <v>411</v>
      </c>
      <c r="BM105" s="16">
        <v>3.9E-2</v>
      </c>
      <c r="BN105" s="8" t="s">
        <v>373</v>
      </c>
      <c r="BO105" s="8" t="s">
        <v>618</v>
      </c>
      <c r="BP105" s="8" t="s">
        <v>373</v>
      </c>
      <c r="BQ105" s="8" t="s">
        <v>435</v>
      </c>
      <c r="BR105" s="8" t="s">
        <v>373</v>
      </c>
      <c r="BS105" s="9">
        <v>54.96</v>
      </c>
      <c r="BT105" s="8" t="s">
        <v>390</v>
      </c>
      <c r="BU105" s="10">
        <v>2019</v>
      </c>
      <c r="BV105" s="8" t="s">
        <v>411</v>
      </c>
      <c r="BW105" s="16">
        <v>3.9E-2</v>
      </c>
      <c r="BX105" s="8" t="s">
        <v>373</v>
      </c>
      <c r="BY105" s="8" t="s">
        <v>390</v>
      </c>
      <c r="BZ105" s="8" t="s">
        <v>618</v>
      </c>
      <c r="CA105" s="8" t="s">
        <v>373</v>
      </c>
      <c r="CB105" s="8" t="s">
        <v>752</v>
      </c>
      <c r="CC105" s="8" t="s">
        <v>373</v>
      </c>
      <c r="CD105" s="8" t="s">
        <v>383</v>
      </c>
      <c r="CE105" s="8" t="s">
        <v>373</v>
      </c>
      <c r="CF105" s="8" t="s">
        <v>2860</v>
      </c>
      <c r="CG105" s="8" t="s">
        <v>390</v>
      </c>
      <c r="CH105" s="10">
        <v>3920</v>
      </c>
      <c r="CI105" s="8" t="s">
        <v>373</v>
      </c>
      <c r="CJ105" s="10">
        <v>3920</v>
      </c>
      <c r="CK105" s="8" t="s">
        <v>373</v>
      </c>
      <c r="CL105" s="10">
        <v>605</v>
      </c>
      <c r="CM105" s="8" t="s">
        <v>373</v>
      </c>
      <c r="CN105" s="10">
        <v>60</v>
      </c>
      <c r="CO105" s="8" t="s">
        <v>373</v>
      </c>
      <c r="CP105" s="8" t="s">
        <v>373</v>
      </c>
      <c r="CQ105" s="8" t="s">
        <v>373</v>
      </c>
      <c r="CR105" s="10">
        <v>64986.239999999998</v>
      </c>
      <c r="CS105" s="8" t="s">
        <v>373</v>
      </c>
      <c r="CT105" s="8" t="s">
        <v>373</v>
      </c>
      <c r="CU105" s="8" t="s">
        <v>2863</v>
      </c>
      <c r="CV105" s="8" t="s">
        <v>2864</v>
      </c>
      <c r="CW105" s="8" t="s">
        <v>373</v>
      </c>
      <c r="CX105" s="8" t="s">
        <v>373</v>
      </c>
      <c r="CY105" s="8" t="s">
        <v>373</v>
      </c>
      <c r="CZ105" s="8" t="s">
        <v>373</v>
      </c>
      <c r="DA105" s="8" t="s">
        <v>373</v>
      </c>
      <c r="DB105" s="8" t="s">
        <v>373</v>
      </c>
      <c r="DC105" s="8" t="s">
        <v>373</v>
      </c>
      <c r="DD105" s="8" t="s">
        <v>373</v>
      </c>
      <c r="DE105" s="10">
        <v>1.43</v>
      </c>
      <c r="DF105" s="8" t="s">
        <v>373</v>
      </c>
      <c r="DG105" s="8" t="s">
        <v>373</v>
      </c>
      <c r="DH105" s="8" t="s">
        <v>373</v>
      </c>
      <c r="DI105" s="8" t="s">
        <v>373</v>
      </c>
      <c r="DJ105" s="8" t="s">
        <v>373</v>
      </c>
      <c r="DK105" s="8" t="s">
        <v>373</v>
      </c>
      <c r="DL105" s="8" t="s">
        <v>373</v>
      </c>
      <c r="DM105" s="10">
        <v>2034</v>
      </c>
      <c r="DN105" s="8" t="s">
        <v>390</v>
      </c>
      <c r="DO105" s="8" t="s">
        <v>390</v>
      </c>
      <c r="DP105" s="8" t="s">
        <v>449</v>
      </c>
      <c r="DQ105" s="8" t="s">
        <v>373</v>
      </c>
      <c r="DR105" s="8" t="s">
        <v>373</v>
      </c>
      <c r="DS105" s="12">
        <v>0.99</v>
      </c>
      <c r="DT105" s="12">
        <v>0.01</v>
      </c>
      <c r="DU105" s="8" t="s">
        <v>373</v>
      </c>
      <c r="DV105" s="8" t="s">
        <v>390</v>
      </c>
      <c r="DW105" s="10">
        <v>3920</v>
      </c>
      <c r="DX105" s="8" t="s">
        <v>373</v>
      </c>
      <c r="DY105" s="10">
        <v>3920</v>
      </c>
      <c r="DZ105" s="8" t="s">
        <v>373</v>
      </c>
      <c r="EA105" s="10">
        <v>605</v>
      </c>
      <c r="EB105" s="8" t="s">
        <v>373</v>
      </c>
      <c r="EC105" s="10">
        <v>60</v>
      </c>
      <c r="ED105" s="8" t="s">
        <v>373</v>
      </c>
      <c r="EE105" s="8" t="s">
        <v>373</v>
      </c>
      <c r="EF105" s="8" t="s">
        <v>373</v>
      </c>
      <c r="EG105" s="8" t="s">
        <v>2867</v>
      </c>
      <c r="EH105" s="10">
        <v>13.75</v>
      </c>
      <c r="EI105" s="10">
        <v>3</v>
      </c>
      <c r="EJ105" s="10">
        <v>0</v>
      </c>
      <c r="EK105" s="10">
        <v>0</v>
      </c>
      <c r="EL105" s="8" t="s">
        <v>494</v>
      </c>
      <c r="EM105" s="8" t="s">
        <v>2869</v>
      </c>
      <c r="EN105" s="8" t="s">
        <v>373</v>
      </c>
      <c r="EO105" s="8" t="s">
        <v>373</v>
      </c>
      <c r="EP105" s="8" t="s">
        <v>373</v>
      </c>
      <c r="EQ105" s="8" t="s">
        <v>373</v>
      </c>
      <c r="ER105" s="10">
        <v>159.19999999999999</v>
      </c>
      <c r="ES105" s="10">
        <v>0.77</v>
      </c>
      <c r="ET105" s="10">
        <v>0.76100000000000001</v>
      </c>
      <c r="EU105" s="10">
        <v>75</v>
      </c>
      <c r="EV105" s="10">
        <v>2026</v>
      </c>
      <c r="EW105" s="8" t="s">
        <v>2873</v>
      </c>
      <c r="EX105" s="8" t="s">
        <v>383</v>
      </c>
      <c r="EY105" s="8" t="s">
        <v>373</v>
      </c>
      <c r="EZ105" s="8" t="s">
        <v>373</v>
      </c>
      <c r="FA105" s="8" t="s">
        <v>373</v>
      </c>
      <c r="FB105" s="8" t="s">
        <v>383</v>
      </c>
      <c r="FC105" s="8" t="s">
        <v>373</v>
      </c>
      <c r="FD105" s="8" t="s">
        <v>383</v>
      </c>
      <c r="FE105" s="8" t="s">
        <v>373</v>
      </c>
      <c r="FF105" s="8" t="s">
        <v>373</v>
      </c>
      <c r="FG105" s="8" t="s">
        <v>390</v>
      </c>
      <c r="FH105" s="10">
        <v>654</v>
      </c>
      <c r="FI105" s="8" t="s">
        <v>373</v>
      </c>
      <c r="FJ105" s="10">
        <v>129</v>
      </c>
      <c r="FK105" s="8" t="s">
        <v>373</v>
      </c>
      <c r="FL105" s="8" t="s">
        <v>373</v>
      </c>
      <c r="FM105" s="8" t="s">
        <v>373</v>
      </c>
      <c r="FN105" s="10">
        <v>12.5</v>
      </c>
      <c r="FO105" s="8" t="s">
        <v>373</v>
      </c>
      <c r="FP105" s="8" t="s">
        <v>373</v>
      </c>
      <c r="FQ105" s="8" t="s">
        <v>373</v>
      </c>
      <c r="FR105" s="8" t="s">
        <v>373</v>
      </c>
    </row>
    <row r="106" spans="1:174" s="11" customFormat="1" x14ac:dyDescent="0.2">
      <c r="A106" s="8" t="s">
        <v>3259</v>
      </c>
      <c r="B106" s="8">
        <v>745</v>
      </c>
      <c r="C106" s="10">
        <v>2</v>
      </c>
      <c r="D106" s="8">
        <v>5</v>
      </c>
      <c r="E106" s="8" t="s">
        <v>381</v>
      </c>
      <c r="F106" s="8" t="s">
        <v>373</v>
      </c>
      <c r="G106" s="8" t="s">
        <v>539</v>
      </c>
      <c r="H106" s="8" t="s">
        <v>390</v>
      </c>
      <c r="I106" s="8" t="s">
        <v>577</v>
      </c>
      <c r="J106" s="8" t="s">
        <v>373</v>
      </c>
      <c r="K106" s="8" t="s">
        <v>373</v>
      </c>
      <c r="L106" s="8" t="s">
        <v>373</v>
      </c>
      <c r="M106" s="8" t="s">
        <v>373</v>
      </c>
      <c r="N106" s="8" t="s">
        <v>373</v>
      </c>
      <c r="O106" s="8" t="s">
        <v>373</v>
      </c>
      <c r="P106" s="8" t="s">
        <v>373</v>
      </c>
      <c r="Q106" s="8" t="s">
        <v>373</v>
      </c>
      <c r="R106" s="8" t="s">
        <v>373</v>
      </c>
      <c r="S106" s="8" t="s">
        <v>373</v>
      </c>
      <c r="T106" s="8" t="s">
        <v>373</v>
      </c>
      <c r="U106" s="8" t="s">
        <v>405</v>
      </c>
      <c r="V106" s="8" t="s">
        <v>700</v>
      </c>
      <c r="W106" s="10">
        <v>30</v>
      </c>
      <c r="X106" s="8" t="s">
        <v>373</v>
      </c>
      <c r="Y106" s="8" t="s">
        <v>701</v>
      </c>
      <c r="Z106" s="8" t="s">
        <v>373</v>
      </c>
      <c r="AA106" s="8" t="s">
        <v>373</v>
      </c>
      <c r="AB106" s="8" t="s">
        <v>373</v>
      </c>
      <c r="AC106" s="8" t="s">
        <v>373</v>
      </c>
      <c r="AD106" s="8" t="s">
        <v>373</v>
      </c>
      <c r="AE106" s="8" t="s">
        <v>373</v>
      </c>
      <c r="AF106" s="8" t="s">
        <v>390</v>
      </c>
      <c r="AG106" s="8" t="s">
        <v>390</v>
      </c>
      <c r="AH106" s="8" t="s">
        <v>373</v>
      </c>
      <c r="AI106" s="8" t="s">
        <v>702</v>
      </c>
      <c r="AJ106" s="8" t="s">
        <v>702</v>
      </c>
      <c r="AK106" s="8" t="s">
        <v>373</v>
      </c>
      <c r="AL106" s="10">
        <v>2015</v>
      </c>
      <c r="AM106" s="10">
        <v>2015</v>
      </c>
      <c r="AN106" s="8" t="s">
        <v>373</v>
      </c>
      <c r="AO106" s="8" t="s">
        <v>390</v>
      </c>
      <c r="AP106" s="8" t="s">
        <v>703</v>
      </c>
      <c r="AQ106" s="8" t="s">
        <v>704</v>
      </c>
      <c r="AR106" s="8" t="s">
        <v>373</v>
      </c>
      <c r="AS106" s="8" t="s">
        <v>547</v>
      </c>
      <c r="AT106" s="8" t="s">
        <v>373</v>
      </c>
      <c r="AU106" s="8" t="s">
        <v>383</v>
      </c>
      <c r="AV106" s="8" t="s">
        <v>373</v>
      </c>
      <c r="AW106" s="8" t="s">
        <v>390</v>
      </c>
      <c r="AX106" s="8" t="s">
        <v>390</v>
      </c>
      <c r="AY106" s="8" t="s">
        <v>390</v>
      </c>
      <c r="AZ106" s="8" t="s">
        <v>383</v>
      </c>
      <c r="BA106" s="8" t="s">
        <v>373</v>
      </c>
      <c r="BB106" s="8" t="s">
        <v>373</v>
      </c>
      <c r="BC106" s="8" t="s">
        <v>373</v>
      </c>
      <c r="BD106" s="8" t="s">
        <v>373</v>
      </c>
      <c r="BE106" s="8" t="s">
        <v>373</v>
      </c>
      <c r="BF106" s="8" t="s">
        <v>373</v>
      </c>
      <c r="BG106" s="8" t="s">
        <v>373</v>
      </c>
      <c r="BH106" s="8" t="s">
        <v>373</v>
      </c>
      <c r="BI106" s="8" t="s">
        <v>373</v>
      </c>
      <c r="BJ106" s="8" t="s">
        <v>390</v>
      </c>
      <c r="BK106" s="10">
        <v>2015</v>
      </c>
      <c r="BL106" s="8" t="s">
        <v>411</v>
      </c>
      <c r="BM106" s="12">
        <v>0.15</v>
      </c>
      <c r="BN106" s="8" t="s">
        <v>373</v>
      </c>
      <c r="BO106" s="8" t="s">
        <v>434</v>
      </c>
      <c r="BP106" s="8" t="s">
        <v>373</v>
      </c>
      <c r="BQ106" s="8" t="s">
        <v>435</v>
      </c>
      <c r="BR106" s="8" t="s">
        <v>373</v>
      </c>
      <c r="BS106" s="8" t="s">
        <v>373</v>
      </c>
      <c r="BT106" s="8" t="s">
        <v>390</v>
      </c>
      <c r="BU106" s="10">
        <v>2015</v>
      </c>
      <c r="BV106" s="8" t="s">
        <v>411</v>
      </c>
      <c r="BW106" s="12">
        <v>0.02</v>
      </c>
      <c r="BX106" s="8" t="s">
        <v>373</v>
      </c>
      <c r="BY106" s="8" t="s">
        <v>383</v>
      </c>
      <c r="BZ106" s="8" t="s">
        <v>706</v>
      </c>
      <c r="CA106" s="8" t="s">
        <v>373</v>
      </c>
      <c r="CB106" s="8" t="s">
        <v>494</v>
      </c>
      <c r="CC106" s="8" t="s">
        <v>707</v>
      </c>
      <c r="CD106" s="8" t="s">
        <v>383</v>
      </c>
      <c r="CE106" s="8" t="s">
        <v>373</v>
      </c>
      <c r="CF106" s="10">
        <v>0</v>
      </c>
      <c r="CG106" s="8" t="s">
        <v>390</v>
      </c>
      <c r="CH106" s="10">
        <v>400</v>
      </c>
      <c r="CI106" s="8" t="s">
        <v>373</v>
      </c>
      <c r="CJ106" s="10">
        <v>2500</v>
      </c>
      <c r="CK106" s="8" t="s">
        <v>373</v>
      </c>
      <c r="CL106" s="10">
        <v>20</v>
      </c>
      <c r="CM106" s="8" t="s">
        <v>373</v>
      </c>
      <c r="CN106" s="10">
        <v>830</v>
      </c>
      <c r="CO106" s="8" t="s">
        <v>373</v>
      </c>
      <c r="CP106" s="8" t="s">
        <v>373</v>
      </c>
      <c r="CQ106" s="8" t="s">
        <v>373</v>
      </c>
      <c r="CR106" s="13">
        <v>17000</v>
      </c>
      <c r="CS106" s="10">
        <v>12</v>
      </c>
      <c r="CT106" s="10">
        <v>14</v>
      </c>
      <c r="CU106" s="10">
        <v>5</v>
      </c>
      <c r="CV106" s="10">
        <v>2</v>
      </c>
      <c r="CW106" s="10">
        <v>1940</v>
      </c>
      <c r="CX106" s="10">
        <v>1996</v>
      </c>
      <c r="CY106" s="8" t="s">
        <v>715</v>
      </c>
      <c r="CZ106" s="8" t="s">
        <v>716</v>
      </c>
      <c r="DA106" s="13">
        <v>180000</v>
      </c>
      <c r="DB106" s="12">
        <v>0.85</v>
      </c>
      <c r="DC106" s="8" t="s">
        <v>716</v>
      </c>
      <c r="DD106" s="8" t="s">
        <v>373</v>
      </c>
      <c r="DE106" s="10">
        <v>1</v>
      </c>
      <c r="DF106" s="10">
        <v>0.5</v>
      </c>
      <c r="DG106" s="10">
        <v>0.5</v>
      </c>
      <c r="DH106" s="8" t="s">
        <v>373</v>
      </c>
      <c r="DI106" s="10">
        <v>0.25</v>
      </c>
      <c r="DJ106" s="8" t="s">
        <v>373</v>
      </c>
      <c r="DK106" s="8" t="s">
        <v>373</v>
      </c>
      <c r="DL106" s="10">
        <v>0.25</v>
      </c>
      <c r="DM106" s="10">
        <v>2050</v>
      </c>
      <c r="DN106" s="8" t="s">
        <v>390</v>
      </c>
      <c r="DO106" s="8" t="s">
        <v>390</v>
      </c>
      <c r="DP106" s="8" t="s">
        <v>449</v>
      </c>
      <c r="DQ106" s="8" t="s">
        <v>373</v>
      </c>
      <c r="DR106" s="8" t="s">
        <v>373</v>
      </c>
      <c r="DS106" s="10">
        <v>90</v>
      </c>
      <c r="DT106" s="10">
        <v>10</v>
      </c>
      <c r="DU106" s="8" t="s">
        <v>650</v>
      </c>
      <c r="DV106" s="8" t="s">
        <v>390</v>
      </c>
      <c r="DW106" s="10">
        <v>400</v>
      </c>
      <c r="DX106" s="8" t="s">
        <v>373</v>
      </c>
      <c r="DY106" s="10">
        <v>2500</v>
      </c>
      <c r="DZ106" s="8" t="s">
        <v>373</v>
      </c>
      <c r="EA106" s="10">
        <v>830</v>
      </c>
      <c r="EB106" s="8" t="s">
        <v>373</v>
      </c>
      <c r="EC106" s="10">
        <v>20</v>
      </c>
      <c r="ED106" s="8" t="s">
        <v>373</v>
      </c>
      <c r="EE106" s="8" t="s">
        <v>373</v>
      </c>
      <c r="EF106" s="8" t="s">
        <v>373</v>
      </c>
      <c r="EG106" s="8" t="s">
        <v>721</v>
      </c>
      <c r="EH106" s="10">
        <v>12</v>
      </c>
      <c r="EI106" s="10">
        <v>12</v>
      </c>
      <c r="EJ106" s="10">
        <v>1</v>
      </c>
      <c r="EK106" s="10">
        <v>0</v>
      </c>
      <c r="EL106" s="8" t="s">
        <v>722</v>
      </c>
      <c r="EM106" s="8" t="s">
        <v>373</v>
      </c>
      <c r="EN106" s="10">
        <v>1974</v>
      </c>
      <c r="EO106" s="10">
        <v>2008</v>
      </c>
      <c r="EP106" s="8" t="s">
        <v>725</v>
      </c>
      <c r="EQ106" s="8" t="s">
        <v>726</v>
      </c>
      <c r="ER106" s="8" t="s">
        <v>727</v>
      </c>
      <c r="ES106" s="10">
        <v>1.2</v>
      </c>
      <c r="ET106" s="10">
        <v>0.2</v>
      </c>
      <c r="EU106" s="12">
        <v>0.25</v>
      </c>
      <c r="EV106" s="10">
        <v>2080</v>
      </c>
      <c r="EW106" s="10">
        <v>2080</v>
      </c>
      <c r="EX106" s="8" t="s">
        <v>390</v>
      </c>
      <c r="EY106" s="8" t="s">
        <v>383</v>
      </c>
      <c r="EZ106" s="8" t="s">
        <v>373</v>
      </c>
      <c r="FA106" s="8" t="s">
        <v>373</v>
      </c>
      <c r="FB106" s="8" t="s">
        <v>383</v>
      </c>
      <c r="FC106" s="8" t="s">
        <v>373</v>
      </c>
      <c r="FD106" s="8" t="s">
        <v>390</v>
      </c>
      <c r="FE106" s="10">
        <v>50</v>
      </c>
      <c r="FF106" s="8" t="s">
        <v>373</v>
      </c>
      <c r="FG106" s="8" t="s">
        <v>390</v>
      </c>
      <c r="FH106" s="8" t="s">
        <v>373</v>
      </c>
      <c r="FI106" s="8" t="s">
        <v>373</v>
      </c>
      <c r="FJ106" s="8" t="s">
        <v>373</v>
      </c>
      <c r="FK106" s="8" t="s">
        <v>373</v>
      </c>
      <c r="FL106" s="8" t="s">
        <v>373</v>
      </c>
      <c r="FM106" s="8" t="s">
        <v>373</v>
      </c>
      <c r="FN106" s="8" t="s">
        <v>373</v>
      </c>
      <c r="FO106" s="10">
        <v>24</v>
      </c>
      <c r="FP106" s="8" t="s">
        <v>373</v>
      </c>
      <c r="FQ106" s="8" t="s">
        <v>373</v>
      </c>
      <c r="FR106" s="8" t="s">
        <v>373</v>
      </c>
    </row>
    <row r="107" spans="1:174" s="11" customFormat="1" x14ac:dyDescent="0.2">
      <c r="A107" s="8" t="s">
        <v>3258</v>
      </c>
      <c r="B107" s="8">
        <v>1070</v>
      </c>
      <c r="C107" s="10">
        <v>2</v>
      </c>
      <c r="D107" s="8">
        <v>7</v>
      </c>
      <c r="E107" s="8" t="s">
        <v>381</v>
      </c>
      <c r="F107" s="8" t="s">
        <v>373</v>
      </c>
      <c r="G107" s="8" t="s">
        <v>423</v>
      </c>
      <c r="H107" s="8" t="s">
        <v>390</v>
      </c>
      <c r="I107" s="8" t="s">
        <v>424</v>
      </c>
      <c r="J107" s="8" t="s">
        <v>373</v>
      </c>
      <c r="K107" s="12">
        <v>0.06</v>
      </c>
      <c r="L107" s="8" t="s">
        <v>373</v>
      </c>
      <c r="M107" s="10">
        <v>10</v>
      </c>
      <c r="N107" s="8" t="s">
        <v>373</v>
      </c>
      <c r="O107" s="8" t="s">
        <v>373</v>
      </c>
      <c r="P107" s="10">
        <v>15</v>
      </c>
      <c r="Q107" s="8" t="s">
        <v>373</v>
      </c>
      <c r="R107" s="10">
        <v>25</v>
      </c>
      <c r="S107" s="8" t="s">
        <v>383</v>
      </c>
      <c r="T107" s="8" t="s">
        <v>373</v>
      </c>
      <c r="U107" s="8" t="s">
        <v>405</v>
      </c>
      <c r="V107" s="8" t="s">
        <v>406</v>
      </c>
      <c r="W107" s="8" t="s">
        <v>1148</v>
      </c>
      <c r="X107" s="8" t="s">
        <v>1149</v>
      </c>
      <c r="Y107" s="8" t="s">
        <v>373</v>
      </c>
      <c r="Z107" s="8" t="s">
        <v>373</v>
      </c>
      <c r="AA107" s="8" t="s">
        <v>373</v>
      </c>
      <c r="AB107" s="8" t="s">
        <v>373</v>
      </c>
      <c r="AC107" s="8" t="s">
        <v>429</v>
      </c>
      <c r="AD107" s="8" t="s">
        <v>429</v>
      </c>
      <c r="AE107" s="8" t="s">
        <v>429</v>
      </c>
      <c r="AF107" s="8" t="s">
        <v>373</v>
      </c>
      <c r="AG107" s="8" t="s">
        <v>373</v>
      </c>
      <c r="AH107" s="8" t="s">
        <v>373</v>
      </c>
      <c r="AI107" s="10">
        <v>2016</v>
      </c>
      <c r="AJ107" s="10">
        <v>2016</v>
      </c>
      <c r="AK107" s="8" t="s">
        <v>429</v>
      </c>
      <c r="AL107" s="8" t="s">
        <v>1150</v>
      </c>
      <c r="AM107" s="8" t="s">
        <v>1150</v>
      </c>
      <c r="AN107" s="8" t="s">
        <v>429</v>
      </c>
      <c r="AO107" s="8" t="s">
        <v>383</v>
      </c>
      <c r="AP107" s="8" t="s">
        <v>408</v>
      </c>
      <c r="AQ107" s="8" t="s">
        <v>373</v>
      </c>
      <c r="AR107" s="8" t="s">
        <v>373</v>
      </c>
      <c r="AS107" s="8" t="s">
        <v>547</v>
      </c>
      <c r="AT107" s="8" t="s">
        <v>373</v>
      </c>
      <c r="AU107" s="8" t="s">
        <v>383</v>
      </c>
      <c r="AV107" s="8" t="s">
        <v>373</v>
      </c>
      <c r="AW107" s="8" t="s">
        <v>373</v>
      </c>
      <c r="AX107" s="8" t="s">
        <v>373</v>
      </c>
      <c r="AY107" s="8" t="s">
        <v>373</v>
      </c>
      <c r="AZ107" s="8" t="s">
        <v>383</v>
      </c>
      <c r="BA107" s="8" t="s">
        <v>373</v>
      </c>
      <c r="BB107" s="8" t="s">
        <v>373</v>
      </c>
      <c r="BC107" s="8" t="s">
        <v>373</v>
      </c>
      <c r="BD107" s="8" t="s">
        <v>373</v>
      </c>
      <c r="BE107" s="8" t="s">
        <v>373</v>
      </c>
      <c r="BF107" s="8" t="s">
        <v>373</v>
      </c>
      <c r="BG107" s="8" t="s">
        <v>373</v>
      </c>
      <c r="BH107" s="8" t="s">
        <v>373</v>
      </c>
      <c r="BI107" s="8" t="s">
        <v>373</v>
      </c>
      <c r="BJ107" s="8" t="s">
        <v>390</v>
      </c>
      <c r="BK107" s="10">
        <v>2018</v>
      </c>
      <c r="BL107" s="8" t="s">
        <v>411</v>
      </c>
      <c r="BM107" s="10">
        <v>0.36</v>
      </c>
      <c r="BN107" s="8" t="s">
        <v>373</v>
      </c>
      <c r="BO107" s="8" t="s">
        <v>1093</v>
      </c>
      <c r="BP107" s="8" t="s">
        <v>373</v>
      </c>
      <c r="BQ107" s="8" t="s">
        <v>435</v>
      </c>
      <c r="BR107" s="8" t="s">
        <v>373</v>
      </c>
      <c r="BS107" s="10">
        <v>55</v>
      </c>
      <c r="BT107" s="8" t="s">
        <v>383</v>
      </c>
      <c r="BU107" s="8" t="s">
        <v>373</v>
      </c>
      <c r="BV107" s="8" t="s">
        <v>373</v>
      </c>
      <c r="BW107" s="8" t="s">
        <v>373</v>
      </c>
      <c r="BX107" s="8" t="s">
        <v>373</v>
      </c>
      <c r="BY107" s="8" t="s">
        <v>373</v>
      </c>
      <c r="BZ107" s="8" t="s">
        <v>373</v>
      </c>
      <c r="CA107" s="8" t="s">
        <v>373</v>
      </c>
      <c r="CB107" s="8" t="s">
        <v>373</v>
      </c>
      <c r="CC107" s="8" t="s">
        <v>373</v>
      </c>
      <c r="CD107" s="8" t="s">
        <v>373</v>
      </c>
      <c r="CE107" s="8" t="s">
        <v>373</v>
      </c>
      <c r="CF107" s="8" t="s">
        <v>373</v>
      </c>
      <c r="CG107" s="8" t="s">
        <v>390</v>
      </c>
      <c r="CH107" s="8" t="s">
        <v>373</v>
      </c>
      <c r="CI107" s="8" t="s">
        <v>373</v>
      </c>
      <c r="CJ107" s="8" t="s">
        <v>373</v>
      </c>
      <c r="CK107" s="8" t="s">
        <v>373</v>
      </c>
      <c r="CL107" s="8" t="s">
        <v>373</v>
      </c>
      <c r="CM107" s="8" t="s">
        <v>373</v>
      </c>
      <c r="CN107" s="8" t="s">
        <v>373</v>
      </c>
      <c r="CO107" s="8" t="s">
        <v>373</v>
      </c>
      <c r="CP107" s="8" t="s">
        <v>373</v>
      </c>
      <c r="CQ107" s="8" t="s">
        <v>373</v>
      </c>
      <c r="CR107" s="8" t="s">
        <v>373</v>
      </c>
      <c r="CS107" s="8" t="s">
        <v>373</v>
      </c>
      <c r="CT107" s="8" t="s">
        <v>373</v>
      </c>
      <c r="CU107" s="8" t="s">
        <v>373</v>
      </c>
      <c r="CV107" s="8" t="s">
        <v>373</v>
      </c>
      <c r="CW107" s="8" t="s">
        <v>373</v>
      </c>
      <c r="CX107" s="8" t="s">
        <v>373</v>
      </c>
      <c r="CY107" s="8" t="s">
        <v>373</v>
      </c>
      <c r="CZ107" s="8" t="s">
        <v>373</v>
      </c>
      <c r="DA107" s="8" t="s">
        <v>373</v>
      </c>
      <c r="DB107" s="8" t="s">
        <v>373</v>
      </c>
      <c r="DC107" s="8" t="s">
        <v>373</v>
      </c>
      <c r="DD107" s="8" t="s">
        <v>373</v>
      </c>
      <c r="DE107" s="8" t="s">
        <v>373</v>
      </c>
      <c r="DF107" s="8" t="s">
        <v>373</v>
      </c>
      <c r="DG107" s="8" t="s">
        <v>373</v>
      </c>
      <c r="DH107" s="8" t="s">
        <v>373</v>
      </c>
      <c r="DI107" s="8" t="s">
        <v>373</v>
      </c>
      <c r="DJ107" s="8" t="s">
        <v>373</v>
      </c>
      <c r="DK107" s="8" t="s">
        <v>373</v>
      </c>
      <c r="DL107" s="8" t="s">
        <v>373</v>
      </c>
      <c r="DM107" s="8" t="s">
        <v>373</v>
      </c>
      <c r="DN107" s="8" t="s">
        <v>373</v>
      </c>
      <c r="DO107" s="8" t="s">
        <v>373</v>
      </c>
      <c r="DP107" s="8" t="s">
        <v>373</v>
      </c>
      <c r="DQ107" s="8" t="s">
        <v>373</v>
      </c>
      <c r="DR107" s="8" t="s">
        <v>373</v>
      </c>
      <c r="DS107" s="8" t="s">
        <v>373</v>
      </c>
      <c r="DT107" s="8" t="s">
        <v>373</v>
      </c>
      <c r="DU107" s="8" t="s">
        <v>373</v>
      </c>
      <c r="DV107" s="8" t="s">
        <v>373</v>
      </c>
      <c r="DW107" s="8" t="s">
        <v>373</v>
      </c>
      <c r="DX107" s="8" t="s">
        <v>373</v>
      </c>
      <c r="DY107" s="8" t="s">
        <v>373</v>
      </c>
      <c r="DZ107" s="8" t="s">
        <v>373</v>
      </c>
      <c r="EA107" s="8" t="s">
        <v>373</v>
      </c>
      <c r="EB107" s="8" t="s">
        <v>373</v>
      </c>
      <c r="EC107" s="8" t="s">
        <v>373</v>
      </c>
      <c r="ED107" s="8" t="s">
        <v>373</v>
      </c>
      <c r="EE107" s="8" t="s">
        <v>373</v>
      </c>
      <c r="EF107" s="8" t="s">
        <v>373</v>
      </c>
      <c r="EG107" s="8" t="s">
        <v>373</v>
      </c>
      <c r="EH107" s="8" t="s">
        <v>373</v>
      </c>
      <c r="EI107" s="8" t="s">
        <v>373</v>
      </c>
      <c r="EJ107" s="8" t="s">
        <v>373</v>
      </c>
      <c r="EK107" s="8" t="s">
        <v>373</v>
      </c>
      <c r="EL107" s="8" t="s">
        <v>373</v>
      </c>
      <c r="EM107" s="8" t="s">
        <v>373</v>
      </c>
      <c r="EN107" s="8" t="s">
        <v>373</v>
      </c>
      <c r="EO107" s="8" t="s">
        <v>373</v>
      </c>
      <c r="EP107" s="8" t="s">
        <v>373</v>
      </c>
      <c r="EQ107" s="8" t="s">
        <v>373</v>
      </c>
      <c r="ER107" s="8" t="s">
        <v>373</v>
      </c>
      <c r="ES107" s="8" t="s">
        <v>373</v>
      </c>
      <c r="ET107" s="8" t="s">
        <v>373</v>
      </c>
      <c r="EU107" s="8" t="s">
        <v>373</v>
      </c>
      <c r="EV107" s="8" t="s">
        <v>373</v>
      </c>
      <c r="EW107" s="8" t="s">
        <v>373</v>
      </c>
      <c r="EX107" s="8" t="s">
        <v>373</v>
      </c>
      <c r="EY107" s="8" t="s">
        <v>373</v>
      </c>
      <c r="EZ107" s="8" t="s">
        <v>373</v>
      </c>
      <c r="FA107" s="8" t="s">
        <v>373</v>
      </c>
      <c r="FB107" s="8" t="s">
        <v>373</v>
      </c>
      <c r="FC107" s="8" t="s">
        <v>373</v>
      </c>
      <c r="FD107" s="8" t="s">
        <v>373</v>
      </c>
      <c r="FE107" s="8" t="s">
        <v>373</v>
      </c>
      <c r="FF107" s="8" t="s">
        <v>373</v>
      </c>
      <c r="FG107" s="8" t="s">
        <v>373</v>
      </c>
      <c r="FH107" s="8" t="s">
        <v>373</v>
      </c>
      <c r="FI107" s="8" t="s">
        <v>373</v>
      </c>
      <c r="FJ107" s="8" t="s">
        <v>373</v>
      </c>
      <c r="FK107" s="8" t="s">
        <v>373</v>
      </c>
      <c r="FL107" s="8" t="s">
        <v>373</v>
      </c>
      <c r="FM107" s="8" t="s">
        <v>373</v>
      </c>
      <c r="FN107" s="8" t="s">
        <v>373</v>
      </c>
      <c r="FO107" s="8" t="s">
        <v>373</v>
      </c>
      <c r="FP107" s="8" t="s">
        <v>373</v>
      </c>
      <c r="FQ107" s="8" t="s">
        <v>373</v>
      </c>
      <c r="FR107" s="8" t="s">
        <v>373</v>
      </c>
    </row>
    <row r="108" spans="1:174" hidden="1" x14ac:dyDescent="0.2">
      <c r="A108" s="6"/>
      <c r="B108" s="6"/>
      <c r="C108" s="6"/>
      <c r="D108" s="6"/>
      <c r="E108" s="6"/>
      <c r="F108" s="6"/>
      <c r="G108" s="6"/>
      <c r="H108" s="6"/>
      <c r="I108" s="6"/>
      <c r="J108" s="6"/>
      <c r="K108" s="6"/>
      <c r="L108" s="6"/>
      <c r="M108" s="6"/>
      <c r="N108" s="6"/>
      <c r="O108" s="6"/>
      <c r="P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row>
    <row r="109" spans="1:174" hidden="1" x14ac:dyDescent="0.2">
      <c r="A109" s="6"/>
      <c r="B109" s="6"/>
      <c r="C109" s="6"/>
      <c r="D109" s="6"/>
      <c r="E109" s="6"/>
      <c r="F109" s="6"/>
      <c r="G109" s="6"/>
      <c r="H109" s="6"/>
      <c r="I109" s="6"/>
      <c r="J109" s="6"/>
      <c r="K109" s="6"/>
      <c r="L109" s="6"/>
      <c r="M109" s="6"/>
      <c r="N109" s="6"/>
      <c r="O109" s="6"/>
      <c r="P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row>
    <row r="110" spans="1:174" hidden="1" x14ac:dyDescent="0.2">
      <c r="A110" s="6"/>
      <c r="B110" s="6"/>
      <c r="C110" s="6"/>
      <c r="D110" s="6"/>
      <c r="E110" s="6"/>
      <c r="F110" s="6"/>
      <c r="G110" s="6"/>
      <c r="H110" s="6"/>
      <c r="I110" s="6"/>
      <c r="J110" s="6"/>
      <c r="K110" s="6"/>
      <c r="L110" s="6"/>
      <c r="M110" s="6"/>
      <c r="N110" s="6"/>
      <c r="O110" s="6"/>
      <c r="P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row>
    <row r="111" spans="1:174" hidden="1" x14ac:dyDescent="0.2">
      <c r="A111" s="6"/>
      <c r="B111" s="6"/>
      <c r="C111" s="6"/>
      <c r="D111" s="6"/>
      <c r="E111" s="6"/>
      <c r="F111" s="6"/>
      <c r="G111" s="6"/>
      <c r="H111" s="6"/>
      <c r="I111" s="6"/>
      <c r="J111" s="6"/>
      <c r="K111" s="6"/>
      <c r="L111" s="6"/>
      <c r="M111" s="6"/>
      <c r="N111" s="6"/>
      <c r="O111" s="6"/>
      <c r="P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row>
    <row r="112" spans="1:174" hidden="1" x14ac:dyDescent="0.2">
      <c r="A112" s="6"/>
      <c r="B112" s="6"/>
      <c r="C112" s="6"/>
      <c r="D112" s="6"/>
      <c r="E112" s="6"/>
      <c r="F112" s="6"/>
      <c r="G112" s="6"/>
      <c r="H112" s="6"/>
      <c r="I112" s="6"/>
      <c r="J112" s="6"/>
      <c r="K112" s="6"/>
      <c r="L112" s="6"/>
      <c r="M112" s="6"/>
      <c r="N112" s="6"/>
      <c r="O112" s="6"/>
      <c r="P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row>
    <row r="113" spans="1:174" hidden="1" x14ac:dyDescent="0.2">
      <c r="A113" s="6"/>
      <c r="B113" s="6"/>
      <c r="C113" s="6"/>
      <c r="D113" s="6"/>
      <c r="E113" s="6"/>
      <c r="F113" s="6"/>
      <c r="G113" s="6"/>
      <c r="H113" s="6"/>
      <c r="I113" s="6"/>
      <c r="J113" s="6"/>
      <c r="K113" s="6"/>
      <c r="L113" s="6"/>
      <c r="M113" s="6"/>
      <c r="N113" s="6"/>
      <c r="O113" s="6"/>
      <c r="P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row>
    <row r="114" spans="1:174" hidden="1" x14ac:dyDescent="0.2">
      <c r="A114" s="6"/>
      <c r="B114" s="6"/>
      <c r="C114" s="6"/>
      <c r="D114" s="6"/>
      <c r="E114" s="6"/>
      <c r="F114" s="6"/>
      <c r="G114" s="6"/>
      <c r="H114" s="6"/>
      <c r="I114" s="6"/>
      <c r="J114" s="6"/>
      <c r="K114" s="6"/>
      <c r="L114" s="6"/>
      <c r="M114" s="6"/>
      <c r="N114" s="6"/>
      <c r="O114" s="6"/>
      <c r="P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row>
    <row r="115" spans="1:174" hidden="1" x14ac:dyDescent="0.2">
      <c r="A115" s="6"/>
      <c r="B115" s="6"/>
      <c r="C115" s="6"/>
      <c r="D115" s="6"/>
      <c r="E115" s="6"/>
      <c r="F115" s="6"/>
      <c r="G115" s="6"/>
      <c r="H115" s="6"/>
      <c r="I115" s="6"/>
      <c r="J115" s="6"/>
      <c r="K115" s="6"/>
      <c r="L115" s="6"/>
      <c r="M115" s="6"/>
      <c r="N115" s="6"/>
      <c r="O115" s="6"/>
      <c r="P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row>
    <row r="116" spans="1:174" hidden="1" x14ac:dyDescent="0.2">
      <c r="A116" s="6"/>
      <c r="B116" s="6"/>
      <c r="C116" s="6"/>
      <c r="D116" s="6"/>
      <c r="E116" s="6"/>
      <c r="F116" s="6"/>
      <c r="G116" s="6"/>
      <c r="H116" s="6"/>
      <c r="I116" s="6"/>
      <c r="J116" s="6"/>
      <c r="K116" s="6"/>
      <c r="L116" s="6"/>
      <c r="M116" s="6"/>
      <c r="N116" s="6"/>
      <c r="O116" s="6"/>
      <c r="P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row>
    <row r="117" spans="1:174" hidden="1" x14ac:dyDescent="0.2">
      <c r="A117" s="6"/>
      <c r="B117" s="6"/>
      <c r="C117" s="6"/>
      <c r="D117" s="6"/>
      <c r="E117" s="6"/>
      <c r="F117" s="6"/>
      <c r="G117" s="6"/>
      <c r="H117" s="6"/>
      <c r="I117" s="6"/>
      <c r="J117" s="6"/>
      <c r="K117" s="6"/>
      <c r="L117" s="6"/>
      <c r="M117" s="6"/>
      <c r="N117" s="6"/>
      <c r="O117" s="6"/>
      <c r="P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row>
    <row r="118" spans="1:174" hidden="1" x14ac:dyDescent="0.2">
      <c r="A118" s="6"/>
      <c r="B118" s="6"/>
      <c r="C118" s="6"/>
      <c r="D118" s="6"/>
      <c r="E118" s="6"/>
      <c r="F118" s="6"/>
      <c r="G118" s="6"/>
      <c r="H118" s="6"/>
      <c r="I118" s="6"/>
      <c r="J118" s="6"/>
      <c r="K118" s="6"/>
      <c r="L118" s="6"/>
      <c r="M118" s="6"/>
      <c r="N118" s="6"/>
      <c r="O118" s="6"/>
      <c r="P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row>
    <row r="119" spans="1:174" hidden="1" x14ac:dyDescent="0.2">
      <c r="A119" s="6"/>
      <c r="B119" s="6"/>
      <c r="C119" s="6"/>
      <c r="D119" s="6"/>
      <c r="E119" s="6"/>
      <c r="F119" s="6"/>
      <c r="G119" s="6"/>
      <c r="H119" s="6"/>
      <c r="I119" s="6"/>
      <c r="J119" s="6"/>
      <c r="K119" s="6"/>
      <c r="L119" s="6"/>
      <c r="M119" s="6"/>
      <c r="N119" s="6"/>
      <c r="O119" s="6"/>
      <c r="P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row>
    <row r="120" spans="1:174" hidden="1" x14ac:dyDescent="0.2"/>
    <row r="121" spans="1:174" hidden="1" x14ac:dyDescent="0.2"/>
    <row r="122" spans="1:174" hidden="1" x14ac:dyDescent="0.2"/>
    <row r="123" spans="1:174" hidden="1" x14ac:dyDescent="0.2"/>
    <row r="124" spans="1:174" hidden="1" x14ac:dyDescent="0.2"/>
    <row r="125" spans="1:174" hidden="1" x14ac:dyDescent="0.2"/>
    <row r="126" spans="1:174" hidden="1" x14ac:dyDescent="0.2"/>
    <row r="127" spans="1:174" hidden="1" x14ac:dyDescent="0.2"/>
    <row r="128" spans="1:174"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s="11" customFormat="1"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hidden="1" x14ac:dyDescent="0.2"/>
    <row r="242" s="11" customFormat="1" x14ac:dyDescent="0.2"/>
    <row r="243" s="7" customForma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CD835E-386D-464C-9837-0FCA27B89903}">
  <dimension ref="A1:FS389"/>
  <sheetViews>
    <sheetView workbookViewId="0">
      <pane xSplit="1" ySplit="1" topLeftCell="W80" activePane="bottomRight" state="frozen"/>
      <selection pane="topRight" activeCell="B1" sqref="B1"/>
      <selection pane="bottomLeft" activeCell="A2" sqref="A2"/>
      <selection pane="bottomRight" activeCell="AD255" sqref="AD255"/>
    </sheetView>
  </sheetViews>
  <sheetFormatPr defaultRowHeight="11.25" x14ac:dyDescent="0.2"/>
  <cols>
    <col min="1" max="1" width="12.85546875" style="21" bestFit="1" customWidth="1"/>
    <col min="2" max="2" width="10.85546875" style="21" bestFit="1" customWidth="1"/>
    <col min="3" max="4" width="8" style="21" bestFit="1" customWidth="1"/>
    <col min="5" max="6" width="9.140625" style="21"/>
    <col min="7" max="7" width="9.140625" style="21" customWidth="1"/>
    <col min="8" max="10" width="9.140625" style="21"/>
    <col min="11" max="18" width="9.28515625" style="21" bestFit="1" customWidth="1"/>
    <col min="19" max="22" width="9.140625" style="21"/>
    <col min="23" max="23" width="9.28515625" style="21" bestFit="1" customWidth="1"/>
    <col min="24" max="24" width="19" style="21" customWidth="1"/>
    <col min="25" max="25" width="9.140625" style="21"/>
    <col min="26" max="28" width="9.28515625" style="21" bestFit="1" customWidth="1"/>
    <col min="29" max="35" width="9.140625" style="21"/>
    <col min="36" max="41" width="9.28515625" style="21" bestFit="1" customWidth="1"/>
    <col min="42" max="45" width="9.140625" style="21"/>
    <col min="46" max="46" width="33.85546875" style="21" customWidth="1"/>
    <col min="47" max="47" width="25.140625" style="21" customWidth="1"/>
    <col min="48" max="53" width="9.140625" style="21"/>
    <col min="54" max="54" width="9.28515625" style="21" bestFit="1" customWidth="1"/>
    <col min="55" max="55" width="9.140625" style="21"/>
    <col min="56" max="56" width="9.28515625" style="21" bestFit="1" customWidth="1"/>
    <col min="57" max="57" width="9.140625" style="21"/>
    <col min="58" max="58" width="28.5703125" style="21" customWidth="1"/>
    <col min="59" max="61" width="9.140625" style="21"/>
    <col min="62" max="62" width="9.28515625" style="21" bestFit="1" customWidth="1"/>
    <col min="63" max="63" width="9.140625" style="21"/>
    <col min="64" max="64" width="9.28515625" style="21" bestFit="1" customWidth="1"/>
    <col min="65" max="65" width="9.140625" style="21"/>
    <col min="66" max="66" width="9.28515625" style="21" bestFit="1" customWidth="1"/>
    <col min="67" max="67" width="9.140625" style="21"/>
    <col min="68" max="68" width="48.7109375" style="21" customWidth="1"/>
    <col min="69" max="71" width="9.140625" style="21"/>
    <col min="72" max="72" width="9.28515625" style="21" bestFit="1" customWidth="1"/>
    <col min="73" max="73" width="9.140625" style="21"/>
    <col min="74" max="74" width="9.28515625" style="21" bestFit="1" customWidth="1"/>
    <col min="75" max="75" width="9.140625" style="21"/>
    <col min="76" max="76" width="9.28515625" style="21" bestFit="1" customWidth="1"/>
    <col min="77" max="84" width="9.140625" style="21"/>
    <col min="85" max="85" width="9.28515625" style="21" bestFit="1" customWidth="1"/>
    <col min="86" max="86" width="9.140625" style="21"/>
    <col min="87" max="96" width="9.28515625" style="21" bestFit="1" customWidth="1"/>
    <col min="97" max="97" width="14" style="21" bestFit="1" customWidth="1"/>
    <col min="98" max="98" width="10.5703125" style="21" customWidth="1"/>
    <col min="99" max="103" width="9.28515625" style="21" bestFit="1" customWidth="1"/>
    <col min="104" max="104" width="10.85546875" style="21" bestFit="1" customWidth="1"/>
    <col min="105" max="114" width="9.28515625" style="21" bestFit="1" customWidth="1"/>
    <col min="115" max="115" width="9.140625" style="21"/>
    <col min="116" max="118" width="9.28515625" style="21" bestFit="1" customWidth="1"/>
    <col min="119" max="122" width="9.140625" style="21"/>
    <col min="123" max="125" width="9.28515625" style="21" bestFit="1" customWidth="1"/>
    <col min="126" max="127" width="9.140625" style="21"/>
    <col min="128" max="142" width="9.28515625" style="21" bestFit="1" customWidth="1"/>
    <col min="143" max="144" width="9.140625" style="21"/>
    <col min="145" max="154" width="9.28515625" style="21" bestFit="1" customWidth="1"/>
    <col min="155" max="156" width="9.140625" style="21"/>
    <col min="157" max="157" width="9.28515625" style="21" bestFit="1" customWidth="1"/>
    <col min="158" max="158" width="13.5703125" style="21" customWidth="1"/>
    <col min="159" max="161" width="9.140625" style="21"/>
    <col min="162" max="162" width="9.28515625" style="21" bestFit="1" customWidth="1"/>
    <col min="163" max="164" width="9.140625" style="21"/>
    <col min="165" max="173" width="9.28515625" style="21" bestFit="1" customWidth="1"/>
    <col min="174" max="16384" width="9.140625" style="21"/>
  </cols>
  <sheetData>
    <row r="1" spans="1:175" x14ac:dyDescent="0.2">
      <c r="A1" s="20" t="s">
        <v>3222</v>
      </c>
      <c r="B1" s="20" t="s">
        <v>3264</v>
      </c>
      <c r="C1" s="20" t="s">
        <v>3265</v>
      </c>
      <c r="D1" s="20" t="s">
        <v>3266</v>
      </c>
      <c r="E1" s="20" t="s">
        <v>211</v>
      </c>
      <c r="F1" s="20" t="s">
        <v>212</v>
      </c>
      <c r="G1" s="20" t="s">
        <v>213</v>
      </c>
      <c r="H1" s="20" t="s">
        <v>214</v>
      </c>
      <c r="I1" s="20" t="s">
        <v>215</v>
      </c>
      <c r="J1" s="20" t="s">
        <v>216</v>
      </c>
      <c r="K1" s="54" t="s">
        <v>217</v>
      </c>
      <c r="L1" s="20" t="s">
        <v>218</v>
      </c>
      <c r="M1" s="20" t="s">
        <v>219</v>
      </c>
      <c r="N1" s="20" t="s">
        <v>220</v>
      </c>
      <c r="O1" s="20" t="s">
        <v>221</v>
      </c>
      <c r="P1" s="20" t="s">
        <v>222</v>
      </c>
      <c r="Q1" s="20" t="s">
        <v>223</v>
      </c>
      <c r="R1" s="88" t="s">
        <v>224</v>
      </c>
      <c r="S1" s="20" t="s">
        <v>225</v>
      </c>
      <c r="T1" s="20" t="s">
        <v>226</v>
      </c>
      <c r="U1" s="20" t="s">
        <v>227</v>
      </c>
      <c r="V1" s="20" t="s">
        <v>228</v>
      </c>
      <c r="W1" s="20" t="s">
        <v>229</v>
      </c>
      <c r="X1" s="20" t="s">
        <v>230</v>
      </c>
      <c r="Y1" s="20" t="s">
        <v>231</v>
      </c>
      <c r="Z1" s="20" t="s">
        <v>232</v>
      </c>
      <c r="AA1" s="20" t="s">
        <v>233</v>
      </c>
      <c r="AB1" s="20" t="s">
        <v>234</v>
      </c>
      <c r="AC1" s="20" t="s">
        <v>235</v>
      </c>
      <c r="AD1" s="20"/>
      <c r="AE1" s="20" t="s">
        <v>236</v>
      </c>
      <c r="AF1" s="20" t="s">
        <v>237</v>
      </c>
      <c r="AG1" s="20" t="s">
        <v>238</v>
      </c>
      <c r="AH1" s="20" t="s">
        <v>239</v>
      </c>
      <c r="AI1" s="20" t="s">
        <v>240</v>
      </c>
      <c r="AJ1" s="20" t="s">
        <v>241</v>
      </c>
      <c r="AK1" s="20" t="s">
        <v>242</v>
      </c>
      <c r="AL1" s="20" t="s">
        <v>243</v>
      </c>
      <c r="AM1" s="20" t="s">
        <v>244</v>
      </c>
      <c r="AN1" s="20" t="s">
        <v>245</v>
      </c>
      <c r="AO1" s="20" t="s">
        <v>246</v>
      </c>
      <c r="AP1" s="20" t="s">
        <v>247</v>
      </c>
      <c r="AQ1" s="20" t="s">
        <v>248</v>
      </c>
      <c r="AR1" s="20" t="s">
        <v>249</v>
      </c>
      <c r="AS1" s="20" t="s">
        <v>250</v>
      </c>
      <c r="AT1" s="20" t="s">
        <v>251</v>
      </c>
      <c r="AU1" s="20" t="s">
        <v>252</v>
      </c>
      <c r="AV1" s="20" t="s">
        <v>253</v>
      </c>
      <c r="AW1" s="20" t="s">
        <v>254</v>
      </c>
      <c r="AX1" s="20" t="s">
        <v>255</v>
      </c>
      <c r="AY1" s="20" t="s">
        <v>256</v>
      </c>
      <c r="AZ1" s="20" t="s">
        <v>257</v>
      </c>
      <c r="BA1" s="20" t="s">
        <v>258</v>
      </c>
      <c r="BB1" s="20" t="s">
        <v>259</v>
      </c>
      <c r="BC1" s="20" t="s">
        <v>260</v>
      </c>
      <c r="BD1" s="20" t="s">
        <v>261</v>
      </c>
      <c r="BE1" s="20" t="s">
        <v>262</v>
      </c>
      <c r="BF1" s="20" t="s">
        <v>263</v>
      </c>
      <c r="BG1" s="20" t="s">
        <v>264</v>
      </c>
      <c r="BH1" s="20" t="s">
        <v>265</v>
      </c>
      <c r="BI1" s="20" t="s">
        <v>266</v>
      </c>
      <c r="BJ1" s="20" t="s">
        <v>3296</v>
      </c>
      <c r="BK1" s="25" t="s">
        <v>268</v>
      </c>
      <c r="BL1" s="20" t="s">
        <v>269</v>
      </c>
      <c r="BM1" s="20" t="s">
        <v>270</v>
      </c>
      <c r="BN1" s="25" t="s">
        <v>271</v>
      </c>
      <c r="BO1" s="20" t="s">
        <v>272</v>
      </c>
      <c r="BP1" s="20" t="s">
        <v>273</v>
      </c>
      <c r="BQ1" s="20" t="s">
        <v>274</v>
      </c>
      <c r="BR1" s="140" t="s">
        <v>275</v>
      </c>
      <c r="BS1" s="20" t="s">
        <v>276</v>
      </c>
      <c r="BT1" s="20" t="s">
        <v>277</v>
      </c>
      <c r="BU1" s="20" t="s">
        <v>278</v>
      </c>
      <c r="BV1" s="20" t="s">
        <v>279</v>
      </c>
      <c r="BW1" s="20" t="s">
        <v>280</v>
      </c>
      <c r="BX1" s="20" t="s">
        <v>281</v>
      </c>
      <c r="BY1" s="20" t="s">
        <v>282</v>
      </c>
      <c r="BZ1" s="20" t="s">
        <v>283</v>
      </c>
      <c r="CA1" s="20" t="s">
        <v>284</v>
      </c>
      <c r="CB1" s="20" t="s">
        <v>285</v>
      </c>
      <c r="CC1" s="20" t="s">
        <v>286</v>
      </c>
      <c r="CD1" s="20" t="s">
        <v>287</v>
      </c>
      <c r="CE1" s="20" t="s">
        <v>288</v>
      </c>
      <c r="CF1" s="20" t="s">
        <v>289</v>
      </c>
      <c r="CG1" s="20" t="s">
        <v>290</v>
      </c>
      <c r="CH1" s="20" t="s">
        <v>291</v>
      </c>
      <c r="CI1" s="20" t="s">
        <v>292</v>
      </c>
      <c r="CJ1" s="20" t="s">
        <v>293</v>
      </c>
      <c r="CK1" s="20" t="s">
        <v>294</v>
      </c>
      <c r="CL1" s="20" t="s">
        <v>295</v>
      </c>
      <c r="CM1" s="20" t="s">
        <v>296</v>
      </c>
      <c r="CN1" s="20" t="s">
        <v>297</v>
      </c>
      <c r="CO1" s="20" t="s">
        <v>298</v>
      </c>
      <c r="CP1" s="20" t="s">
        <v>299</v>
      </c>
      <c r="CQ1" s="20" t="s">
        <v>300</v>
      </c>
      <c r="CR1" s="20" t="s">
        <v>301</v>
      </c>
      <c r="CS1" s="20" t="s">
        <v>302</v>
      </c>
      <c r="CT1" s="20" t="s">
        <v>303</v>
      </c>
      <c r="CU1" s="20" t="s">
        <v>304</v>
      </c>
      <c r="CV1" s="20" t="s">
        <v>305</v>
      </c>
      <c r="CW1" s="20" t="s">
        <v>306</v>
      </c>
      <c r="CX1" s="20" t="s">
        <v>307</v>
      </c>
      <c r="CY1" s="20" t="s">
        <v>308</v>
      </c>
      <c r="CZ1" s="20" t="s">
        <v>309</v>
      </c>
      <c r="DA1" s="20" t="s">
        <v>310</v>
      </c>
      <c r="DB1" s="20" t="s">
        <v>311</v>
      </c>
      <c r="DC1" s="20" t="s">
        <v>312</v>
      </c>
      <c r="DD1" s="20" t="s">
        <v>313</v>
      </c>
      <c r="DE1" s="20" t="s">
        <v>314</v>
      </c>
      <c r="DF1" s="20" t="s">
        <v>315</v>
      </c>
      <c r="DG1" s="20" t="s">
        <v>316</v>
      </c>
      <c r="DH1" s="20" t="s">
        <v>317</v>
      </c>
      <c r="DI1" s="20" t="s">
        <v>318</v>
      </c>
      <c r="DJ1" s="20" t="s">
        <v>319</v>
      </c>
      <c r="DK1" s="20" t="s">
        <v>320</v>
      </c>
      <c r="DL1" s="20" t="s">
        <v>321</v>
      </c>
      <c r="DM1" s="20" t="s">
        <v>322</v>
      </c>
      <c r="DN1" s="20" t="s">
        <v>323</v>
      </c>
      <c r="DO1" s="20" t="s">
        <v>324</v>
      </c>
      <c r="DP1" s="20" t="s">
        <v>325</v>
      </c>
      <c r="DQ1" s="20" t="s">
        <v>326</v>
      </c>
      <c r="DR1" s="20" t="s">
        <v>327</v>
      </c>
      <c r="DS1" s="20" t="s">
        <v>328</v>
      </c>
      <c r="DT1" s="20" t="s">
        <v>329</v>
      </c>
      <c r="DU1" s="20" t="s">
        <v>330</v>
      </c>
      <c r="DV1" s="20" t="s">
        <v>331</v>
      </c>
      <c r="DW1" s="20" t="s">
        <v>332</v>
      </c>
      <c r="DX1" s="20" t="s">
        <v>292</v>
      </c>
      <c r="DY1" s="20" t="s">
        <v>293</v>
      </c>
      <c r="DZ1" s="20" t="s">
        <v>294</v>
      </c>
      <c r="EA1" s="20" t="s">
        <v>295</v>
      </c>
      <c r="EB1" s="20" t="s">
        <v>296</v>
      </c>
      <c r="EC1" s="20" t="s">
        <v>297</v>
      </c>
      <c r="ED1" s="20" t="s">
        <v>298</v>
      </c>
      <c r="EE1" s="20" t="s">
        <v>299</v>
      </c>
      <c r="EF1" s="20" t="s">
        <v>300</v>
      </c>
      <c r="EG1" s="20" t="s">
        <v>301</v>
      </c>
      <c r="EH1" s="20" t="s">
        <v>333</v>
      </c>
      <c r="EI1" s="20" t="s">
        <v>334</v>
      </c>
      <c r="EJ1" s="20" t="s">
        <v>335</v>
      </c>
      <c r="EK1" s="20" t="s">
        <v>336</v>
      </c>
      <c r="EL1" s="20" t="s">
        <v>337</v>
      </c>
      <c r="EM1" s="20" t="s">
        <v>338</v>
      </c>
      <c r="EN1" s="20" t="s">
        <v>339</v>
      </c>
      <c r="EO1" s="20" t="s">
        <v>340</v>
      </c>
      <c r="EP1" s="20" t="s">
        <v>341</v>
      </c>
      <c r="EQ1" s="20" t="s">
        <v>342</v>
      </c>
      <c r="ER1" s="20" t="s">
        <v>343</v>
      </c>
      <c r="ES1" s="20" t="s">
        <v>344</v>
      </c>
      <c r="ET1" s="20" t="s">
        <v>345</v>
      </c>
      <c r="EU1" s="20" t="s">
        <v>346</v>
      </c>
      <c r="EV1" s="20" t="s">
        <v>347</v>
      </c>
      <c r="EW1" s="20" t="s">
        <v>348</v>
      </c>
      <c r="EX1" s="20" t="s">
        <v>323</v>
      </c>
      <c r="EY1" s="20" t="s">
        <v>349</v>
      </c>
      <c r="EZ1" s="20" t="s">
        <v>350</v>
      </c>
      <c r="FA1" s="20" t="s">
        <v>351</v>
      </c>
      <c r="FB1" s="20" t="s">
        <v>352</v>
      </c>
      <c r="FC1" s="20" t="s">
        <v>353</v>
      </c>
      <c r="FD1" s="20" t="s">
        <v>354</v>
      </c>
      <c r="FE1" s="20" t="s">
        <v>355</v>
      </c>
      <c r="FF1" s="20" t="s">
        <v>356</v>
      </c>
      <c r="FG1" s="20" t="s">
        <v>357</v>
      </c>
      <c r="FH1" s="20" t="s">
        <v>358</v>
      </c>
      <c r="FI1" s="20" t="s">
        <v>359</v>
      </c>
      <c r="FJ1" s="20" t="s">
        <v>360</v>
      </c>
      <c r="FK1" s="20" t="s">
        <v>361</v>
      </c>
      <c r="FL1" s="20" t="s">
        <v>362</v>
      </c>
      <c r="FM1" s="20" t="s">
        <v>363</v>
      </c>
      <c r="FN1" s="20" t="s">
        <v>364</v>
      </c>
      <c r="FO1" s="20" t="s">
        <v>365</v>
      </c>
      <c r="FP1" s="20" t="s">
        <v>366</v>
      </c>
      <c r="FQ1" s="20" t="s">
        <v>367</v>
      </c>
      <c r="FR1" s="20" t="s">
        <v>368</v>
      </c>
      <c r="FS1" s="20" t="s">
        <v>369</v>
      </c>
    </row>
    <row r="2" spans="1:175" s="10" customFormat="1" x14ac:dyDescent="0.2">
      <c r="A2" s="10" t="s">
        <v>1304</v>
      </c>
      <c r="B2" s="10">
        <v>16185</v>
      </c>
      <c r="C2" s="10">
        <v>5</v>
      </c>
      <c r="D2" s="10">
        <v>2</v>
      </c>
      <c r="E2" s="10">
        <v>1</v>
      </c>
      <c r="F2" s="10" t="s">
        <v>373</v>
      </c>
      <c r="G2" s="10" t="s">
        <v>1021</v>
      </c>
      <c r="H2" s="10">
        <v>1</v>
      </c>
      <c r="I2" s="10" t="s">
        <v>424</v>
      </c>
      <c r="J2" s="10" t="s">
        <v>373</v>
      </c>
      <c r="K2" s="10" t="s">
        <v>1309</v>
      </c>
      <c r="L2" s="10" t="s">
        <v>373</v>
      </c>
      <c r="M2" s="10">
        <v>45</v>
      </c>
      <c r="N2" s="10" t="s">
        <v>373</v>
      </c>
      <c r="O2" s="10" t="s">
        <v>373</v>
      </c>
      <c r="P2" s="10">
        <v>60</v>
      </c>
      <c r="Q2" s="10" t="s">
        <v>373</v>
      </c>
      <c r="R2" s="10">
        <v>60</v>
      </c>
      <c r="S2" s="10">
        <v>2</v>
      </c>
      <c r="T2" s="10" t="s">
        <v>373</v>
      </c>
      <c r="U2" s="10" t="s">
        <v>405</v>
      </c>
      <c r="V2" s="10" t="s">
        <v>406</v>
      </c>
      <c r="W2" s="10" t="s">
        <v>373</v>
      </c>
      <c r="X2" s="10" t="s">
        <v>1310</v>
      </c>
      <c r="Y2" s="10" t="s">
        <v>373</v>
      </c>
      <c r="Z2" s="19">
        <v>0</v>
      </c>
      <c r="AA2" s="19">
        <v>0</v>
      </c>
      <c r="AB2" s="24">
        <v>0</v>
      </c>
      <c r="AC2" s="10" t="s">
        <v>373</v>
      </c>
      <c r="AE2" s="10" t="s">
        <v>373</v>
      </c>
      <c r="AF2" s="10" t="s">
        <v>373</v>
      </c>
      <c r="AG2" s="10">
        <v>2</v>
      </c>
      <c r="AH2" s="10">
        <v>2</v>
      </c>
      <c r="AI2" s="10">
        <v>2</v>
      </c>
      <c r="AJ2" s="10">
        <v>2017</v>
      </c>
      <c r="AK2" s="10">
        <v>2017</v>
      </c>
      <c r="AL2" s="10">
        <v>2017</v>
      </c>
      <c r="AM2" s="10">
        <v>2017</v>
      </c>
      <c r="AN2" s="10">
        <v>2017</v>
      </c>
      <c r="AO2" s="10">
        <v>2017</v>
      </c>
      <c r="AP2" s="10">
        <v>2</v>
      </c>
      <c r="AQ2" s="10" t="s">
        <v>494</v>
      </c>
      <c r="AR2" s="10" t="s">
        <v>373</v>
      </c>
      <c r="AS2" s="10" t="s">
        <v>1311</v>
      </c>
      <c r="AT2" s="10" t="s">
        <v>494</v>
      </c>
      <c r="AU2" s="10" t="s">
        <v>1312</v>
      </c>
      <c r="AV2" s="10">
        <v>1</v>
      </c>
      <c r="AW2" s="10" t="s">
        <v>373</v>
      </c>
      <c r="AX2" s="10">
        <v>2</v>
      </c>
      <c r="AY2" s="10">
        <v>2</v>
      </c>
      <c r="AZ2" s="10">
        <v>2</v>
      </c>
      <c r="BA2" s="10">
        <v>2</v>
      </c>
      <c r="BB2" s="10" t="s">
        <v>373</v>
      </c>
      <c r="BC2" s="10" t="s">
        <v>373</v>
      </c>
      <c r="BD2" s="10" t="s">
        <v>373</v>
      </c>
      <c r="BE2" s="10" t="s">
        <v>373</v>
      </c>
      <c r="BF2" s="10" t="s">
        <v>373</v>
      </c>
      <c r="BG2" s="10" t="s">
        <v>373</v>
      </c>
      <c r="BH2" s="10" t="s">
        <v>373</v>
      </c>
      <c r="BI2" s="10" t="s">
        <v>373</v>
      </c>
      <c r="BJ2" s="10" t="s">
        <v>373</v>
      </c>
      <c r="BK2" s="10">
        <v>1</v>
      </c>
      <c r="BL2" s="10">
        <v>2019</v>
      </c>
      <c r="BM2" s="10" t="s">
        <v>411</v>
      </c>
      <c r="BN2" s="19">
        <v>0.06</v>
      </c>
      <c r="BP2" s="10" t="s">
        <v>559</v>
      </c>
      <c r="BQ2" s="10" t="s">
        <v>373</v>
      </c>
      <c r="BR2" s="10" t="s">
        <v>435</v>
      </c>
      <c r="BS2" s="10" t="s">
        <v>373</v>
      </c>
      <c r="BT2" s="77">
        <v>44.26</v>
      </c>
      <c r="BU2" s="10">
        <v>1</v>
      </c>
      <c r="BV2" s="10">
        <v>2019</v>
      </c>
      <c r="BW2" s="10" t="s">
        <v>411</v>
      </c>
      <c r="BX2" s="19">
        <v>0.11</v>
      </c>
      <c r="BZ2" s="10">
        <v>1</v>
      </c>
      <c r="CA2" s="10" t="s">
        <v>559</v>
      </c>
      <c r="CB2" s="10" t="s">
        <v>373</v>
      </c>
      <c r="CC2" s="10" t="s">
        <v>752</v>
      </c>
      <c r="CD2" s="10" t="s">
        <v>373</v>
      </c>
      <c r="CE2" s="10">
        <v>1</v>
      </c>
      <c r="CF2" s="10" t="s">
        <v>1314</v>
      </c>
      <c r="CG2" s="77">
        <v>7.1</v>
      </c>
      <c r="CH2" s="10">
        <v>1</v>
      </c>
      <c r="CI2" s="10">
        <v>16379</v>
      </c>
      <c r="CJ2" s="10" t="s">
        <v>373</v>
      </c>
      <c r="CK2" s="10">
        <v>16379</v>
      </c>
      <c r="CL2" s="10" t="s">
        <v>373</v>
      </c>
      <c r="CM2" s="10">
        <v>4436</v>
      </c>
      <c r="CN2" s="10" t="s">
        <v>373</v>
      </c>
      <c r="CO2" s="10">
        <v>258</v>
      </c>
      <c r="CP2" s="10" t="s">
        <v>373</v>
      </c>
      <c r="CQ2" s="10" t="s">
        <v>373</v>
      </c>
      <c r="CR2" s="10" t="s">
        <v>373</v>
      </c>
      <c r="CS2" s="123">
        <v>65000</v>
      </c>
      <c r="CT2" s="10">
        <v>69.099999999999994</v>
      </c>
      <c r="CU2" s="10">
        <v>9</v>
      </c>
      <c r="CV2" s="10">
        <v>6</v>
      </c>
      <c r="CW2" s="10">
        <v>0</v>
      </c>
      <c r="CX2" s="10">
        <v>1970</v>
      </c>
      <c r="CY2" s="10" t="s">
        <v>1323</v>
      </c>
      <c r="CZ2" s="10" t="s">
        <v>1324</v>
      </c>
      <c r="DA2" s="10">
        <v>6</v>
      </c>
      <c r="DB2" s="10">
        <v>1.64</v>
      </c>
      <c r="DC2" s="10">
        <v>0.99</v>
      </c>
      <c r="DD2" s="10" t="s">
        <v>1326</v>
      </c>
      <c r="DE2" s="10">
        <v>0</v>
      </c>
      <c r="DF2" s="10">
        <v>6</v>
      </c>
      <c r="DG2" s="10">
        <v>0</v>
      </c>
      <c r="DH2" s="10">
        <v>0</v>
      </c>
      <c r="DI2" s="10">
        <v>0</v>
      </c>
      <c r="DJ2" s="10">
        <v>0</v>
      </c>
      <c r="DK2" s="10" t="s">
        <v>373</v>
      </c>
      <c r="DL2" s="10" t="s">
        <v>373</v>
      </c>
      <c r="DM2" s="10" t="s">
        <v>373</v>
      </c>
      <c r="DN2" s="10" t="s">
        <v>493</v>
      </c>
      <c r="DO2" s="10">
        <v>1</v>
      </c>
      <c r="DP2" s="10">
        <v>1</v>
      </c>
      <c r="DQ2" s="10" t="s">
        <v>494</v>
      </c>
      <c r="DR2" s="10" t="s">
        <v>1327</v>
      </c>
      <c r="DS2" s="55">
        <v>0</v>
      </c>
      <c r="DT2" s="12">
        <v>0.05</v>
      </c>
      <c r="DU2" s="12">
        <v>0.95</v>
      </c>
      <c r="DV2" s="10" t="s">
        <v>373</v>
      </c>
      <c r="DW2" s="10">
        <v>1</v>
      </c>
      <c r="DX2" s="10">
        <v>16379</v>
      </c>
      <c r="DY2" s="10" t="s">
        <v>373</v>
      </c>
      <c r="DZ2" s="10">
        <v>16379</v>
      </c>
      <c r="EA2" s="10" t="s">
        <v>373</v>
      </c>
      <c r="EB2" s="10">
        <v>4214</v>
      </c>
      <c r="EC2" s="10" t="s">
        <v>373</v>
      </c>
      <c r="ED2" s="10">
        <v>238</v>
      </c>
      <c r="EE2" s="10" t="s">
        <v>373</v>
      </c>
      <c r="EF2" s="10" t="s">
        <v>373</v>
      </c>
      <c r="EG2" s="10" t="s">
        <v>373</v>
      </c>
      <c r="EH2" s="10" t="s">
        <v>373</v>
      </c>
      <c r="EI2" s="10">
        <v>56.94</v>
      </c>
      <c r="EJ2" s="10">
        <v>10</v>
      </c>
      <c r="EK2" s="10">
        <v>1</v>
      </c>
      <c r="EL2" s="19">
        <v>0</v>
      </c>
      <c r="EM2" s="10" t="s">
        <v>651</v>
      </c>
      <c r="EN2" s="10" t="s">
        <v>373</v>
      </c>
      <c r="EO2" s="10">
        <v>2001</v>
      </c>
      <c r="EP2" s="10">
        <v>2019</v>
      </c>
      <c r="EQ2" s="10">
        <v>3</v>
      </c>
      <c r="ER2" s="10">
        <v>6.3</v>
      </c>
      <c r="ES2" s="10">
        <v>477.31</v>
      </c>
      <c r="ET2" s="10">
        <v>2.4340000000000002</v>
      </c>
      <c r="EU2" s="10">
        <v>1.7</v>
      </c>
      <c r="EV2" s="12">
        <v>0.5</v>
      </c>
      <c r="EW2" s="10" t="s">
        <v>493</v>
      </c>
      <c r="EX2" s="10" t="s">
        <v>493</v>
      </c>
      <c r="EY2" s="10">
        <v>1</v>
      </c>
      <c r="EZ2" s="10">
        <v>2</v>
      </c>
      <c r="FA2" s="19">
        <v>0</v>
      </c>
      <c r="FB2" s="10" t="s">
        <v>373</v>
      </c>
      <c r="FC2" s="10">
        <v>1</v>
      </c>
      <c r="FD2" s="10" t="s">
        <v>1335</v>
      </c>
      <c r="FE2" s="10">
        <v>2</v>
      </c>
      <c r="FF2" s="10" t="s">
        <v>373</v>
      </c>
      <c r="FG2" s="10" t="s">
        <v>373</v>
      </c>
      <c r="FH2" s="10">
        <v>1</v>
      </c>
      <c r="FI2" s="10">
        <v>4427</v>
      </c>
      <c r="FJ2" s="10">
        <v>0</v>
      </c>
      <c r="FK2" s="10">
        <v>276</v>
      </c>
      <c r="FL2" s="10">
        <v>0</v>
      </c>
      <c r="FM2" s="10" t="s">
        <v>373</v>
      </c>
      <c r="FN2" s="10" t="s">
        <v>373</v>
      </c>
      <c r="FO2" s="10">
        <v>47.79</v>
      </c>
      <c r="FP2" s="10">
        <v>0.9</v>
      </c>
      <c r="FQ2" s="10">
        <v>2700</v>
      </c>
      <c r="FR2" s="10" t="s">
        <v>373</v>
      </c>
      <c r="FS2" s="10" t="s">
        <v>373</v>
      </c>
    </row>
    <row r="3" spans="1:175" s="10" customFormat="1" x14ac:dyDescent="0.2">
      <c r="A3" s="10" t="s">
        <v>3254</v>
      </c>
      <c r="B3" s="10">
        <v>5310</v>
      </c>
      <c r="C3" s="10">
        <v>4</v>
      </c>
      <c r="D3" s="10">
        <v>1</v>
      </c>
      <c r="E3" s="10">
        <v>1</v>
      </c>
      <c r="F3" s="10" t="s">
        <v>373</v>
      </c>
      <c r="G3" s="10" t="s">
        <v>739</v>
      </c>
      <c r="H3" s="10">
        <v>1</v>
      </c>
      <c r="I3" s="10" t="s">
        <v>424</v>
      </c>
      <c r="J3" s="10" t="s">
        <v>373</v>
      </c>
      <c r="K3" s="71">
        <v>0.03</v>
      </c>
      <c r="L3" s="10" t="s">
        <v>373</v>
      </c>
      <c r="M3" s="10" t="s">
        <v>2913</v>
      </c>
      <c r="N3" s="10" t="s">
        <v>373</v>
      </c>
      <c r="O3" s="10" t="s">
        <v>373</v>
      </c>
      <c r="P3" s="10">
        <v>55</v>
      </c>
      <c r="Q3" s="10" t="s">
        <v>373</v>
      </c>
      <c r="R3" s="10" t="s">
        <v>373</v>
      </c>
      <c r="S3" s="10">
        <v>2</v>
      </c>
      <c r="T3" s="10" t="s">
        <v>373</v>
      </c>
      <c r="U3" s="10" t="s">
        <v>405</v>
      </c>
      <c r="V3" s="10" t="s">
        <v>636</v>
      </c>
      <c r="W3" s="10">
        <v>180</v>
      </c>
      <c r="X3" s="10" t="s">
        <v>373</v>
      </c>
      <c r="Y3" s="10" t="s">
        <v>2915</v>
      </c>
      <c r="Z3" s="19">
        <v>0.09</v>
      </c>
      <c r="AA3" s="19">
        <v>0.33</v>
      </c>
      <c r="AB3" s="24">
        <v>0</v>
      </c>
      <c r="AC3" s="10" t="s">
        <v>373</v>
      </c>
      <c r="AE3" s="10" t="s">
        <v>373</v>
      </c>
      <c r="AF3" s="10" t="s">
        <v>373</v>
      </c>
      <c r="AG3" s="10">
        <v>1</v>
      </c>
      <c r="AH3" s="10">
        <v>1</v>
      </c>
      <c r="AI3" s="10">
        <v>1</v>
      </c>
      <c r="AJ3" s="10">
        <v>2017</v>
      </c>
      <c r="AK3" s="10">
        <v>2017</v>
      </c>
      <c r="AL3" s="10">
        <v>2017</v>
      </c>
      <c r="AM3" s="10" t="s">
        <v>373</v>
      </c>
      <c r="AN3" s="10" t="s">
        <v>373</v>
      </c>
      <c r="AO3" s="10" t="s">
        <v>373</v>
      </c>
      <c r="AP3" s="10">
        <v>2</v>
      </c>
      <c r="AQ3" s="10" t="s">
        <v>494</v>
      </c>
      <c r="AR3" s="10" t="s">
        <v>373</v>
      </c>
      <c r="AS3" s="10" t="s">
        <v>1273</v>
      </c>
      <c r="AT3" s="10" t="s">
        <v>691</v>
      </c>
      <c r="AU3" s="10" t="s">
        <v>373</v>
      </c>
      <c r="AV3" s="10">
        <v>1</v>
      </c>
      <c r="AW3" s="10" t="s">
        <v>373</v>
      </c>
      <c r="AX3" s="10">
        <v>2</v>
      </c>
      <c r="AY3" s="10">
        <v>2</v>
      </c>
      <c r="AZ3" s="10">
        <v>2</v>
      </c>
      <c r="BA3" s="10">
        <v>1</v>
      </c>
      <c r="BB3" s="10">
        <v>2019</v>
      </c>
      <c r="BC3" s="10" t="s">
        <v>411</v>
      </c>
      <c r="BD3" s="16">
        <v>0.05</v>
      </c>
      <c r="BE3" s="10" t="s">
        <v>373</v>
      </c>
      <c r="BF3" s="10" t="s">
        <v>559</v>
      </c>
      <c r="BG3" s="10" t="s">
        <v>373</v>
      </c>
      <c r="BH3" s="10" t="s">
        <v>415</v>
      </c>
      <c r="BI3" s="10" t="s">
        <v>373</v>
      </c>
      <c r="BJ3" s="77">
        <v>46.73</v>
      </c>
      <c r="BK3" s="10">
        <v>1</v>
      </c>
      <c r="BL3" s="10">
        <v>2019</v>
      </c>
      <c r="BM3" s="10" t="s">
        <v>411</v>
      </c>
      <c r="BN3" s="19">
        <v>0.04</v>
      </c>
      <c r="BP3" s="10" t="s">
        <v>559</v>
      </c>
      <c r="BQ3" s="10" t="s">
        <v>373</v>
      </c>
      <c r="BR3" s="10" t="s">
        <v>494</v>
      </c>
      <c r="BS3" s="10" t="s">
        <v>2917</v>
      </c>
      <c r="BT3" s="77">
        <v>60.62</v>
      </c>
      <c r="BU3" s="10">
        <v>1</v>
      </c>
      <c r="BV3" s="10">
        <v>2019</v>
      </c>
      <c r="BW3" s="10" t="s">
        <v>411</v>
      </c>
      <c r="BX3" s="19">
        <v>0.04</v>
      </c>
      <c r="BZ3" s="10">
        <v>3</v>
      </c>
      <c r="CA3" s="10" t="s">
        <v>559</v>
      </c>
      <c r="CB3" s="10" t="s">
        <v>373</v>
      </c>
      <c r="CC3" s="10" t="s">
        <v>752</v>
      </c>
      <c r="CD3" s="10" t="s">
        <v>373</v>
      </c>
      <c r="CE3" s="10">
        <v>2</v>
      </c>
      <c r="CF3" s="10" t="s">
        <v>373</v>
      </c>
      <c r="CG3" s="77">
        <v>12.12</v>
      </c>
      <c r="CH3" s="10">
        <v>1</v>
      </c>
      <c r="CI3" s="10">
        <v>2150</v>
      </c>
      <c r="CJ3" s="10">
        <v>1170</v>
      </c>
      <c r="CK3" s="10">
        <v>2150</v>
      </c>
      <c r="CL3" s="10">
        <v>1170</v>
      </c>
      <c r="CM3" s="10">
        <v>2150</v>
      </c>
      <c r="CN3" s="10">
        <v>1170</v>
      </c>
      <c r="CO3" s="10">
        <v>2150</v>
      </c>
      <c r="CP3" s="10">
        <v>1170</v>
      </c>
      <c r="CQ3" s="10" t="s">
        <v>373</v>
      </c>
      <c r="CR3" s="10" t="s">
        <v>373</v>
      </c>
      <c r="CS3" s="123">
        <v>342799405</v>
      </c>
      <c r="CT3" s="10">
        <v>94</v>
      </c>
      <c r="CU3" s="10">
        <v>6</v>
      </c>
      <c r="CV3" s="10">
        <v>2</v>
      </c>
      <c r="CW3" s="10">
        <v>20</v>
      </c>
      <c r="CX3" s="10">
        <v>1970</v>
      </c>
      <c r="CY3" s="10">
        <v>2012</v>
      </c>
      <c r="CZ3" s="10" t="s">
        <v>2918</v>
      </c>
      <c r="DA3" s="10">
        <v>3.5</v>
      </c>
      <c r="DB3" s="10">
        <v>93917</v>
      </c>
      <c r="DC3" s="10" t="s">
        <v>2919</v>
      </c>
      <c r="DD3" s="10">
        <v>1.2</v>
      </c>
      <c r="DE3" s="10">
        <v>6</v>
      </c>
      <c r="DF3" s="10">
        <v>3.5</v>
      </c>
      <c r="DG3" s="10">
        <v>250000</v>
      </c>
      <c r="DH3" s="10" t="s">
        <v>373</v>
      </c>
      <c r="DI3" s="10">
        <v>1.6</v>
      </c>
      <c r="DJ3" s="10" t="s">
        <v>373</v>
      </c>
      <c r="DK3" s="10" t="s">
        <v>2920</v>
      </c>
      <c r="DL3" s="10">
        <v>16</v>
      </c>
      <c r="DM3" s="10" t="s">
        <v>373</v>
      </c>
      <c r="DN3" s="10" t="s">
        <v>2921</v>
      </c>
      <c r="DO3" s="10">
        <v>1</v>
      </c>
      <c r="DP3" s="10">
        <v>1</v>
      </c>
      <c r="DQ3" s="10" t="s">
        <v>765</v>
      </c>
      <c r="DR3" s="10" t="s">
        <v>373</v>
      </c>
      <c r="DS3" s="12">
        <v>0.99</v>
      </c>
      <c r="DT3" s="10" t="s">
        <v>373</v>
      </c>
      <c r="DU3" s="55">
        <v>1</v>
      </c>
      <c r="DV3" s="10" t="s">
        <v>2922</v>
      </c>
      <c r="DW3" s="10">
        <v>1</v>
      </c>
      <c r="DX3" s="10">
        <v>1819</v>
      </c>
      <c r="DY3" s="10" t="s">
        <v>1077</v>
      </c>
      <c r="DZ3" s="10" t="s">
        <v>1077</v>
      </c>
      <c r="EA3" s="10" t="s">
        <v>1077</v>
      </c>
      <c r="EB3" s="10">
        <v>1819</v>
      </c>
      <c r="EC3" s="10">
        <v>144</v>
      </c>
      <c r="ED3" s="10">
        <v>196</v>
      </c>
      <c r="EE3" s="10" t="s">
        <v>373</v>
      </c>
      <c r="EF3" s="10" t="s">
        <v>373</v>
      </c>
      <c r="EG3" s="10" t="s">
        <v>373</v>
      </c>
      <c r="EH3" s="10">
        <v>1.1000000000000001</v>
      </c>
      <c r="EI3" s="10">
        <v>60</v>
      </c>
      <c r="EJ3" s="10">
        <v>38</v>
      </c>
      <c r="EK3" s="10">
        <v>1</v>
      </c>
      <c r="EL3" s="19">
        <v>0</v>
      </c>
      <c r="EM3" s="10" t="s">
        <v>1400</v>
      </c>
      <c r="EN3" s="10" t="s">
        <v>373</v>
      </c>
      <c r="EO3" s="10">
        <v>1968</v>
      </c>
      <c r="EP3" s="10">
        <v>2006</v>
      </c>
      <c r="EQ3" s="10">
        <v>1</v>
      </c>
      <c r="ER3" s="10">
        <v>1.5</v>
      </c>
      <c r="ES3" s="10" t="s">
        <v>373</v>
      </c>
      <c r="ET3" s="10">
        <v>1.5</v>
      </c>
      <c r="EU3" s="10">
        <v>1</v>
      </c>
      <c r="EV3" s="12">
        <v>7.9</v>
      </c>
      <c r="EW3" s="10">
        <v>2022</v>
      </c>
      <c r="EX3" s="10">
        <v>2023</v>
      </c>
      <c r="EY3" s="10">
        <v>2</v>
      </c>
      <c r="EZ3" s="10">
        <v>2</v>
      </c>
      <c r="FA3" s="19">
        <v>0</v>
      </c>
      <c r="FB3" s="10" t="s">
        <v>373</v>
      </c>
      <c r="FC3" s="10">
        <v>2</v>
      </c>
      <c r="FD3" s="10" t="s">
        <v>373</v>
      </c>
      <c r="FE3" s="10">
        <v>2</v>
      </c>
      <c r="FF3" s="10" t="s">
        <v>373</v>
      </c>
      <c r="FG3" s="10" t="s">
        <v>373</v>
      </c>
      <c r="FH3" s="10">
        <v>1</v>
      </c>
      <c r="FI3" s="10">
        <v>1819</v>
      </c>
      <c r="FJ3" s="10" t="s">
        <v>373</v>
      </c>
      <c r="FK3" s="10">
        <v>194</v>
      </c>
      <c r="FL3" s="10" t="s">
        <v>373</v>
      </c>
      <c r="FM3" s="10" t="s">
        <v>373</v>
      </c>
      <c r="FN3" s="10" t="s">
        <v>373</v>
      </c>
      <c r="FO3" s="10" t="s">
        <v>373</v>
      </c>
      <c r="FP3" s="10" t="s">
        <v>373</v>
      </c>
      <c r="FQ3" s="10" t="s">
        <v>373</v>
      </c>
      <c r="FR3" s="10" t="s">
        <v>2928</v>
      </c>
      <c r="FS3" s="10" t="s">
        <v>373</v>
      </c>
    </row>
    <row r="4" spans="1:175" s="10" customFormat="1" x14ac:dyDescent="0.2">
      <c r="A4" s="10" t="s">
        <v>2207</v>
      </c>
      <c r="B4" s="10">
        <v>260</v>
      </c>
      <c r="C4" s="10">
        <v>1</v>
      </c>
      <c r="D4" s="10">
        <v>4</v>
      </c>
      <c r="E4" s="10">
        <v>1</v>
      </c>
      <c r="F4" s="10" t="s">
        <v>373</v>
      </c>
      <c r="G4" s="10" t="s">
        <v>400</v>
      </c>
      <c r="H4" s="10">
        <v>2</v>
      </c>
      <c r="I4" s="10" t="s">
        <v>2068</v>
      </c>
      <c r="J4" s="10" t="s">
        <v>2211</v>
      </c>
      <c r="K4" s="71">
        <v>0.1</v>
      </c>
      <c r="L4" s="10" t="s">
        <v>373</v>
      </c>
      <c r="M4" s="10">
        <v>1</v>
      </c>
      <c r="N4" s="10" t="s">
        <v>373</v>
      </c>
      <c r="O4" s="10" t="s">
        <v>373</v>
      </c>
      <c r="P4" s="10">
        <v>18</v>
      </c>
      <c r="Q4" s="10" t="s">
        <v>373</v>
      </c>
      <c r="R4" s="10" t="s">
        <v>373</v>
      </c>
      <c r="S4" s="10">
        <v>2</v>
      </c>
      <c r="T4" s="10" t="s">
        <v>373</v>
      </c>
      <c r="U4" s="10" t="s">
        <v>820</v>
      </c>
      <c r="V4" s="10" t="s">
        <v>406</v>
      </c>
      <c r="W4" s="10">
        <v>30</v>
      </c>
      <c r="X4" s="10" t="s">
        <v>373</v>
      </c>
      <c r="Y4" s="10" t="s">
        <v>373</v>
      </c>
      <c r="Z4" s="10" t="s">
        <v>373</v>
      </c>
      <c r="AA4" s="10" t="s">
        <v>373</v>
      </c>
      <c r="AB4" s="10" t="s">
        <v>373</v>
      </c>
      <c r="AC4" s="10" t="s">
        <v>373</v>
      </c>
      <c r="AE4" s="10" t="s">
        <v>373</v>
      </c>
      <c r="AF4" s="10" t="s">
        <v>373</v>
      </c>
      <c r="AG4" s="10" t="s">
        <v>373</v>
      </c>
      <c r="AH4" s="10" t="s">
        <v>373</v>
      </c>
      <c r="AI4" s="10" t="s">
        <v>373</v>
      </c>
      <c r="AJ4" s="10">
        <v>2016</v>
      </c>
      <c r="AK4" s="10">
        <v>2016</v>
      </c>
      <c r="AL4" s="10" t="s">
        <v>489</v>
      </c>
      <c r="AM4" s="10" t="s">
        <v>373</v>
      </c>
      <c r="AN4" s="10" t="s">
        <v>373</v>
      </c>
      <c r="AO4" s="10" t="s">
        <v>373</v>
      </c>
      <c r="AP4" s="10">
        <v>2</v>
      </c>
      <c r="AQ4" s="10" t="s">
        <v>703</v>
      </c>
      <c r="AR4" s="10" t="s">
        <v>2213</v>
      </c>
      <c r="AS4" s="10" t="s">
        <v>373</v>
      </c>
      <c r="AT4" s="10" t="s">
        <v>547</v>
      </c>
      <c r="AU4" s="10" t="s">
        <v>373</v>
      </c>
      <c r="AV4" s="10">
        <v>2</v>
      </c>
      <c r="AW4" s="10" t="s">
        <v>373</v>
      </c>
      <c r="AX4" s="10">
        <v>2</v>
      </c>
      <c r="AY4" s="10">
        <v>2</v>
      </c>
      <c r="AZ4" s="10" t="s">
        <v>373</v>
      </c>
      <c r="BA4" s="10">
        <v>1</v>
      </c>
      <c r="BB4" s="10">
        <v>2019</v>
      </c>
      <c r="BC4" s="10" t="s">
        <v>411</v>
      </c>
      <c r="BD4" s="24">
        <v>4.1000000000000002E-2</v>
      </c>
      <c r="BE4" s="10" t="s">
        <v>373</v>
      </c>
      <c r="BF4" s="10" t="s">
        <v>373</v>
      </c>
      <c r="BG4" s="10" t="s">
        <v>373</v>
      </c>
      <c r="BH4" s="10" t="s">
        <v>494</v>
      </c>
      <c r="BI4" s="10" t="s">
        <v>2215</v>
      </c>
      <c r="BJ4" s="77">
        <v>50</v>
      </c>
      <c r="BK4" s="10">
        <v>1</v>
      </c>
      <c r="BL4" s="10">
        <v>2018</v>
      </c>
      <c r="BM4" s="10" t="s">
        <v>411</v>
      </c>
      <c r="BN4" s="19">
        <v>0.06</v>
      </c>
      <c r="BO4" s="10" t="s">
        <v>373</v>
      </c>
      <c r="BP4" s="10" t="s">
        <v>2217</v>
      </c>
      <c r="BQ4" s="10" t="s">
        <v>373</v>
      </c>
      <c r="BR4" s="10" t="s">
        <v>494</v>
      </c>
      <c r="BS4" s="10" t="s">
        <v>2218</v>
      </c>
      <c r="BT4" s="77">
        <v>53</v>
      </c>
      <c r="BU4" s="10">
        <v>2</v>
      </c>
      <c r="BV4" s="10" t="s">
        <v>373</v>
      </c>
      <c r="BW4" s="10" t="s">
        <v>373</v>
      </c>
      <c r="BX4" s="10" t="s">
        <v>373</v>
      </c>
      <c r="BY4" s="10" t="s">
        <v>373</v>
      </c>
      <c r="BZ4" s="10" t="s">
        <v>373</v>
      </c>
      <c r="CA4" s="10" t="s">
        <v>373</v>
      </c>
      <c r="CB4" s="10" t="s">
        <v>373</v>
      </c>
      <c r="CC4" s="10" t="s">
        <v>373</v>
      </c>
      <c r="CD4" s="10" t="s">
        <v>373</v>
      </c>
      <c r="CE4" s="10" t="s">
        <v>373</v>
      </c>
      <c r="CF4" s="10" t="s">
        <v>373</v>
      </c>
      <c r="CG4" s="10" t="s">
        <v>373</v>
      </c>
      <c r="CH4" s="10">
        <v>1</v>
      </c>
      <c r="CI4" s="10">
        <v>250</v>
      </c>
      <c r="CJ4" s="10">
        <v>0</v>
      </c>
      <c r="CK4" s="10">
        <v>250</v>
      </c>
      <c r="CL4" s="10">
        <v>0</v>
      </c>
      <c r="CM4" s="10">
        <v>135</v>
      </c>
      <c r="CN4" s="10">
        <v>0</v>
      </c>
      <c r="CO4" s="10">
        <v>2</v>
      </c>
      <c r="CP4" s="10">
        <v>0</v>
      </c>
      <c r="CQ4" s="10" t="s">
        <v>373</v>
      </c>
      <c r="CR4" s="10" t="s">
        <v>373</v>
      </c>
      <c r="CS4" s="123">
        <v>33498</v>
      </c>
      <c r="CT4" s="10">
        <v>6</v>
      </c>
      <c r="CU4" s="10">
        <v>2</v>
      </c>
      <c r="CV4" s="10">
        <v>1</v>
      </c>
      <c r="CW4" s="10">
        <v>5.6800000000000003E-2</v>
      </c>
      <c r="CX4" s="10">
        <v>1984</v>
      </c>
      <c r="CY4" s="10">
        <v>2013</v>
      </c>
      <c r="CZ4" s="10" t="s">
        <v>373</v>
      </c>
      <c r="DA4" s="10">
        <v>2.5000000000000001E-2</v>
      </c>
      <c r="DB4" s="10">
        <v>22944</v>
      </c>
      <c r="DC4" s="10">
        <v>0</v>
      </c>
      <c r="DD4" s="10" t="s">
        <v>2225</v>
      </c>
      <c r="DE4" s="10">
        <v>0</v>
      </c>
      <c r="DF4" s="10">
        <v>0.25</v>
      </c>
      <c r="DG4" s="10">
        <v>0</v>
      </c>
      <c r="DH4" s="10">
        <v>0</v>
      </c>
      <c r="DI4" s="10">
        <v>0</v>
      </c>
      <c r="DJ4" s="10">
        <v>0</v>
      </c>
      <c r="DK4" s="10" t="s">
        <v>373</v>
      </c>
      <c r="DL4" s="10" t="s">
        <v>373</v>
      </c>
      <c r="DM4" s="10" t="s">
        <v>373</v>
      </c>
      <c r="DN4" s="10" t="s">
        <v>679</v>
      </c>
      <c r="DO4" s="10">
        <v>1</v>
      </c>
      <c r="DP4" s="10">
        <v>1</v>
      </c>
      <c r="DQ4" s="10" t="s">
        <v>449</v>
      </c>
      <c r="DR4" s="10" t="s">
        <v>373</v>
      </c>
      <c r="DS4" s="10" t="s">
        <v>373</v>
      </c>
      <c r="DT4" s="10" t="s">
        <v>373</v>
      </c>
      <c r="DU4" s="12">
        <v>1</v>
      </c>
      <c r="DV4" s="10" t="s">
        <v>373</v>
      </c>
      <c r="DW4" s="10">
        <v>1</v>
      </c>
      <c r="DX4" s="10">
        <v>130</v>
      </c>
      <c r="DY4" s="10">
        <v>0</v>
      </c>
      <c r="DZ4" s="10">
        <v>130</v>
      </c>
      <c r="EA4" s="10">
        <v>0</v>
      </c>
      <c r="EB4" s="10">
        <v>133</v>
      </c>
      <c r="EC4" s="10">
        <v>0</v>
      </c>
      <c r="ED4" s="10">
        <v>2</v>
      </c>
      <c r="EE4" s="10">
        <v>0</v>
      </c>
      <c r="EF4" s="10">
        <v>0</v>
      </c>
      <c r="EG4" s="10">
        <v>0</v>
      </c>
      <c r="EH4" s="10" t="s">
        <v>2228</v>
      </c>
      <c r="EI4" s="10">
        <v>2</v>
      </c>
      <c r="EJ4" s="10">
        <v>0</v>
      </c>
      <c r="EK4" s="10">
        <v>1</v>
      </c>
      <c r="EL4" s="19">
        <v>0</v>
      </c>
      <c r="EM4" s="10" t="s">
        <v>1758</v>
      </c>
      <c r="EN4" s="10" t="s">
        <v>373</v>
      </c>
      <c r="EO4" s="10">
        <v>1958</v>
      </c>
      <c r="EP4" s="10">
        <v>2007</v>
      </c>
      <c r="EQ4" s="10">
        <v>3.0000000000000001E-3</v>
      </c>
      <c r="ER4" s="10">
        <v>3.0000000000000001E-3</v>
      </c>
      <c r="ES4" s="10">
        <v>1.2410000000000001</v>
      </c>
      <c r="ET4" s="10">
        <v>1.24E-2</v>
      </c>
      <c r="EU4" s="10">
        <v>9.4999999999999998E-3</v>
      </c>
      <c r="EV4" s="19">
        <v>0.1</v>
      </c>
      <c r="EW4" s="10" t="s">
        <v>679</v>
      </c>
      <c r="EX4" s="10" t="s">
        <v>679</v>
      </c>
      <c r="EY4" s="10">
        <v>2</v>
      </c>
      <c r="EZ4" s="10">
        <v>2</v>
      </c>
      <c r="FA4" s="19">
        <v>0</v>
      </c>
      <c r="FB4" s="10" t="s">
        <v>373</v>
      </c>
      <c r="FC4" s="10">
        <v>2</v>
      </c>
      <c r="FD4" s="10" t="s">
        <v>373</v>
      </c>
      <c r="FE4" s="10">
        <v>2</v>
      </c>
      <c r="FF4" s="10" t="s">
        <v>373</v>
      </c>
      <c r="FG4" s="10" t="s">
        <v>373</v>
      </c>
      <c r="FH4" s="10">
        <v>2</v>
      </c>
      <c r="FI4" s="10" t="s">
        <v>373</v>
      </c>
      <c r="FJ4" s="10" t="s">
        <v>373</v>
      </c>
      <c r="FK4" s="10" t="s">
        <v>373</v>
      </c>
      <c r="FL4" s="10" t="s">
        <v>373</v>
      </c>
      <c r="FM4" s="10" t="s">
        <v>373</v>
      </c>
      <c r="FN4" s="10" t="s">
        <v>373</v>
      </c>
      <c r="FO4" s="10" t="s">
        <v>373</v>
      </c>
      <c r="FP4" s="10" t="s">
        <v>373</v>
      </c>
      <c r="FQ4" s="10" t="s">
        <v>373</v>
      </c>
      <c r="FR4" s="10" t="s">
        <v>373</v>
      </c>
      <c r="FS4" s="10" t="s">
        <v>373</v>
      </c>
    </row>
    <row r="5" spans="1:175" s="10" customFormat="1" x14ac:dyDescent="0.2">
      <c r="A5" s="10" t="s">
        <v>3244</v>
      </c>
      <c r="B5" s="10">
        <v>10990</v>
      </c>
      <c r="C5" s="10">
        <v>5</v>
      </c>
      <c r="D5" s="10">
        <v>2</v>
      </c>
      <c r="E5" s="10">
        <v>1</v>
      </c>
      <c r="F5" s="10" t="s">
        <v>373</v>
      </c>
      <c r="G5" s="10" t="s">
        <v>539</v>
      </c>
      <c r="H5" s="10">
        <v>1</v>
      </c>
      <c r="I5" s="10" t="s">
        <v>597</v>
      </c>
      <c r="J5" s="10" t="s">
        <v>373</v>
      </c>
      <c r="K5" s="71">
        <v>0.05</v>
      </c>
      <c r="L5" s="10" t="s">
        <v>373</v>
      </c>
      <c r="M5" s="10">
        <v>30</v>
      </c>
      <c r="N5" s="10" t="s">
        <v>373</v>
      </c>
      <c r="O5" s="10" t="s">
        <v>373</v>
      </c>
      <c r="P5" s="10">
        <v>45</v>
      </c>
      <c r="Q5" s="10" t="s">
        <v>373</v>
      </c>
      <c r="R5" s="10" t="s">
        <v>373</v>
      </c>
      <c r="S5" s="10">
        <v>2</v>
      </c>
      <c r="T5" s="10" t="s">
        <v>373</v>
      </c>
      <c r="U5" s="10" t="s">
        <v>405</v>
      </c>
      <c r="V5" s="10" t="s">
        <v>636</v>
      </c>
      <c r="W5" s="10" t="s">
        <v>373</v>
      </c>
      <c r="X5" s="10" t="s">
        <v>2002</v>
      </c>
      <c r="Y5" s="10" t="s">
        <v>2003</v>
      </c>
      <c r="Z5" s="19">
        <v>0.52</v>
      </c>
      <c r="AA5" s="19">
        <v>0.28000000000000003</v>
      </c>
      <c r="AB5" s="24">
        <v>0.24</v>
      </c>
      <c r="AC5" s="10" t="s">
        <v>373</v>
      </c>
      <c r="AE5" s="10" t="s">
        <v>373</v>
      </c>
      <c r="AF5" s="10" t="s">
        <v>373</v>
      </c>
      <c r="AG5" s="10">
        <v>1</v>
      </c>
      <c r="AH5" s="10">
        <v>1</v>
      </c>
      <c r="AI5" s="10">
        <v>2</v>
      </c>
      <c r="AJ5" s="10">
        <v>2017</v>
      </c>
      <c r="AK5" s="10">
        <v>2019</v>
      </c>
      <c r="AL5" s="10">
        <v>2012</v>
      </c>
      <c r="AM5" s="10">
        <v>2017</v>
      </c>
      <c r="AN5" s="10">
        <v>2019</v>
      </c>
      <c r="AO5" s="10" t="s">
        <v>429</v>
      </c>
      <c r="AP5" s="10">
        <v>2</v>
      </c>
      <c r="AQ5" s="10" t="s">
        <v>494</v>
      </c>
      <c r="AR5" s="10" t="s">
        <v>373</v>
      </c>
      <c r="AS5" s="10" t="s">
        <v>2004</v>
      </c>
      <c r="AT5" s="10" t="s">
        <v>496</v>
      </c>
      <c r="AU5" s="10" t="s">
        <v>373</v>
      </c>
      <c r="AV5" s="10">
        <v>1</v>
      </c>
      <c r="AW5" s="10" t="s">
        <v>1092</v>
      </c>
      <c r="AX5" s="10">
        <v>2</v>
      </c>
      <c r="AY5" s="10">
        <v>2</v>
      </c>
      <c r="AZ5" s="10">
        <v>2</v>
      </c>
      <c r="BA5" s="10">
        <v>1</v>
      </c>
      <c r="BB5" s="10">
        <v>2017</v>
      </c>
      <c r="BC5" s="10" t="s">
        <v>411</v>
      </c>
      <c r="BD5" s="16">
        <v>0.04</v>
      </c>
      <c r="BE5" s="10" t="s">
        <v>373</v>
      </c>
      <c r="BF5" s="10" t="s">
        <v>2006</v>
      </c>
      <c r="BG5" s="10" t="s">
        <v>373</v>
      </c>
      <c r="BH5" s="10" t="s">
        <v>494</v>
      </c>
      <c r="BI5" s="10" t="s">
        <v>2007</v>
      </c>
      <c r="BJ5" s="77">
        <v>27.92</v>
      </c>
      <c r="BK5" s="10">
        <v>1</v>
      </c>
      <c r="BL5" s="10">
        <v>2019</v>
      </c>
      <c r="BM5" s="10" t="s">
        <v>411</v>
      </c>
      <c r="BN5" s="19">
        <v>0.98</v>
      </c>
      <c r="BP5" s="10" t="s">
        <v>2006</v>
      </c>
      <c r="BQ5" s="10" t="s">
        <v>373</v>
      </c>
      <c r="BR5" s="10" t="s">
        <v>828</v>
      </c>
      <c r="BS5" s="10" t="s">
        <v>373</v>
      </c>
      <c r="BT5" s="77">
        <v>57.64</v>
      </c>
      <c r="BU5" s="10">
        <v>1</v>
      </c>
      <c r="BV5" s="10">
        <v>2012</v>
      </c>
      <c r="BW5" s="10" t="s">
        <v>411</v>
      </c>
      <c r="BX5" s="19">
        <v>8.3000000000000004E-2</v>
      </c>
      <c r="BZ5" s="10">
        <v>2</v>
      </c>
      <c r="CA5" s="10" t="s">
        <v>1056</v>
      </c>
      <c r="CB5" s="10" t="s">
        <v>373</v>
      </c>
      <c r="CC5" s="10" t="s">
        <v>752</v>
      </c>
      <c r="CD5" s="10" t="s">
        <v>373</v>
      </c>
      <c r="CE5" s="10">
        <v>2</v>
      </c>
      <c r="CF5" s="10" t="s">
        <v>373</v>
      </c>
      <c r="CG5" s="77">
        <v>3.25</v>
      </c>
      <c r="CH5" s="10">
        <v>1</v>
      </c>
      <c r="CI5" s="10">
        <v>10490</v>
      </c>
      <c r="CJ5" s="10">
        <v>249</v>
      </c>
      <c r="CK5" s="10">
        <v>10990</v>
      </c>
      <c r="CL5" s="10" t="s">
        <v>373</v>
      </c>
      <c r="CM5" s="10">
        <v>3519</v>
      </c>
      <c r="CN5" s="10">
        <v>88</v>
      </c>
      <c r="CO5" s="10">
        <v>257</v>
      </c>
      <c r="CP5" s="10">
        <v>20</v>
      </c>
      <c r="CQ5" s="10" t="s">
        <v>373</v>
      </c>
      <c r="CR5" s="10" t="s">
        <v>373</v>
      </c>
      <c r="CS5" s="123">
        <v>33000</v>
      </c>
      <c r="CT5" s="10">
        <v>68.3</v>
      </c>
      <c r="CU5" s="10">
        <v>4</v>
      </c>
      <c r="CV5" s="10">
        <v>4</v>
      </c>
      <c r="CW5" s="10">
        <v>6</v>
      </c>
      <c r="CX5" s="10" t="s">
        <v>530</v>
      </c>
      <c r="CY5" s="10">
        <v>2013</v>
      </c>
      <c r="CZ5" s="10" t="s">
        <v>2021</v>
      </c>
      <c r="DA5" s="10" t="s">
        <v>2022</v>
      </c>
      <c r="DB5" s="10">
        <v>0.95</v>
      </c>
      <c r="DC5" s="10">
        <v>0.93</v>
      </c>
      <c r="DD5" s="10" t="s">
        <v>2025</v>
      </c>
      <c r="DE5" s="10">
        <v>0</v>
      </c>
      <c r="DF5" s="10">
        <v>4.75</v>
      </c>
      <c r="DG5" s="10">
        <v>0</v>
      </c>
      <c r="DH5" s="10">
        <v>0</v>
      </c>
      <c r="DI5" s="10">
        <v>0</v>
      </c>
      <c r="DJ5" s="10">
        <v>0</v>
      </c>
      <c r="DK5" s="10" t="s">
        <v>373</v>
      </c>
      <c r="DL5" s="10" t="s">
        <v>373</v>
      </c>
      <c r="DM5" s="10" t="s">
        <v>373</v>
      </c>
      <c r="DN5" s="10">
        <v>2040</v>
      </c>
      <c r="DO5" s="10">
        <v>1</v>
      </c>
      <c r="DP5" s="10">
        <v>1</v>
      </c>
      <c r="DQ5" s="10" t="s">
        <v>449</v>
      </c>
      <c r="DR5" s="10" t="s">
        <v>373</v>
      </c>
      <c r="DS5" s="55">
        <v>0.12</v>
      </c>
      <c r="DT5" s="10" t="s">
        <v>373</v>
      </c>
      <c r="DU5" s="55">
        <v>0.87</v>
      </c>
      <c r="DV5" s="10" t="s">
        <v>373</v>
      </c>
      <c r="DW5" s="10">
        <v>1</v>
      </c>
      <c r="DX5" s="10">
        <v>10463</v>
      </c>
      <c r="DY5" s="10">
        <v>18</v>
      </c>
      <c r="DZ5" s="10">
        <v>10463</v>
      </c>
      <c r="EA5" s="10">
        <v>18</v>
      </c>
      <c r="EB5" s="10">
        <v>3370</v>
      </c>
      <c r="EC5" s="10">
        <v>8</v>
      </c>
      <c r="ED5" s="10">
        <v>209</v>
      </c>
      <c r="EE5" s="10">
        <v>0</v>
      </c>
      <c r="EF5" s="10">
        <v>0</v>
      </c>
      <c r="EG5" s="10">
        <v>0</v>
      </c>
      <c r="EH5" s="10">
        <v>0</v>
      </c>
      <c r="EI5" s="10">
        <v>45.6</v>
      </c>
      <c r="EJ5" s="10" t="s">
        <v>2033</v>
      </c>
      <c r="EK5" s="10">
        <v>1</v>
      </c>
      <c r="EL5" s="10" t="s">
        <v>547</v>
      </c>
      <c r="EM5" s="10" t="s">
        <v>1804</v>
      </c>
      <c r="EN5" s="10" t="s">
        <v>373</v>
      </c>
      <c r="EO5" s="10">
        <v>1971</v>
      </c>
      <c r="EP5" s="10">
        <v>1998</v>
      </c>
      <c r="EQ5" s="10">
        <v>1.25</v>
      </c>
      <c r="ER5" s="10">
        <v>1.85</v>
      </c>
      <c r="ES5" s="10">
        <v>550</v>
      </c>
      <c r="ET5" s="10">
        <v>2.96</v>
      </c>
      <c r="EU5" s="10">
        <v>1.25</v>
      </c>
      <c r="EV5" s="12">
        <v>0.9</v>
      </c>
      <c r="EW5" s="10">
        <v>2020</v>
      </c>
      <c r="EX5" s="10">
        <v>2025</v>
      </c>
      <c r="EY5" s="10">
        <v>2</v>
      </c>
      <c r="EZ5" s="10">
        <v>1</v>
      </c>
      <c r="FA5" s="19">
        <v>1</v>
      </c>
      <c r="FB5" s="10" t="s">
        <v>373</v>
      </c>
      <c r="FC5" s="10">
        <v>1</v>
      </c>
      <c r="FD5" s="10" t="s">
        <v>373</v>
      </c>
      <c r="FE5" s="10">
        <v>1</v>
      </c>
      <c r="FF5" s="10" t="s">
        <v>373</v>
      </c>
      <c r="FG5" s="10" t="s">
        <v>373</v>
      </c>
      <c r="FH5" s="10">
        <v>1</v>
      </c>
      <c r="FI5" s="10" t="s">
        <v>373</v>
      </c>
      <c r="FJ5" s="10" t="s">
        <v>373</v>
      </c>
      <c r="FK5" s="10" t="s">
        <v>373</v>
      </c>
      <c r="FL5" s="10" t="s">
        <v>373</v>
      </c>
      <c r="FM5" s="10" t="s">
        <v>373</v>
      </c>
      <c r="FN5" s="10" t="s">
        <v>373</v>
      </c>
      <c r="FO5" s="10">
        <v>38.700000000000003</v>
      </c>
      <c r="FP5" s="10">
        <v>3.5</v>
      </c>
      <c r="FQ5" s="10">
        <v>2750</v>
      </c>
      <c r="FR5" s="10" t="s">
        <v>373</v>
      </c>
      <c r="FS5" s="10" t="s">
        <v>373</v>
      </c>
    </row>
    <row r="6" spans="1:175" s="10" customFormat="1" x14ac:dyDescent="0.2">
      <c r="A6" s="10" t="s">
        <v>2930</v>
      </c>
      <c r="B6" s="10">
        <v>8980</v>
      </c>
      <c r="C6" s="10">
        <v>4</v>
      </c>
      <c r="D6" s="10">
        <v>2</v>
      </c>
      <c r="E6" s="10">
        <v>1</v>
      </c>
      <c r="F6" s="10" t="s">
        <v>373</v>
      </c>
      <c r="G6" s="10" t="s">
        <v>1021</v>
      </c>
      <c r="H6" s="10">
        <v>2</v>
      </c>
      <c r="I6" s="10" t="s">
        <v>424</v>
      </c>
      <c r="J6" s="10" t="s">
        <v>373</v>
      </c>
      <c r="K6" s="19">
        <v>0.05</v>
      </c>
      <c r="L6" s="10" t="s">
        <v>373</v>
      </c>
      <c r="M6" s="10">
        <v>10</v>
      </c>
      <c r="N6" s="10" t="s">
        <v>373</v>
      </c>
      <c r="O6" s="10" t="s">
        <v>373</v>
      </c>
      <c r="P6" s="10">
        <v>60</v>
      </c>
      <c r="Q6" s="10" t="s">
        <v>373</v>
      </c>
      <c r="R6" s="10">
        <v>15</v>
      </c>
      <c r="S6" s="10">
        <v>1</v>
      </c>
      <c r="T6" s="10" t="s">
        <v>2934</v>
      </c>
      <c r="U6" s="10" t="s">
        <v>405</v>
      </c>
      <c r="V6" s="10" t="s">
        <v>636</v>
      </c>
      <c r="W6" s="10" t="s">
        <v>373</v>
      </c>
      <c r="X6" s="10" t="s">
        <v>2935</v>
      </c>
      <c r="Y6" s="10" t="s">
        <v>2936</v>
      </c>
      <c r="Z6" s="19">
        <v>0.03</v>
      </c>
      <c r="AA6" s="19">
        <v>0.1</v>
      </c>
      <c r="AB6" s="10" t="s">
        <v>373</v>
      </c>
      <c r="AC6" s="10" t="s">
        <v>373</v>
      </c>
      <c r="AE6" s="10" t="s">
        <v>373</v>
      </c>
      <c r="AF6" s="10" t="s">
        <v>429</v>
      </c>
      <c r="AG6" s="10">
        <v>1</v>
      </c>
      <c r="AH6" s="10">
        <v>1</v>
      </c>
      <c r="AI6" s="10">
        <v>1</v>
      </c>
      <c r="AJ6" s="10">
        <v>2017</v>
      </c>
      <c r="AK6" s="10">
        <v>2017</v>
      </c>
      <c r="AL6" s="10">
        <v>2017</v>
      </c>
      <c r="AM6" s="10" t="s">
        <v>429</v>
      </c>
      <c r="AN6" s="10" t="s">
        <v>429</v>
      </c>
      <c r="AO6" s="10" t="s">
        <v>429</v>
      </c>
      <c r="AP6" s="10">
        <v>2</v>
      </c>
      <c r="AQ6" s="10" t="s">
        <v>373</v>
      </c>
      <c r="AR6" s="10" t="s">
        <v>373</v>
      </c>
      <c r="AS6" s="10" t="s">
        <v>373</v>
      </c>
      <c r="AT6" s="10" t="s">
        <v>494</v>
      </c>
      <c r="AU6" s="10" t="s">
        <v>2937</v>
      </c>
      <c r="AV6" s="10">
        <v>1</v>
      </c>
      <c r="AW6" s="10" t="s">
        <v>2245</v>
      </c>
      <c r="AX6" s="10">
        <v>2</v>
      </c>
      <c r="AY6" s="10">
        <v>2</v>
      </c>
      <c r="AZ6" s="10">
        <v>2</v>
      </c>
      <c r="BA6" s="10">
        <v>1</v>
      </c>
      <c r="BB6" s="10">
        <v>2016</v>
      </c>
      <c r="BC6" s="10" t="s">
        <v>411</v>
      </c>
      <c r="BD6" s="16">
        <v>0.04</v>
      </c>
      <c r="BE6" s="10" t="s">
        <v>373</v>
      </c>
      <c r="BF6" s="10" t="s">
        <v>778</v>
      </c>
      <c r="BG6" s="10" t="s">
        <v>373</v>
      </c>
      <c r="BH6" s="10" t="s">
        <v>494</v>
      </c>
      <c r="BI6" s="10" t="s">
        <v>2939</v>
      </c>
      <c r="BJ6" s="77">
        <v>32.47</v>
      </c>
      <c r="BK6" s="10">
        <v>1</v>
      </c>
      <c r="BL6" s="10">
        <v>2016</v>
      </c>
      <c r="BM6" s="10" t="s">
        <v>411</v>
      </c>
      <c r="BN6" s="19">
        <v>0.04</v>
      </c>
      <c r="BO6" s="10" t="s">
        <v>373</v>
      </c>
      <c r="BP6" s="10" t="s">
        <v>618</v>
      </c>
      <c r="BQ6" s="10" t="s">
        <v>373</v>
      </c>
      <c r="BR6" s="10" t="s">
        <v>435</v>
      </c>
      <c r="BS6" s="10" t="s">
        <v>373</v>
      </c>
      <c r="BT6" s="77">
        <v>34.590000000000003</v>
      </c>
      <c r="BU6" s="10">
        <v>1</v>
      </c>
      <c r="BV6" s="10">
        <v>2018</v>
      </c>
      <c r="BW6" s="10" t="s">
        <v>411</v>
      </c>
      <c r="BX6" s="19">
        <v>0.09</v>
      </c>
      <c r="BZ6" s="10">
        <v>1</v>
      </c>
      <c r="CA6" s="10" t="s">
        <v>600</v>
      </c>
      <c r="CB6" s="10" t="s">
        <v>373</v>
      </c>
      <c r="CC6" s="10" t="s">
        <v>752</v>
      </c>
      <c r="CD6" s="10" t="s">
        <v>373</v>
      </c>
      <c r="CE6" s="10">
        <v>1</v>
      </c>
      <c r="CF6" s="10" t="s">
        <v>2943</v>
      </c>
      <c r="CG6" s="77">
        <v>10.36</v>
      </c>
      <c r="CH6" s="10">
        <v>1</v>
      </c>
      <c r="CI6" s="10">
        <v>7687</v>
      </c>
      <c r="CJ6" s="10">
        <v>0</v>
      </c>
      <c r="CK6" s="10">
        <v>7867</v>
      </c>
      <c r="CL6" s="10">
        <v>0</v>
      </c>
      <c r="CM6" s="10">
        <v>1541</v>
      </c>
      <c r="CN6" s="10">
        <v>0</v>
      </c>
      <c r="CO6" s="10">
        <v>183</v>
      </c>
      <c r="CP6" s="10">
        <v>0</v>
      </c>
      <c r="CQ6" s="10" t="s">
        <v>2949</v>
      </c>
      <c r="CR6" s="10" t="s">
        <v>373</v>
      </c>
      <c r="CS6" s="123" t="s">
        <v>373</v>
      </c>
      <c r="CT6" s="10">
        <v>23.29</v>
      </c>
      <c r="CU6" s="10">
        <v>1</v>
      </c>
      <c r="CV6" s="10">
        <v>2</v>
      </c>
      <c r="CW6" s="10" t="s">
        <v>2951</v>
      </c>
      <c r="CX6" s="10">
        <v>1950</v>
      </c>
      <c r="CY6" s="10">
        <v>1978</v>
      </c>
      <c r="CZ6" s="10" t="s">
        <v>2952</v>
      </c>
      <c r="DA6" s="10" t="s">
        <v>429</v>
      </c>
      <c r="DB6" s="10" t="s">
        <v>2953</v>
      </c>
      <c r="DC6" s="10">
        <v>0.9</v>
      </c>
      <c r="DD6" s="10" t="s">
        <v>2954</v>
      </c>
      <c r="DE6" s="10" t="s">
        <v>429</v>
      </c>
      <c r="DF6" s="10" t="s">
        <v>2955</v>
      </c>
      <c r="DG6" s="10" t="s">
        <v>373</v>
      </c>
      <c r="DH6" s="10" t="s">
        <v>373</v>
      </c>
      <c r="DI6" s="10" t="s">
        <v>373</v>
      </c>
      <c r="DJ6" s="10" t="s">
        <v>373</v>
      </c>
      <c r="DK6" s="10" t="s">
        <v>373</v>
      </c>
      <c r="DL6" s="10" t="s">
        <v>373</v>
      </c>
      <c r="DM6" s="10" t="s">
        <v>373</v>
      </c>
      <c r="DN6" s="10" t="s">
        <v>429</v>
      </c>
      <c r="DO6" s="10">
        <v>1</v>
      </c>
      <c r="DP6" s="10">
        <v>1</v>
      </c>
      <c r="DQ6" s="10" t="s">
        <v>449</v>
      </c>
      <c r="DR6" s="10" t="s">
        <v>373</v>
      </c>
      <c r="DS6" s="55">
        <v>0.98</v>
      </c>
      <c r="DT6" s="10" t="s">
        <v>373</v>
      </c>
      <c r="DU6" s="55">
        <v>0.02</v>
      </c>
      <c r="DV6" s="10" t="s">
        <v>373</v>
      </c>
      <c r="DW6" s="10">
        <v>1</v>
      </c>
      <c r="DX6" s="10">
        <v>8975</v>
      </c>
      <c r="DY6" s="10">
        <v>352</v>
      </c>
      <c r="DZ6" s="10">
        <v>9155</v>
      </c>
      <c r="EA6" s="10">
        <v>352</v>
      </c>
      <c r="EB6" s="10">
        <v>1738</v>
      </c>
      <c r="EC6" s="10">
        <v>153</v>
      </c>
      <c r="ED6" s="10">
        <v>91</v>
      </c>
      <c r="EE6" s="10">
        <v>0</v>
      </c>
      <c r="EF6" s="10" t="s">
        <v>373</v>
      </c>
      <c r="EG6" s="10" t="s">
        <v>373</v>
      </c>
      <c r="EH6" s="10" t="s">
        <v>373</v>
      </c>
      <c r="EI6" s="10">
        <v>26.94</v>
      </c>
      <c r="EJ6" s="10">
        <v>12</v>
      </c>
      <c r="EK6" s="10" t="s">
        <v>2962</v>
      </c>
      <c r="EL6" s="19">
        <v>0</v>
      </c>
      <c r="EM6" s="10" t="s">
        <v>494</v>
      </c>
      <c r="EN6" s="10" t="s">
        <v>2963</v>
      </c>
      <c r="EO6" s="10" t="s">
        <v>429</v>
      </c>
      <c r="EP6" s="10" t="s">
        <v>373</v>
      </c>
      <c r="EQ6" s="10" t="s">
        <v>373</v>
      </c>
      <c r="ER6" s="10" t="s">
        <v>373</v>
      </c>
      <c r="ES6" s="10" t="s">
        <v>373</v>
      </c>
      <c r="ET6" s="10" t="s">
        <v>373</v>
      </c>
      <c r="EU6" s="10" t="s">
        <v>373</v>
      </c>
      <c r="EV6" s="10" t="s">
        <v>2964</v>
      </c>
      <c r="EW6" s="10" t="s">
        <v>2964</v>
      </c>
      <c r="EX6" s="10" t="s">
        <v>373</v>
      </c>
      <c r="EY6" s="10">
        <v>1</v>
      </c>
      <c r="EZ6" s="10">
        <v>2</v>
      </c>
      <c r="FA6" s="10" t="s">
        <v>373</v>
      </c>
      <c r="FB6" s="10" t="s">
        <v>373</v>
      </c>
      <c r="FC6" s="10">
        <v>2</v>
      </c>
      <c r="FD6" s="10" t="s">
        <v>373</v>
      </c>
      <c r="FE6" s="10">
        <v>2</v>
      </c>
      <c r="FF6" s="10" t="s">
        <v>373</v>
      </c>
      <c r="FG6" s="10" t="s">
        <v>2965</v>
      </c>
      <c r="FH6" s="10">
        <v>1</v>
      </c>
      <c r="FI6" s="10">
        <v>1745</v>
      </c>
      <c r="FJ6" s="10" t="s">
        <v>373</v>
      </c>
      <c r="FK6" s="10">
        <v>79</v>
      </c>
      <c r="FL6" s="10" t="s">
        <v>373</v>
      </c>
      <c r="FM6" s="10" t="s">
        <v>373</v>
      </c>
      <c r="FN6" s="10" t="s">
        <v>373</v>
      </c>
      <c r="FO6" s="10">
        <v>14.33</v>
      </c>
      <c r="FP6" s="10" t="s">
        <v>373</v>
      </c>
      <c r="FQ6" s="10" t="s">
        <v>373</v>
      </c>
      <c r="FR6" s="10" t="s">
        <v>373</v>
      </c>
      <c r="FS6" s="10" t="s">
        <v>373</v>
      </c>
    </row>
    <row r="7" spans="1:175" s="10" customFormat="1" x14ac:dyDescent="0.2">
      <c r="A7" s="10" t="s">
        <v>3239</v>
      </c>
      <c r="B7" s="10">
        <v>3095</v>
      </c>
      <c r="C7" s="10">
        <v>3</v>
      </c>
      <c r="D7" s="10">
        <v>2</v>
      </c>
      <c r="E7" s="10">
        <v>1</v>
      </c>
      <c r="F7" s="10" t="s">
        <v>373</v>
      </c>
      <c r="G7" s="10" t="s">
        <v>739</v>
      </c>
      <c r="H7" s="10">
        <v>1</v>
      </c>
      <c r="I7" s="10" t="s">
        <v>384</v>
      </c>
      <c r="J7" s="10" t="s">
        <v>373</v>
      </c>
      <c r="K7" s="10" t="s">
        <v>845</v>
      </c>
      <c r="L7" s="10" t="s">
        <v>373</v>
      </c>
      <c r="M7" s="10">
        <v>1</v>
      </c>
      <c r="N7" s="10" t="s">
        <v>373</v>
      </c>
      <c r="O7" s="10" t="s">
        <v>373</v>
      </c>
      <c r="P7" s="10">
        <v>15</v>
      </c>
      <c r="Q7" s="10" t="s">
        <v>373</v>
      </c>
      <c r="R7" s="10">
        <v>30</v>
      </c>
      <c r="S7" s="10">
        <v>1</v>
      </c>
      <c r="T7" s="10" t="s">
        <v>848</v>
      </c>
      <c r="U7" s="10" t="s">
        <v>405</v>
      </c>
      <c r="V7" s="10" t="s">
        <v>406</v>
      </c>
      <c r="W7" s="10">
        <v>90</v>
      </c>
      <c r="X7" s="10" t="s">
        <v>373</v>
      </c>
      <c r="Y7" s="10" t="s">
        <v>373</v>
      </c>
      <c r="Z7" s="10" t="s">
        <v>373</v>
      </c>
      <c r="AA7" s="10" t="s">
        <v>373</v>
      </c>
      <c r="AB7" s="10" t="s">
        <v>373</v>
      </c>
      <c r="AC7" s="10" t="s">
        <v>429</v>
      </c>
      <c r="AE7" s="10" t="s">
        <v>373</v>
      </c>
      <c r="AF7" s="10" t="s">
        <v>373</v>
      </c>
      <c r="AG7" s="10">
        <v>2</v>
      </c>
      <c r="AH7" s="10" t="s">
        <v>373</v>
      </c>
      <c r="AI7" s="10" t="s">
        <v>373</v>
      </c>
      <c r="AJ7" s="10">
        <v>2018</v>
      </c>
      <c r="AK7" s="10" t="s">
        <v>373</v>
      </c>
      <c r="AL7" s="10" t="s">
        <v>373</v>
      </c>
      <c r="AM7" s="10">
        <v>2017</v>
      </c>
      <c r="AN7" s="10" t="s">
        <v>373</v>
      </c>
      <c r="AO7" s="10" t="s">
        <v>373</v>
      </c>
      <c r="AP7" s="10">
        <v>2</v>
      </c>
      <c r="AQ7" s="10" t="s">
        <v>408</v>
      </c>
      <c r="AR7" s="10" t="s">
        <v>373</v>
      </c>
      <c r="AS7" s="10" t="s">
        <v>373</v>
      </c>
      <c r="AT7" s="10" t="s">
        <v>496</v>
      </c>
      <c r="AU7" s="10" t="s">
        <v>373</v>
      </c>
      <c r="AV7" s="10">
        <v>2</v>
      </c>
      <c r="AW7" s="10" t="s">
        <v>494</v>
      </c>
      <c r="AX7" s="10">
        <v>1</v>
      </c>
      <c r="AY7" s="10" t="s">
        <v>373</v>
      </c>
      <c r="AZ7" s="10" t="s">
        <v>373</v>
      </c>
      <c r="BA7" s="10">
        <v>1</v>
      </c>
      <c r="BB7" s="10">
        <v>2013</v>
      </c>
      <c r="BC7" s="10" t="s">
        <v>411</v>
      </c>
      <c r="BD7" s="16">
        <v>0.01</v>
      </c>
      <c r="BE7" s="10" t="s">
        <v>373</v>
      </c>
      <c r="BF7" s="10" t="s">
        <v>479</v>
      </c>
      <c r="BG7" s="10" t="s">
        <v>373</v>
      </c>
      <c r="BH7" s="10" t="s">
        <v>560</v>
      </c>
      <c r="BI7" s="10" t="s">
        <v>373</v>
      </c>
      <c r="BJ7" s="77">
        <v>74.92</v>
      </c>
      <c r="BK7" s="10">
        <v>2</v>
      </c>
      <c r="BL7" s="10" t="s">
        <v>373</v>
      </c>
      <c r="BM7" s="10" t="s">
        <v>373</v>
      </c>
      <c r="BN7" s="10" t="s">
        <v>373</v>
      </c>
      <c r="BO7" s="10" t="s">
        <v>373</v>
      </c>
      <c r="BP7" s="10" t="s">
        <v>373</v>
      </c>
      <c r="BQ7" s="10" t="s">
        <v>373</v>
      </c>
      <c r="BR7" s="10" t="s">
        <v>373</v>
      </c>
      <c r="BS7" s="10" t="s">
        <v>373</v>
      </c>
      <c r="BT7" s="77" t="s">
        <v>373</v>
      </c>
      <c r="BU7" s="10">
        <v>2</v>
      </c>
      <c r="BV7" s="10" t="s">
        <v>373</v>
      </c>
      <c r="BW7" s="10" t="s">
        <v>373</v>
      </c>
      <c r="BX7" s="10" t="s">
        <v>373</v>
      </c>
      <c r="BY7" s="10" t="s">
        <v>373</v>
      </c>
      <c r="BZ7" s="10" t="s">
        <v>373</v>
      </c>
      <c r="CA7" s="10" t="s">
        <v>373</v>
      </c>
      <c r="CB7" s="10" t="s">
        <v>373</v>
      </c>
      <c r="CC7" s="10" t="s">
        <v>373</v>
      </c>
      <c r="CD7" s="10" t="s">
        <v>373</v>
      </c>
      <c r="CE7" s="10" t="s">
        <v>373</v>
      </c>
      <c r="CF7" s="10" t="s">
        <v>373</v>
      </c>
      <c r="CG7" s="10" t="s">
        <v>373</v>
      </c>
      <c r="CH7" s="10">
        <v>1</v>
      </c>
      <c r="CI7" s="10">
        <v>3095</v>
      </c>
      <c r="CJ7" s="10" t="s">
        <v>373</v>
      </c>
      <c r="CK7" s="10" t="s">
        <v>373</v>
      </c>
      <c r="CL7" s="10" t="s">
        <v>373</v>
      </c>
      <c r="CM7" s="10">
        <v>2000</v>
      </c>
      <c r="CN7" s="10">
        <v>1</v>
      </c>
      <c r="CO7" s="10">
        <v>100</v>
      </c>
      <c r="CP7" s="10" t="s">
        <v>373</v>
      </c>
      <c r="CQ7" s="10" t="s">
        <v>373</v>
      </c>
      <c r="CR7" s="10" t="s">
        <v>373</v>
      </c>
      <c r="CS7" s="13">
        <v>5000</v>
      </c>
      <c r="CT7" s="10">
        <v>15</v>
      </c>
      <c r="CU7" s="10">
        <v>1</v>
      </c>
      <c r="CV7" s="10">
        <v>1</v>
      </c>
      <c r="CW7" s="10">
        <v>3.5</v>
      </c>
      <c r="CX7" s="10">
        <v>1960</v>
      </c>
      <c r="CY7" s="10" t="s">
        <v>859</v>
      </c>
      <c r="CZ7" s="10" t="s">
        <v>860</v>
      </c>
      <c r="DA7" s="10" t="s">
        <v>861</v>
      </c>
      <c r="DB7" s="10" t="s">
        <v>861</v>
      </c>
      <c r="DC7" s="10" t="s">
        <v>861</v>
      </c>
      <c r="DD7" s="10" t="s">
        <v>861</v>
      </c>
      <c r="DE7" s="10" t="s">
        <v>373</v>
      </c>
      <c r="DF7" s="10" t="s">
        <v>862</v>
      </c>
      <c r="DG7" s="10" t="s">
        <v>373</v>
      </c>
      <c r="DH7" s="10" t="s">
        <v>373</v>
      </c>
      <c r="DI7" s="10" t="s">
        <v>373</v>
      </c>
      <c r="DJ7" s="10" t="s">
        <v>373</v>
      </c>
      <c r="DK7" s="10" t="s">
        <v>373</v>
      </c>
      <c r="DL7" s="10" t="s">
        <v>373</v>
      </c>
      <c r="DM7" s="10" t="s">
        <v>373</v>
      </c>
      <c r="DN7" s="10">
        <v>2024</v>
      </c>
      <c r="DO7" s="10">
        <v>1</v>
      </c>
      <c r="DP7" s="10">
        <v>1</v>
      </c>
      <c r="DQ7" s="10" t="s">
        <v>449</v>
      </c>
      <c r="DR7" s="10" t="s">
        <v>373</v>
      </c>
      <c r="DS7" s="10" t="s">
        <v>373</v>
      </c>
      <c r="DT7" s="10" t="s">
        <v>373</v>
      </c>
      <c r="DU7" s="12">
        <v>1</v>
      </c>
      <c r="DV7" s="10" t="s">
        <v>373</v>
      </c>
      <c r="DW7" s="10">
        <v>2</v>
      </c>
      <c r="DX7" s="10" t="s">
        <v>373</v>
      </c>
      <c r="DY7" s="10" t="s">
        <v>373</v>
      </c>
      <c r="DZ7" s="10" t="s">
        <v>373</v>
      </c>
      <c r="EA7" s="10" t="s">
        <v>373</v>
      </c>
      <c r="EB7" s="10" t="s">
        <v>373</v>
      </c>
      <c r="EC7" s="10" t="s">
        <v>373</v>
      </c>
      <c r="ED7" s="10" t="s">
        <v>373</v>
      </c>
      <c r="EE7" s="10" t="s">
        <v>373</v>
      </c>
      <c r="EF7" s="10" t="s">
        <v>373</v>
      </c>
      <c r="EG7" s="10" t="s">
        <v>373</v>
      </c>
      <c r="EH7" s="10" t="s">
        <v>373</v>
      </c>
      <c r="EI7" s="10" t="s">
        <v>373</v>
      </c>
      <c r="EJ7" s="10" t="s">
        <v>373</v>
      </c>
      <c r="EK7" s="10" t="s">
        <v>373</v>
      </c>
      <c r="EL7" s="10" t="s">
        <v>373</v>
      </c>
      <c r="EM7" s="10" t="s">
        <v>373</v>
      </c>
      <c r="EN7" s="10" t="s">
        <v>373</v>
      </c>
      <c r="EO7" s="10" t="s">
        <v>373</v>
      </c>
      <c r="EP7" s="10" t="s">
        <v>373</v>
      </c>
      <c r="EQ7" s="10" t="s">
        <v>373</v>
      </c>
      <c r="ER7" s="10" t="s">
        <v>373</v>
      </c>
      <c r="ES7" s="10" t="s">
        <v>373</v>
      </c>
      <c r="ET7" s="10" t="s">
        <v>373</v>
      </c>
      <c r="EU7" s="10" t="s">
        <v>373</v>
      </c>
      <c r="EV7" s="10" t="s">
        <v>373</v>
      </c>
      <c r="EW7" s="10" t="s">
        <v>373</v>
      </c>
      <c r="EX7" s="10" t="s">
        <v>373</v>
      </c>
      <c r="EY7" s="10" t="s">
        <v>373</v>
      </c>
      <c r="EZ7" s="10" t="s">
        <v>373</v>
      </c>
      <c r="FA7" s="10" t="s">
        <v>373</v>
      </c>
      <c r="FB7" s="10" t="s">
        <v>373</v>
      </c>
      <c r="FC7" s="10" t="s">
        <v>373</v>
      </c>
      <c r="FD7" s="10" t="s">
        <v>373</v>
      </c>
      <c r="FE7" s="10" t="s">
        <v>373</v>
      </c>
      <c r="FF7" s="10" t="s">
        <v>373</v>
      </c>
      <c r="FG7" s="10" t="s">
        <v>373</v>
      </c>
      <c r="FH7" s="10">
        <v>2</v>
      </c>
      <c r="FI7" s="10" t="s">
        <v>373</v>
      </c>
      <c r="FJ7" s="10" t="s">
        <v>373</v>
      </c>
      <c r="FK7" s="10" t="s">
        <v>373</v>
      </c>
      <c r="FL7" s="10" t="s">
        <v>373</v>
      </c>
      <c r="FM7" s="10" t="s">
        <v>373</v>
      </c>
      <c r="FN7" s="10" t="s">
        <v>373</v>
      </c>
      <c r="FO7" s="10" t="s">
        <v>373</v>
      </c>
      <c r="FP7" s="10" t="s">
        <v>373</v>
      </c>
      <c r="FQ7" s="10" t="s">
        <v>373</v>
      </c>
      <c r="FR7" s="10" t="s">
        <v>373</v>
      </c>
      <c r="FS7" s="10" t="s">
        <v>373</v>
      </c>
    </row>
    <row r="8" spans="1:175" s="10" customFormat="1" x14ac:dyDescent="0.2">
      <c r="A8" s="10" t="s">
        <v>3242</v>
      </c>
      <c r="B8" s="10">
        <v>24820</v>
      </c>
      <c r="C8" s="10">
        <v>5</v>
      </c>
      <c r="D8" s="10">
        <v>7</v>
      </c>
      <c r="E8" s="10">
        <v>2</v>
      </c>
      <c r="F8" s="10" t="s">
        <v>373</v>
      </c>
      <c r="G8" s="10" t="s">
        <v>739</v>
      </c>
      <c r="H8" s="10">
        <v>2</v>
      </c>
      <c r="I8" s="10" t="s">
        <v>384</v>
      </c>
      <c r="J8" s="10" t="s">
        <v>373</v>
      </c>
      <c r="K8" s="71">
        <v>0.2</v>
      </c>
      <c r="L8" s="10" t="s">
        <v>373</v>
      </c>
      <c r="M8" s="10">
        <v>15</v>
      </c>
      <c r="N8" s="10" t="s">
        <v>373</v>
      </c>
      <c r="O8" s="10" t="s">
        <v>373</v>
      </c>
      <c r="P8" s="10">
        <v>15</v>
      </c>
      <c r="Q8" s="10" t="s">
        <v>373</v>
      </c>
      <c r="R8" s="10">
        <v>60</v>
      </c>
      <c r="S8" s="10">
        <v>2</v>
      </c>
      <c r="T8" s="10" t="s">
        <v>373</v>
      </c>
      <c r="U8" s="10" t="s">
        <v>405</v>
      </c>
      <c r="V8" s="10" t="s">
        <v>406</v>
      </c>
      <c r="W8" s="10" t="s">
        <v>373</v>
      </c>
      <c r="X8" s="10" t="s">
        <v>1900</v>
      </c>
      <c r="Y8" s="10" t="s">
        <v>373</v>
      </c>
      <c r="Z8" s="10" t="s">
        <v>373</v>
      </c>
      <c r="AA8" s="10" t="s">
        <v>373</v>
      </c>
      <c r="AB8" s="10" t="s">
        <v>373</v>
      </c>
      <c r="AC8" s="10" t="s">
        <v>429</v>
      </c>
      <c r="AE8" s="10" t="s">
        <v>429</v>
      </c>
      <c r="AF8" s="10" t="s">
        <v>429</v>
      </c>
      <c r="AG8" s="10">
        <v>1</v>
      </c>
      <c r="AH8" s="10" t="s">
        <v>373</v>
      </c>
      <c r="AI8" s="10">
        <v>1</v>
      </c>
      <c r="AJ8" s="10">
        <v>2015</v>
      </c>
      <c r="AK8" s="10" t="s">
        <v>489</v>
      </c>
      <c r="AL8" s="10">
        <v>2013</v>
      </c>
      <c r="AM8" s="10">
        <v>2015</v>
      </c>
      <c r="AN8" s="10" t="s">
        <v>489</v>
      </c>
      <c r="AO8" s="10">
        <v>2013</v>
      </c>
      <c r="AP8" s="10">
        <v>2</v>
      </c>
      <c r="AQ8" s="10" t="s">
        <v>494</v>
      </c>
      <c r="AR8" s="10" t="s">
        <v>373</v>
      </c>
      <c r="AS8" s="10" t="s">
        <v>1901</v>
      </c>
      <c r="AT8" s="10" t="s">
        <v>496</v>
      </c>
      <c r="AU8" s="10" t="s">
        <v>373</v>
      </c>
      <c r="AV8" s="10">
        <v>1</v>
      </c>
      <c r="AW8" s="10" t="s">
        <v>373</v>
      </c>
      <c r="AX8" s="10">
        <v>2</v>
      </c>
      <c r="AY8" s="10" t="s">
        <v>373</v>
      </c>
      <c r="AZ8" s="10">
        <v>1</v>
      </c>
      <c r="BA8" s="10">
        <v>1</v>
      </c>
      <c r="BB8" s="10">
        <v>2019</v>
      </c>
      <c r="BC8" s="10" t="s">
        <v>411</v>
      </c>
      <c r="BD8" s="24">
        <v>5.5E-2</v>
      </c>
      <c r="BE8" s="10" t="s">
        <v>373</v>
      </c>
      <c r="BF8" s="10" t="s">
        <v>1903</v>
      </c>
      <c r="BG8" s="10" t="s">
        <v>1904</v>
      </c>
      <c r="BH8" s="10" t="s">
        <v>494</v>
      </c>
      <c r="BI8" s="10" t="s">
        <v>1905</v>
      </c>
      <c r="BJ8" s="77">
        <v>28.06</v>
      </c>
      <c r="BK8" s="10">
        <v>2</v>
      </c>
      <c r="BL8" s="10" t="s">
        <v>373</v>
      </c>
      <c r="BM8" s="10" t="s">
        <v>373</v>
      </c>
      <c r="BN8" s="10" t="s">
        <v>373</v>
      </c>
      <c r="BP8" s="10" t="s">
        <v>373</v>
      </c>
      <c r="BQ8" s="10" t="s">
        <v>373</v>
      </c>
      <c r="BR8" s="10" t="s">
        <v>373</v>
      </c>
      <c r="BS8" s="10" t="s">
        <v>373</v>
      </c>
      <c r="BT8" s="77" t="s">
        <v>373</v>
      </c>
      <c r="BU8" s="10">
        <v>1</v>
      </c>
      <c r="BV8" s="10">
        <v>2019</v>
      </c>
      <c r="BW8" s="10" t="s">
        <v>411</v>
      </c>
      <c r="BX8" s="19">
        <v>3.4000000000000002E-2</v>
      </c>
      <c r="BY8" s="10" t="s">
        <v>373</v>
      </c>
      <c r="BZ8" s="10">
        <v>3</v>
      </c>
      <c r="CA8" s="10" t="s">
        <v>618</v>
      </c>
      <c r="CB8" s="10" t="s">
        <v>373</v>
      </c>
      <c r="CC8" s="10" t="s">
        <v>752</v>
      </c>
      <c r="CD8" s="10" t="s">
        <v>373</v>
      </c>
      <c r="CE8" s="10">
        <v>1</v>
      </c>
      <c r="CF8" s="10" t="s">
        <v>1908</v>
      </c>
      <c r="CG8" s="77">
        <v>8.32</v>
      </c>
      <c r="CH8" s="10">
        <v>1</v>
      </c>
      <c r="CI8" s="10">
        <v>24820</v>
      </c>
      <c r="CJ8" s="10">
        <v>8068</v>
      </c>
      <c r="CK8" s="10" t="s">
        <v>373</v>
      </c>
      <c r="CL8" s="10" t="s">
        <v>373</v>
      </c>
      <c r="CM8" s="10">
        <v>7249</v>
      </c>
      <c r="CN8" s="10">
        <v>2373</v>
      </c>
      <c r="CO8" s="10">
        <v>1347</v>
      </c>
      <c r="CP8" s="10">
        <v>111</v>
      </c>
      <c r="CQ8" s="10">
        <v>113</v>
      </c>
      <c r="CR8" s="10">
        <v>6</v>
      </c>
      <c r="CS8" s="123">
        <v>7628</v>
      </c>
      <c r="CT8" s="10">
        <v>201</v>
      </c>
      <c r="CU8" s="10">
        <v>21</v>
      </c>
      <c r="CV8" s="10">
        <v>4</v>
      </c>
      <c r="CW8" s="10">
        <v>4.4000000000000004</v>
      </c>
      <c r="CY8" s="10" t="s">
        <v>1150</v>
      </c>
      <c r="CZ8" s="10" t="s">
        <v>1921</v>
      </c>
      <c r="DA8" s="10" t="s">
        <v>1922</v>
      </c>
      <c r="DB8" s="10" t="s">
        <v>1923</v>
      </c>
      <c r="DC8" s="10">
        <v>0.95</v>
      </c>
      <c r="DD8" s="10" t="s">
        <v>1924</v>
      </c>
      <c r="DE8" s="10" t="s">
        <v>373</v>
      </c>
      <c r="DF8" s="10" t="s">
        <v>1925</v>
      </c>
      <c r="DG8" s="10" t="s">
        <v>373</v>
      </c>
      <c r="DH8" s="10" t="s">
        <v>373</v>
      </c>
      <c r="DI8" s="10" t="s">
        <v>373</v>
      </c>
      <c r="DJ8" s="10" t="s">
        <v>373</v>
      </c>
      <c r="DK8" s="10" t="s">
        <v>373</v>
      </c>
      <c r="DL8" s="10" t="s">
        <v>373</v>
      </c>
      <c r="DM8" s="10" t="s">
        <v>373</v>
      </c>
      <c r="DN8" s="10">
        <v>2045</v>
      </c>
      <c r="DO8" s="10">
        <v>2</v>
      </c>
      <c r="DP8" s="10">
        <v>1</v>
      </c>
      <c r="DQ8" s="10" t="s">
        <v>449</v>
      </c>
      <c r="DR8" s="10" t="s">
        <v>373</v>
      </c>
      <c r="DS8" s="10" t="s">
        <v>373</v>
      </c>
      <c r="DT8" s="10" t="s">
        <v>373</v>
      </c>
      <c r="DU8" s="55">
        <v>1</v>
      </c>
      <c r="DV8" s="10" t="s">
        <v>373</v>
      </c>
      <c r="DW8" s="10">
        <v>2</v>
      </c>
      <c r="DX8" s="10" t="s">
        <v>373</v>
      </c>
      <c r="DY8" s="10" t="s">
        <v>373</v>
      </c>
      <c r="DZ8" s="10" t="s">
        <v>373</v>
      </c>
      <c r="EA8" s="10" t="s">
        <v>373</v>
      </c>
      <c r="EB8" s="10" t="s">
        <v>373</v>
      </c>
      <c r="EC8" s="10" t="s">
        <v>373</v>
      </c>
      <c r="ED8" s="10" t="s">
        <v>373</v>
      </c>
      <c r="EE8" s="10" t="s">
        <v>373</v>
      </c>
      <c r="EF8" s="10" t="s">
        <v>373</v>
      </c>
      <c r="EG8" s="10" t="s">
        <v>373</v>
      </c>
      <c r="EH8" s="10" t="s">
        <v>373</v>
      </c>
      <c r="EI8" s="10" t="s">
        <v>373</v>
      </c>
      <c r="EJ8" s="10" t="s">
        <v>373</v>
      </c>
      <c r="EK8" s="10" t="s">
        <v>373</v>
      </c>
      <c r="EL8" s="10" t="s">
        <v>373</v>
      </c>
      <c r="EM8" s="10" t="s">
        <v>373</v>
      </c>
      <c r="EN8" s="10" t="s">
        <v>373</v>
      </c>
      <c r="EO8" s="10" t="s">
        <v>373</v>
      </c>
      <c r="EP8" s="10" t="s">
        <v>373</v>
      </c>
      <c r="EQ8" s="10" t="s">
        <v>373</v>
      </c>
      <c r="ER8" s="10" t="s">
        <v>373</v>
      </c>
      <c r="ES8" s="10" t="s">
        <v>373</v>
      </c>
      <c r="ET8" s="10" t="s">
        <v>373</v>
      </c>
      <c r="EU8" s="10" t="s">
        <v>373</v>
      </c>
      <c r="EV8" s="10" t="s">
        <v>373</v>
      </c>
      <c r="EW8" s="10" t="s">
        <v>373</v>
      </c>
      <c r="EX8" s="10" t="s">
        <v>373</v>
      </c>
      <c r="EY8" s="10" t="s">
        <v>373</v>
      </c>
      <c r="EZ8" s="10" t="s">
        <v>373</v>
      </c>
      <c r="FA8" s="10" t="s">
        <v>373</v>
      </c>
      <c r="FB8" s="10" t="s">
        <v>373</v>
      </c>
      <c r="FC8" s="10" t="s">
        <v>373</v>
      </c>
      <c r="FD8" s="10" t="s">
        <v>373</v>
      </c>
      <c r="FE8" s="10" t="s">
        <v>373</v>
      </c>
      <c r="FF8" s="10" t="s">
        <v>373</v>
      </c>
      <c r="FG8" s="10" t="s">
        <v>373</v>
      </c>
      <c r="FH8" s="10">
        <v>1</v>
      </c>
      <c r="FI8" s="10">
        <v>7249</v>
      </c>
      <c r="FJ8" s="10">
        <v>0</v>
      </c>
      <c r="FK8" s="10">
        <v>1347</v>
      </c>
      <c r="FL8" s="10">
        <v>0</v>
      </c>
      <c r="FM8" s="10">
        <v>37</v>
      </c>
      <c r="FN8" s="10">
        <v>0</v>
      </c>
      <c r="FO8" s="10">
        <v>101</v>
      </c>
      <c r="FP8" s="10" t="s">
        <v>429</v>
      </c>
      <c r="FQ8" s="10">
        <v>3000</v>
      </c>
      <c r="FR8" s="10" t="s">
        <v>373</v>
      </c>
      <c r="FS8" s="10" t="s">
        <v>373</v>
      </c>
    </row>
    <row r="9" spans="1:175" s="10" customFormat="1" x14ac:dyDescent="0.2">
      <c r="A9" s="10" t="s">
        <v>3261</v>
      </c>
      <c r="B9" s="10">
        <v>485</v>
      </c>
      <c r="C9" s="10">
        <v>2</v>
      </c>
      <c r="D9" s="10">
        <v>3</v>
      </c>
      <c r="E9" s="10">
        <v>1</v>
      </c>
      <c r="F9" s="10" t="s">
        <v>373</v>
      </c>
      <c r="G9" s="10" t="s">
        <v>382</v>
      </c>
      <c r="H9" s="10">
        <v>2</v>
      </c>
      <c r="I9" s="10" t="s">
        <v>401</v>
      </c>
      <c r="J9" s="10" t="s">
        <v>373</v>
      </c>
      <c r="K9" s="71">
        <v>0.05</v>
      </c>
      <c r="L9" s="10" t="s">
        <v>373</v>
      </c>
      <c r="M9" s="10">
        <v>1</v>
      </c>
      <c r="N9" s="10" t="s">
        <v>373</v>
      </c>
      <c r="O9" s="10" t="s">
        <v>373</v>
      </c>
      <c r="P9" s="10">
        <v>15</v>
      </c>
      <c r="Q9" s="10" t="s">
        <v>373</v>
      </c>
      <c r="R9" s="10" t="s">
        <v>373</v>
      </c>
      <c r="S9" s="10">
        <v>2</v>
      </c>
      <c r="T9" s="10" t="s">
        <v>373</v>
      </c>
      <c r="U9" s="10" t="s">
        <v>405</v>
      </c>
      <c r="V9" s="10" t="s">
        <v>406</v>
      </c>
      <c r="W9" s="10" t="s">
        <v>373</v>
      </c>
      <c r="X9" s="10" t="s">
        <v>775</v>
      </c>
      <c r="Y9" s="10" t="s">
        <v>373</v>
      </c>
      <c r="Z9" s="10" t="s">
        <v>373</v>
      </c>
      <c r="AA9" s="10" t="s">
        <v>373</v>
      </c>
      <c r="AB9" s="10" t="s">
        <v>373</v>
      </c>
      <c r="AC9" s="10" t="s">
        <v>373</v>
      </c>
      <c r="AE9" s="10" t="s">
        <v>429</v>
      </c>
      <c r="AF9" s="10" t="s">
        <v>429</v>
      </c>
      <c r="AG9" s="10" t="s">
        <v>373</v>
      </c>
      <c r="AH9" s="10" t="s">
        <v>373</v>
      </c>
      <c r="AI9" s="10" t="s">
        <v>373</v>
      </c>
      <c r="AJ9" s="10">
        <v>2012</v>
      </c>
      <c r="AK9" s="10" t="s">
        <v>373</v>
      </c>
      <c r="AL9" s="10" t="s">
        <v>373</v>
      </c>
      <c r="AM9" s="10" t="s">
        <v>373</v>
      </c>
      <c r="AN9" s="10" t="s">
        <v>373</v>
      </c>
      <c r="AO9" s="10" t="s">
        <v>373</v>
      </c>
      <c r="AP9" s="10">
        <v>2</v>
      </c>
      <c r="AQ9" s="10" t="s">
        <v>494</v>
      </c>
      <c r="AR9" s="10" t="s">
        <v>373</v>
      </c>
      <c r="AS9" s="10" t="s">
        <v>776</v>
      </c>
      <c r="AT9" s="10" t="s">
        <v>494</v>
      </c>
      <c r="AU9" s="10" t="s">
        <v>777</v>
      </c>
      <c r="AV9" s="10">
        <v>2</v>
      </c>
      <c r="AW9" s="10" t="s">
        <v>373</v>
      </c>
      <c r="AX9" s="10">
        <v>2</v>
      </c>
      <c r="AY9" s="10" t="s">
        <v>373</v>
      </c>
      <c r="AZ9" s="10" t="s">
        <v>373</v>
      </c>
      <c r="BA9" s="10">
        <v>1</v>
      </c>
      <c r="BB9" s="10">
        <v>2017</v>
      </c>
      <c r="BC9" s="10" t="s">
        <v>411</v>
      </c>
      <c r="BD9" s="10" t="s">
        <v>373</v>
      </c>
      <c r="BE9" s="10" t="s">
        <v>373</v>
      </c>
      <c r="BF9" s="10" t="s">
        <v>778</v>
      </c>
      <c r="BG9" s="10" t="s">
        <v>373</v>
      </c>
      <c r="BH9" s="10" t="s">
        <v>560</v>
      </c>
      <c r="BI9" s="10" t="s">
        <v>373</v>
      </c>
      <c r="BJ9" s="77">
        <v>71.849999999999994</v>
      </c>
      <c r="BK9" s="10">
        <v>2</v>
      </c>
      <c r="BL9" s="10" t="s">
        <v>373</v>
      </c>
      <c r="BM9" s="10" t="s">
        <v>373</v>
      </c>
      <c r="BN9" s="10" t="s">
        <v>373</v>
      </c>
      <c r="BO9" s="10" t="s">
        <v>373</v>
      </c>
      <c r="BP9" s="10" t="s">
        <v>373</v>
      </c>
      <c r="BQ9" s="10" t="s">
        <v>373</v>
      </c>
      <c r="BR9" s="10" t="s">
        <v>373</v>
      </c>
      <c r="BS9" s="10" t="s">
        <v>373</v>
      </c>
      <c r="BT9" s="77" t="s">
        <v>373</v>
      </c>
      <c r="BU9" s="10">
        <v>2</v>
      </c>
      <c r="BV9" s="10" t="s">
        <v>373</v>
      </c>
      <c r="BW9" s="10" t="s">
        <v>373</v>
      </c>
      <c r="BX9" s="10" t="s">
        <v>373</v>
      </c>
      <c r="BY9" s="10" t="s">
        <v>373</v>
      </c>
      <c r="BZ9" s="10" t="s">
        <v>373</v>
      </c>
      <c r="CA9" s="10" t="s">
        <v>373</v>
      </c>
      <c r="CB9" s="10" t="s">
        <v>373</v>
      </c>
      <c r="CC9" s="10" t="s">
        <v>373</v>
      </c>
      <c r="CD9" s="10" t="s">
        <v>373</v>
      </c>
      <c r="CE9" s="10" t="s">
        <v>373</v>
      </c>
      <c r="CF9" s="10" t="s">
        <v>373</v>
      </c>
      <c r="CG9" s="10" t="s">
        <v>373</v>
      </c>
      <c r="CH9" s="10">
        <v>1</v>
      </c>
      <c r="CI9" s="10">
        <v>225</v>
      </c>
      <c r="CJ9" s="10">
        <v>15</v>
      </c>
      <c r="CK9" s="10" t="s">
        <v>373</v>
      </c>
      <c r="CL9" s="10" t="s">
        <v>373</v>
      </c>
      <c r="CM9" s="10">
        <v>210</v>
      </c>
      <c r="CN9" s="10">
        <v>15</v>
      </c>
      <c r="CO9" s="10">
        <v>10</v>
      </c>
      <c r="CP9" s="10" t="s">
        <v>373</v>
      </c>
      <c r="CQ9" s="10">
        <v>5</v>
      </c>
      <c r="CR9" s="10" t="s">
        <v>373</v>
      </c>
      <c r="CS9" s="123">
        <v>13809000</v>
      </c>
      <c r="CT9" s="10">
        <v>7</v>
      </c>
      <c r="CU9" s="10">
        <v>8</v>
      </c>
      <c r="CV9" s="10">
        <v>2</v>
      </c>
      <c r="CW9" s="10">
        <v>0</v>
      </c>
      <c r="CX9" s="10">
        <v>1950</v>
      </c>
      <c r="CY9" s="10">
        <v>2014</v>
      </c>
      <c r="CZ9" s="10" t="s">
        <v>786</v>
      </c>
      <c r="DA9" s="10">
        <v>0.5</v>
      </c>
      <c r="DB9" s="10">
        <v>37800</v>
      </c>
      <c r="DC9" s="10">
        <v>37000</v>
      </c>
      <c r="DD9" s="10">
        <v>0.3</v>
      </c>
      <c r="DE9" s="10">
        <v>0</v>
      </c>
      <c r="DF9" s="10">
        <v>0.5</v>
      </c>
      <c r="DG9" s="10">
        <v>0</v>
      </c>
      <c r="DH9" s="10">
        <v>0</v>
      </c>
      <c r="DI9" s="10">
        <v>0</v>
      </c>
      <c r="DJ9" s="10">
        <v>0</v>
      </c>
      <c r="DK9" s="10" t="s">
        <v>373</v>
      </c>
      <c r="DL9" s="10">
        <v>0</v>
      </c>
      <c r="DM9" s="10">
        <v>0</v>
      </c>
      <c r="DN9" s="10">
        <v>2050</v>
      </c>
      <c r="DO9" s="10">
        <v>1</v>
      </c>
      <c r="DP9" s="10">
        <v>1</v>
      </c>
      <c r="DQ9" s="10" t="s">
        <v>449</v>
      </c>
      <c r="DR9" s="10" t="s">
        <v>373</v>
      </c>
      <c r="DS9" s="10" t="s">
        <v>373</v>
      </c>
      <c r="DT9" s="12">
        <v>1</v>
      </c>
      <c r="DU9" s="10" t="s">
        <v>373</v>
      </c>
      <c r="DV9" s="10" t="s">
        <v>373</v>
      </c>
      <c r="DW9" s="10">
        <v>2</v>
      </c>
      <c r="DX9" s="10" t="s">
        <v>373</v>
      </c>
      <c r="DY9" s="10" t="s">
        <v>373</v>
      </c>
      <c r="DZ9" s="10" t="s">
        <v>373</v>
      </c>
      <c r="EA9" s="10" t="s">
        <v>373</v>
      </c>
      <c r="EB9" s="10" t="s">
        <v>373</v>
      </c>
      <c r="EC9" s="10" t="s">
        <v>373</v>
      </c>
      <c r="ED9" s="10" t="s">
        <v>373</v>
      </c>
      <c r="EE9" s="10" t="s">
        <v>373</v>
      </c>
      <c r="EF9" s="10" t="s">
        <v>373</v>
      </c>
      <c r="EG9" s="10" t="s">
        <v>373</v>
      </c>
      <c r="EH9" s="10" t="s">
        <v>373</v>
      </c>
      <c r="EI9" s="10" t="s">
        <v>373</v>
      </c>
      <c r="EJ9" s="10" t="s">
        <v>373</v>
      </c>
      <c r="EK9" s="10" t="s">
        <v>373</v>
      </c>
      <c r="EL9" s="10" t="s">
        <v>373</v>
      </c>
      <c r="EM9" s="10" t="s">
        <v>373</v>
      </c>
      <c r="EN9" s="10" t="s">
        <v>373</v>
      </c>
      <c r="EO9" s="10" t="s">
        <v>373</v>
      </c>
      <c r="EP9" s="10" t="s">
        <v>373</v>
      </c>
      <c r="EQ9" s="10" t="s">
        <v>373</v>
      </c>
      <c r="ER9" s="10" t="s">
        <v>373</v>
      </c>
      <c r="ES9" s="10" t="s">
        <v>373</v>
      </c>
      <c r="ET9" s="10" t="s">
        <v>373</v>
      </c>
      <c r="EU9" s="10" t="s">
        <v>373</v>
      </c>
      <c r="EV9" s="10" t="s">
        <v>373</v>
      </c>
      <c r="EW9" s="10" t="s">
        <v>373</v>
      </c>
      <c r="EX9" s="10" t="s">
        <v>373</v>
      </c>
      <c r="EY9" s="10" t="s">
        <v>373</v>
      </c>
      <c r="EZ9" s="10" t="s">
        <v>373</v>
      </c>
      <c r="FA9" s="10" t="s">
        <v>373</v>
      </c>
      <c r="FB9" s="10" t="s">
        <v>373</v>
      </c>
      <c r="FC9" s="10" t="s">
        <v>373</v>
      </c>
      <c r="FD9" s="10" t="s">
        <v>373</v>
      </c>
      <c r="FE9" s="10" t="s">
        <v>373</v>
      </c>
      <c r="FF9" s="10" t="s">
        <v>373</v>
      </c>
      <c r="FG9" s="10" t="s">
        <v>373</v>
      </c>
      <c r="FH9" s="10">
        <v>2</v>
      </c>
      <c r="FI9" s="10" t="s">
        <v>373</v>
      </c>
      <c r="FJ9" s="10" t="s">
        <v>373</v>
      </c>
      <c r="FK9" s="10" t="s">
        <v>373</v>
      </c>
      <c r="FL9" s="10" t="s">
        <v>373</v>
      </c>
      <c r="FM9" s="10" t="s">
        <v>373</v>
      </c>
      <c r="FN9" s="10" t="s">
        <v>373</v>
      </c>
      <c r="FO9" s="10" t="s">
        <v>373</v>
      </c>
      <c r="FP9" s="10" t="s">
        <v>373</v>
      </c>
      <c r="FQ9" s="10" t="s">
        <v>373</v>
      </c>
      <c r="FR9" s="10" t="s">
        <v>373</v>
      </c>
      <c r="FS9" s="10" t="s">
        <v>373</v>
      </c>
    </row>
    <row r="10" spans="1:175" s="10" customFormat="1" x14ac:dyDescent="0.2">
      <c r="A10" s="10" t="s">
        <v>3247</v>
      </c>
      <c r="B10" s="10">
        <v>1235</v>
      </c>
      <c r="C10" s="10">
        <v>2</v>
      </c>
      <c r="D10" s="10">
        <v>5</v>
      </c>
      <c r="E10" s="10">
        <v>1</v>
      </c>
      <c r="F10" s="10" t="s">
        <v>373</v>
      </c>
      <c r="G10" s="10" t="s">
        <v>1172</v>
      </c>
      <c r="H10" s="10">
        <v>2</v>
      </c>
      <c r="I10" s="10" t="s">
        <v>597</v>
      </c>
      <c r="J10" s="10" t="s">
        <v>373</v>
      </c>
      <c r="K10" s="19">
        <v>0</v>
      </c>
      <c r="L10" s="10" t="s">
        <v>373</v>
      </c>
      <c r="M10" s="10">
        <v>0</v>
      </c>
      <c r="N10" s="10" t="s">
        <v>373</v>
      </c>
      <c r="O10" s="10" t="s">
        <v>373</v>
      </c>
      <c r="P10" s="10">
        <v>31</v>
      </c>
      <c r="Q10" s="10" t="s">
        <v>373</v>
      </c>
      <c r="R10" s="10" t="s">
        <v>373</v>
      </c>
      <c r="S10" s="10">
        <v>2</v>
      </c>
      <c r="T10" s="10" t="s">
        <v>373</v>
      </c>
      <c r="U10" s="10" t="s">
        <v>405</v>
      </c>
      <c r="V10" s="10" t="s">
        <v>406</v>
      </c>
      <c r="W10" s="10">
        <v>30</v>
      </c>
      <c r="X10" s="10" t="s">
        <v>373</v>
      </c>
      <c r="Y10" s="10" t="s">
        <v>373</v>
      </c>
      <c r="Z10" s="19">
        <v>0.2</v>
      </c>
      <c r="AA10" s="19">
        <v>0.16</v>
      </c>
      <c r="AB10" s="10" t="s">
        <v>373</v>
      </c>
      <c r="AC10" s="10" t="s">
        <v>373</v>
      </c>
      <c r="AE10" s="10" t="s">
        <v>373</v>
      </c>
      <c r="AF10" s="10" t="s">
        <v>429</v>
      </c>
      <c r="AG10" s="10">
        <v>2</v>
      </c>
      <c r="AH10" s="10" t="s">
        <v>373</v>
      </c>
      <c r="AI10" s="10">
        <v>2</v>
      </c>
      <c r="AJ10" s="10" t="s">
        <v>489</v>
      </c>
      <c r="AK10" s="10" t="s">
        <v>489</v>
      </c>
      <c r="AL10" s="10" t="s">
        <v>489</v>
      </c>
      <c r="AM10" s="10" t="s">
        <v>489</v>
      </c>
      <c r="AN10" s="10" t="s">
        <v>489</v>
      </c>
      <c r="AO10" s="10" t="s">
        <v>489</v>
      </c>
      <c r="AP10" s="10">
        <v>1</v>
      </c>
      <c r="AQ10" s="10" t="s">
        <v>494</v>
      </c>
      <c r="AR10" s="10" t="s">
        <v>373</v>
      </c>
      <c r="AS10" s="10" t="s">
        <v>1174</v>
      </c>
      <c r="AT10" s="10" t="s">
        <v>547</v>
      </c>
      <c r="AU10" s="10" t="s">
        <v>373</v>
      </c>
      <c r="AV10" s="10">
        <v>2</v>
      </c>
      <c r="AW10" s="10" t="s">
        <v>433</v>
      </c>
      <c r="AX10" s="10" t="s">
        <v>373</v>
      </c>
      <c r="AY10" s="10" t="s">
        <v>373</v>
      </c>
      <c r="AZ10" s="10" t="s">
        <v>373</v>
      </c>
      <c r="BA10" s="10">
        <v>2</v>
      </c>
      <c r="BB10" s="10" t="s">
        <v>373</v>
      </c>
      <c r="BC10" s="10" t="s">
        <v>373</v>
      </c>
      <c r="BD10" s="10" t="s">
        <v>373</v>
      </c>
      <c r="BE10" s="10" t="s">
        <v>373</v>
      </c>
      <c r="BF10" s="10" t="s">
        <v>373</v>
      </c>
      <c r="BG10" s="10" t="s">
        <v>373</v>
      </c>
      <c r="BH10" s="10" t="s">
        <v>373</v>
      </c>
      <c r="BI10" s="10" t="s">
        <v>373</v>
      </c>
      <c r="BJ10" s="10" t="s">
        <v>373</v>
      </c>
      <c r="BK10" s="10">
        <v>1</v>
      </c>
      <c r="BL10" s="10">
        <v>2019</v>
      </c>
      <c r="BM10" s="10" t="s">
        <v>411</v>
      </c>
      <c r="BN10" s="19">
        <v>0.01</v>
      </c>
      <c r="BP10" s="10" t="s">
        <v>618</v>
      </c>
      <c r="BQ10" s="10" t="s">
        <v>373</v>
      </c>
      <c r="BR10" s="10" t="s">
        <v>435</v>
      </c>
      <c r="BS10" s="10" t="s">
        <v>373</v>
      </c>
      <c r="BT10" s="77">
        <v>62</v>
      </c>
      <c r="BU10" s="10">
        <v>2</v>
      </c>
      <c r="BV10" s="10" t="s">
        <v>373</v>
      </c>
      <c r="BW10" s="10" t="s">
        <v>373</v>
      </c>
      <c r="BX10" s="10" t="s">
        <v>373</v>
      </c>
      <c r="BY10" s="10" t="s">
        <v>373</v>
      </c>
      <c r="BZ10" s="10" t="s">
        <v>373</v>
      </c>
      <c r="CA10" s="10" t="s">
        <v>373</v>
      </c>
      <c r="CB10" s="10" t="s">
        <v>373</v>
      </c>
      <c r="CC10" s="10" t="s">
        <v>373</v>
      </c>
      <c r="CD10" s="10" t="s">
        <v>373</v>
      </c>
      <c r="CE10" s="10" t="s">
        <v>373</v>
      </c>
      <c r="CF10" s="10" t="s">
        <v>373</v>
      </c>
      <c r="CG10" s="10" t="s">
        <v>373</v>
      </c>
      <c r="CH10" s="10">
        <v>1</v>
      </c>
      <c r="CI10" s="10" t="s">
        <v>373</v>
      </c>
      <c r="CJ10" s="10" t="s">
        <v>373</v>
      </c>
      <c r="CK10" s="10" t="s">
        <v>373</v>
      </c>
      <c r="CL10" s="10" t="s">
        <v>373</v>
      </c>
      <c r="CM10" s="10" t="s">
        <v>373</v>
      </c>
      <c r="CN10" s="10" t="s">
        <v>373</v>
      </c>
      <c r="CO10" s="10" t="s">
        <v>373</v>
      </c>
      <c r="CP10" s="10" t="s">
        <v>373</v>
      </c>
      <c r="CQ10" s="10" t="s">
        <v>373</v>
      </c>
      <c r="CR10" s="10" t="s">
        <v>373</v>
      </c>
      <c r="CS10" s="10" t="s">
        <v>373</v>
      </c>
      <c r="CT10" s="10" t="s">
        <v>373</v>
      </c>
      <c r="CU10" s="10" t="s">
        <v>373</v>
      </c>
      <c r="CV10" s="10" t="s">
        <v>373</v>
      </c>
      <c r="CW10" s="10" t="s">
        <v>373</v>
      </c>
      <c r="CX10" s="10" t="s">
        <v>373</v>
      </c>
      <c r="CY10" s="10" t="s">
        <v>373</v>
      </c>
      <c r="CZ10" s="10" t="s">
        <v>373</v>
      </c>
      <c r="DA10" s="10" t="s">
        <v>373</v>
      </c>
      <c r="DB10" s="10" t="s">
        <v>373</v>
      </c>
      <c r="DC10" s="10" t="s">
        <v>373</v>
      </c>
      <c r="DD10" s="10" t="s">
        <v>373</v>
      </c>
      <c r="DE10" s="10" t="s">
        <v>373</v>
      </c>
      <c r="DF10" s="10" t="s">
        <v>373</v>
      </c>
      <c r="DG10" s="10" t="s">
        <v>373</v>
      </c>
      <c r="DH10" s="10" t="s">
        <v>373</v>
      </c>
      <c r="DI10" s="10" t="s">
        <v>373</v>
      </c>
      <c r="DJ10" s="10" t="s">
        <v>373</v>
      </c>
      <c r="DK10" s="10" t="s">
        <v>373</v>
      </c>
      <c r="DL10" s="10" t="s">
        <v>373</v>
      </c>
      <c r="DM10" s="10" t="s">
        <v>373</v>
      </c>
      <c r="DN10" s="10" t="s">
        <v>373</v>
      </c>
      <c r="DO10" s="10" t="s">
        <v>373</v>
      </c>
      <c r="DP10" s="10" t="s">
        <v>373</v>
      </c>
      <c r="DQ10" s="10" t="s">
        <v>373</v>
      </c>
      <c r="DR10" s="10" t="s">
        <v>373</v>
      </c>
      <c r="DS10" s="10" t="s">
        <v>373</v>
      </c>
      <c r="DT10" s="10" t="s">
        <v>373</v>
      </c>
      <c r="DU10" s="10" t="s">
        <v>373</v>
      </c>
      <c r="DV10" s="10" t="s">
        <v>373</v>
      </c>
      <c r="DW10" s="10" t="s">
        <v>373</v>
      </c>
      <c r="DX10" s="10" t="s">
        <v>373</v>
      </c>
      <c r="DY10" s="10" t="s">
        <v>373</v>
      </c>
      <c r="DZ10" s="10" t="s">
        <v>373</v>
      </c>
      <c r="EA10" s="10" t="s">
        <v>373</v>
      </c>
      <c r="EB10" s="10" t="s">
        <v>373</v>
      </c>
      <c r="EC10" s="10" t="s">
        <v>373</v>
      </c>
      <c r="ED10" s="10" t="s">
        <v>373</v>
      </c>
      <c r="EE10" s="10" t="s">
        <v>373</v>
      </c>
      <c r="EF10" s="10" t="s">
        <v>373</v>
      </c>
      <c r="EG10" s="10" t="s">
        <v>373</v>
      </c>
      <c r="EH10" s="10" t="s">
        <v>373</v>
      </c>
      <c r="EI10" s="10" t="s">
        <v>373</v>
      </c>
      <c r="EJ10" s="10" t="s">
        <v>373</v>
      </c>
      <c r="EK10" s="10" t="s">
        <v>373</v>
      </c>
      <c r="EL10" s="10" t="s">
        <v>373</v>
      </c>
      <c r="EM10" s="10" t="s">
        <v>373</v>
      </c>
      <c r="EN10" s="10" t="s">
        <v>373</v>
      </c>
      <c r="EO10" s="10" t="s">
        <v>373</v>
      </c>
      <c r="EP10" s="10" t="s">
        <v>373</v>
      </c>
      <c r="EQ10" s="10" t="s">
        <v>373</v>
      </c>
      <c r="ER10" s="10" t="s">
        <v>373</v>
      </c>
      <c r="ES10" s="10" t="s">
        <v>373</v>
      </c>
      <c r="ET10" s="10" t="s">
        <v>373</v>
      </c>
      <c r="EU10" s="10" t="s">
        <v>373</v>
      </c>
      <c r="EV10" s="10" t="s">
        <v>373</v>
      </c>
      <c r="EW10" s="10" t="s">
        <v>373</v>
      </c>
      <c r="EX10" s="10" t="s">
        <v>373</v>
      </c>
      <c r="EY10" s="10" t="s">
        <v>373</v>
      </c>
      <c r="EZ10" s="10" t="s">
        <v>373</v>
      </c>
      <c r="FA10" s="10" t="s">
        <v>373</v>
      </c>
      <c r="FB10" s="10" t="s">
        <v>373</v>
      </c>
      <c r="FC10" s="10" t="s">
        <v>373</v>
      </c>
      <c r="FD10" s="10" t="s">
        <v>373</v>
      </c>
      <c r="FE10" s="10" t="s">
        <v>373</v>
      </c>
      <c r="FF10" s="10" t="s">
        <v>373</v>
      </c>
      <c r="FG10" s="10" t="s">
        <v>373</v>
      </c>
      <c r="FH10" s="10" t="s">
        <v>373</v>
      </c>
      <c r="FI10" s="10" t="s">
        <v>373</v>
      </c>
      <c r="FJ10" s="10" t="s">
        <v>373</v>
      </c>
      <c r="FK10" s="10" t="s">
        <v>373</v>
      </c>
      <c r="FL10" s="10" t="s">
        <v>373</v>
      </c>
      <c r="FM10" s="10" t="s">
        <v>373</v>
      </c>
      <c r="FN10" s="10" t="s">
        <v>373</v>
      </c>
      <c r="FO10" s="10" t="s">
        <v>373</v>
      </c>
      <c r="FP10" s="10" t="s">
        <v>373</v>
      </c>
      <c r="FQ10" s="10" t="s">
        <v>373</v>
      </c>
      <c r="FR10" s="10" t="s">
        <v>373</v>
      </c>
      <c r="FS10" s="10" t="s">
        <v>373</v>
      </c>
    </row>
    <row r="11" spans="1:175" s="10" customFormat="1" x14ac:dyDescent="0.2">
      <c r="A11" s="10" t="s">
        <v>3263</v>
      </c>
      <c r="B11" s="10">
        <v>1950</v>
      </c>
      <c r="C11" s="10">
        <v>3</v>
      </c>
      <c r="D11" s="10">
        <v>12</v>
      </c>
      <c r="E11" s="10">
        <v>1</v>
      </c>
      <c r="F11" s="10" t="s">
        <v>373</v>
      </c>
      <c r="G11" s="10" t="s">
        <v>423</v>
      </c>
      <c r="H11" s="10">
        <v>1</v>
      </c>
      <c r="I11" s="10" t="s">
        <v>597</v>
      </c>
      <c r="J11" s="10" t="s">
        <v>373</v>
      </c>
      <c r="K11" s="71">
        <v>1.4999999999999999E-2</v>
      </c>
      <c r="L11" s="10" t="s">
        <v>373</v>
      </c>
      <c r="M11" s="10">
        <v>30</v>
      </c>
      <c r="N11" s="10" t="s">
        <v>373</v>
      </c>
      <c r="O11" s="10" t="s">
        <v>373</v>
      </c>
      <c r="P11" s="10">
        <v>90</v>
      </c>
      <c r="Q11" s="10" t="s">
        <v>373</v>
      </c>
      <c r="R11" s="10" t="s">
        <v>373</v>
      </c>
      <c r="S11" s="10">
        <v>2</v>
      </c>
      <c r="T11" s="10" t="s">
        <v>373</v>
      </c>
      <c r="U11" s="10" t="s">
        <v>405</v>
      </c>
      <c r="V11" s="10" t="s">
        <v>406</v>
      </c>
      <c r="W11" s="10">
        <v>365</v>
      </c>
      <c r="X11" s="10" t="s">
        <v>976</v>
      </c>
      <c r="Y11" s="10" t="s">
        <v>373</v>
      </c>
      <c r="Z11" s="19">
        <v>0.51</v>
      </c>
      <c r="AA11" s="19">
        <v>0.56999999999999995</v>
      </c>
      <c r="AB11" s="10" t="s">
        <v>373</v>
      </c>
      <c r="AC11" s="10" t="s">
        <v>373</v>
      </c>
      <c r="AE11" s="10" t="s">
        <v>373</v>
      </c>
      <c r="AF11" s="10" t="s">
        <v>429</v>
      </c>
      <c r="AG11" s="10">
        <v>2</v>
      </c>
      <c r="AH11" s="10">
        <v>2</v>
      </c>
      <c r="AI11" s="10">
        <v>2</v>
      </c>
      <c r="AJ11" s="10">
        <v>2016</v>
      </c>
      <c r="AK11" s="10">
        <v>2014</v>
      </c>
      <c r="AL11" s="10" t="s">
        <v>679</v>
      </c>
      <c r="AM11" s="10" t="s">
        <v>679</v>
      </c>
      <c r="AN11" s="10" t="s">
        <v>679</v>
      </c>
      <c r="AO11" s="10" t="s">
        <v>679</v>
      </c>
      <c r="AP11" s="10">
        <v>1</v>
      </c>
      <c r="AQ11" s="10" t="s">
        <v>494</v>
      </c>
      <c r="AR11" s="10" t="s">
        <v>373</v>
      </c>
      <c r="AS11" s="10" t="s">
        <v>977</v>
      </c>
      <c r="AT11" s="10" t="s">
        <v>494</v>
      </c>
      <c r="AU11" s="10" t="s">
        <v>978</v>
      </c>
      <c r="AV11" s="10">
        <v>2</v>
      </c>
      <c r="AW11" s="10" t="s">
        <v>373</v>
      </c>
      <c r="AX11" s="10">
        <v>1</v>
      </c>
      <c r="AY11" s="10">
        <v>1</v>
      </c>
      <c r="AZ11" s="10">
        <v>1</v>
      </c>
      <c r="BA11" s="10">
        <v>2</v>
      </c>
      <c r="BB11" s="10" t="s">
        <v>373</v>
      </c>
      <c r="BC11" s="10" t="s">
        <v>373</v>
      </c>
      <c r="BD11" s="10" t="s">
        <v>373</v>
      </c>
      <c r="BE11" s="10" t="s">
        <v>373</v>
      </c>
      <c r="BF11" s="10" t="s">
        <v>373</v>
      </c>
      <c r="BG11" s="10" t="s">
        <v>373</v>
      </c>
      <c r="BH11" s="10" t="s">
        <v>373</v>
      </c>
      <c r="BI11" s="10" t="s">
        <v>373</v>
      </c>
      <c r="BJ11" s="10" t="s">
        <v>373</v>
      </c>
      <c r="BK11" s="10">
        <v>1</v>
      </c>
      <c r="BL11" s="10">
        <v>2018</v>
      </c>
      <c r="BM11" s="10" t="s">
        <v>411</v>
      </c>
      <c r="BN11" s="19">
        <v>1.2999999999999999E-2</v>
      </c>
      <c r="BO11" s="10" t="s">
        <v>373</v>
      </c>
      <c r="BP11" s="10" t="s">
        <v>479</v>
      </c>
      <c r="BQ11" s="10" t="s">
        <v>373</v>
      </c>
      <c r="BR11" s="10" t="s">
        <v>435</v>
      </c>
      <c r="BS11" s="10" t="s">
        <v>373</v>
      </c>
      <c r="BT11" s="77">
        <v>42.03</v>
      </c>
      <c r="BU11" s="10">
        <v>2</v>
      </c>
      <c r="BV11" s="10" t="s">
        <v>373</v>
      </c>
      <c r="BW11" s="10" t="s">
        <v>373</v>
      </c>
      <c r="BX11" s="10" t="s">
        <v>373</v>
      </c>
      <c r="BY11" s="10" t="s">
        <v>373</v>
      </c>
      <c r="BZ11" s="10" t="s">
        <v>373</v>
      </c>
      <c r="CA11" s="10" t="s">
        <v>373</v>
      </c>
      <c r="CB11" s="10" t="s">
        <v>373</v>
      </c>
      <c r="CC11" s="10" t="s">
        <v>373</v>
      </c>
      <c r="CD11" s="10" t="s">
        <v>373</v>
      </c>
      <c r="CE11" s="10" t="s">
        <v>373</v>
      </c>
      <c r="CF11" s="10" t="s">
        <v>373</v>
      </c>
      <c r="CG11" s="10" t="s">
        <v>373</v>
      </c>
      <c r="CH11" s="10">
        <v>1</v>
      </c>
      <c r="CI11" s="10" t="s">
        <v>373</v>
      </c>
      <c r="CJ11" s="10" t="s">
        <v>373</v>
      </c>
      <c r="CK11" s="10" t="s">
        <v>373</v>
      </c>
      <c r="CL11" s="10" t="s">
        <v>373</v>
      </c>
      <c r="CM11" s="10" t="s">
        <v>373</v>
      </c>
      <c r="CN11" s="10" t="s">
        <v>373</v>
      </c>
      <c r="CO11" s="10" t="s">
        <v>373</v>
      </c>
      <c r="CP11" s="10" t="s">
        <v>373</v>
      </c>
      <c r="CQ11" s="10" t="s">
        <v>373</v>
      </c>
      <c r="CR11" s="10" t="s">
        <v>373</v>
      </c>
      <c r="CS11" s="10" t="s">
        <v>373</v>
      </c>
      <c r="CT11" s="10" t="s">
        <v>373</v>
      </c>
      <c r="CU11" s="10" t="s">
        <v>373</v>
      </c>
      <c r="CV11" s="10" t="s">
        <v>373</v>
      </c>
      <c r="CW11" s="10" t="s">
        <v>373</v>
      </c>
      <c r="CX11" s="10" t="s">
        <v>373</v>
      </c>
      <c r="CY11" s="10" t="s">
        <v>373</v>
      </c>
      <c r="CZ11" s="10" t="s">
        <v>373</v>
      </c>
      <c r="DA11" s="10" t="s">
        <v>373</v>
      </c>
      <c r="DB11" s="10" t="s">
        <v>373</v>
      </c>
      <c r="DC11" s="10" t="s">
        <v>373</v>
      </c>
      <c r="DD11" s="10" t="s">
        <v>373</v>
      </c>
      <c r="DE11" s="10" t="s">
        <v>373</v>
      </c>
      <c r="DF11" s="10" t="s">
        <v>373</v>
      </c>
      <c r="DG11" s="10" t="s">
        <v>373</v>
      </c>
      <c r="DH11" s="10" t="s">
        <v>373</v>
      </c>
      <c r="DI11" s="10" t="s">
        <v>373</v>
      </c>
      <c r="DJ11" s="10" t="s">
        <v>373</v>
      </c>
      <c r="DK11" s="10" t="s">
        <v>373</v>
      </c>
      <c r="DL11" s="10" t="s">
        <v>373</v>
      </c>
      <c r="DM11" s="10" t="s">
        <v>373</v>
      </c>
      <c r="DN11" s="10" t="s">
        <v>373</v>
      </c>
      <c r="DO11" s="10" t="s">
        <v>373</v>
      </c>
      <c r="DP11" s="10" t="s">
        <v>373</v>
      </c>
      <c r="DQ11" s="10" t="s">
        <v>373</v>
      </c>
      <c r="DR11" s="10" t="s">
        <v>373</v>
      </c>
      <c r="DS11" s="10" t="s">
        <v>373</v>
      </c>
      <c r="DT11" s="10" t="s">
        <v>373</v>
      </c>
      <c r="DU11" s="10" t="s">
        <v>373</v>
      </c>
      <c r="DV11" s="10" t="s">
        <v>373</v>
      </c>
      <c r="DW11" s="10" t="s">
        <v>373</v>
      </c>
      <c r="DX11" s="10" t="s">
        <v>373</v>
      </c>
      <c r="DY11" s="10" t="s">
        <v>373</v>
      </c>
      <c r="DZ11" s="10" t="s">
        <v>373</v>
      </c>
      <c r="EA11" s="10" t="s">
        <v>373</v>
      </c>
      <c r="EB11" s="10" t="s">
        <v>373</v>
      </c>
      <c r="EC11" s="10" t="s">
        <v>373</v>
      </c>
      <c r="ED11" s="10" t="s">
        <v>373</v>
      </c>
      <c r="EE11" s="10" t="s">
        <v>373</v>
      </c>
      <c r="EF11" s="10" t="s">
        <v>373</v>
      </c>
      <c r="EG11" s="10" t="s">
        <v>373</v>
      </c>
      <c r="EH11" s="10" t="s">
        <v>373</v>
      </c>
      <c r="EI11" s="10" t="s">
        <v>373</v>
      </c>
      <c r="EJ11" s="10" t="s">
        <v>373</v>
      </c>
      <c r="EK11" s="10" t="s">
        <v>373</v>
      </c>
      <c r="EL11" s="10" t="s">
        <v>373</v>
      </c>
      <c r="EM11" s="10" t="s">
        <v>373</v>
      </c>
      <c r="EN11" s="10" t="s">
        <v>373</v>
      </c>
      <c r="EO11" s="10" t="s">
        <v>373</v>
      </c>
      <c r="EP11" s="10" t="s">
        <v>373</v>
      </c>
      <c r="EQ11" s="10" t="s">
        <v>373</v>
      </c>
      <c r="ER11" s="10" t="s">
        <v>373</v>
      </c>
      <c r="ES11" s="10" t="s">
        <v>373</v>
      </c>
      <c r="ET11" s="10" t="s">
        <v>373</v>
      </c>
      <c r="EU11" s="10" t="s">
        <v>373</v>
      </c>
      <c r="EV11" s="10" t="s">
        <v>373</v>
      </c>
      <c r="EW11" s="10" t="s">
        <v>373</v>
      </c>
      <c r="EX11" s="10" t="s">
        <v>373</v>
      </c>
      <c r="EY11" s="10" t="s">
        <v>373</v>
      </c>
      <c r="EZ11" s="10" t="s">
        <v>373</v>
      </c>
      <c r="FA11" s="10" t="s">
        <v>373</v>
      </c>
      <c r="FB11" s="10" t="s">
        <v>373</v>
      </c>
      <c r="FC11" s="10" t="s">
        <v>373</v>
      </c>
      <c r="FD11" s="10" t="s">
        <v>373</v>
      </c>
      <c r="FE11" s="10" t="s">
        <v>373</v>
      </c>
      <c r="FF11" s="10" t="s">
        <v>373</v>
      </c>
      <c r="FG11" s="10" t="s">
        <v>373</v>
      </c>
      <c r="FH11" s="10" t="s">
        <v>373</v>
      </c>
      <c r="FI11" s="10" t="s">
        <v>373</v>
      </c>
      <c r="FJ11" s="10" t="s">
        <v>373</v>
      </c>
      <c r="FK11" s="10" t="s">
        <v>373</v>
      </c>
      <c r="FL11" s="10" t="s">
        <v>373</v>
      </c>
      <c r="FM11" s="10" t="s">
        <v>373</v>
      </c>
      <c r="FN11" s="10" t="s">
        <v>373</v>
      </c>
      <c r="FO11" s="10" t="s">
        <v>373</v>
      </c>
      <c r="FP11" s="10" t="s">
        <v>373</v>
      </c>
      <c r="FQ11" s="10" t="s">
        <v>373</v>
      </c>
      <c r="FR11" s="10" t="s">
        <v>373</v>
      </c>
      <c r="FS11" s="10" t="s">
        <v>373</v>
      </c>
    </row>
    <row r="12" spans="1:175" s="10" customFormat="1" x14ac:dyDescent="0.2">
      <c r="A12" s="10" t="s">
        <v>2714</v>
      </c>
      <c r="B12" s="10">
        <v>24125</v>
      </c>
      <c r="C12" s="10">
        <v>5</v>
      </c>
      <c r="D12" s="10">
        <v>2</v>
      </c>
      <c r="E12" s="10">
        <v>1</v>
      </c>
      <c r="F12" s="10" t="s">
        <v>373</v>
      </c>
      <c r="G12" s="10" t="s">
        <v>539</v>
      </c>
      <c r="H12" s="10">
        <v>2</v>
      </c>
      <c r="I12" s="10" t="s">
        <v>2628</v>
      </c>
      <c r="J12" s="10" t="s">
        <v>373</v>
      </c>
      <c r="K12" s="10" t="s">
        <v>373</v>
      </c>
      <c r="L12" s="10" t="s">
        <v>373</v>
      </c>
      <c r="M12" s="10" t="s">
        <v>373</v>
      </c>
      <c r="N12" s="10" t="s">
        <v>373</v>
      </c>
      <c r="O12" s="10" t="s">
        <v>373</v>
      </c>
      <c r="P12" s="10" t="s">
        <v>2719</v>
      </c>
      <c r="Q12" s="10" t="s">
        <v>373</v>
      </c>
      <c r="R12" s="10" t="s">
        <v>373</v>
      </c>
      <c r="S12" s="10">
        <v>2</v>
      </c>
      <c r="T12" s="10" t="s">
        <v>373</v>
      </c>
      <c r="U12" s="10" t="s">
        <v>405</v>
      </c>
      <c r="V12" s="10" t="s">
        <v>406</v>
      </c>
      <c r="W12" s="10">
        <v>30</v>
      </c>
      <c r="X12" s="10" t="s">
        <v>2720</v>
      </c>
      <c r="Y12" s="10" t="s">
        <v>373</v>
      </c>
      <c r="Z12" s="10" t="s">
        <v>373</v>
      </c>
      <c r="AA12" s="10" t="s">
        <v>373</v>
      </c>
      <c r="AB12" s="10" t="s">
        <v>373</v>
      </c>
      <c r="AC12" s="10" t="s">
        <v>429</v>
      </c>
      <c r="AE12" s="10" t="s">
        <v>429</v>
      </c>
      <c r="AF12" s="10" t="s">
        <v>429</v>
      </c>
      <c r="AG12" s="10">
        <v>1</v>
      </c>
      <c r="AH12" s="10">
        <v>1</v>
      </c>
      <c r="AI12" s="10">
        <v>1</v>
      </c>
      <c r="AJ12" s="10">
        <v>2015</v>
      </c>
      <c r="AK12" s="10">
        <v>2015</v>
      </c>
      <c r="AL12" s="10">
        <v>2015</v>
      </c>
      <c r="AM12" s="10" t="s">
        <v>373</v>
      </c>
      <c r="AN12" s="10" t="s">
        <v>373</v>
      </c>
      <c r="AO12" s="10" t="s">
        <v>373</v>
      </c>
      <c r="AP12" s="10">
        <v>2</v>
      </c>
      <c r="AQ12" s="10" t="s">
        <v>408</v>
      </c>
      <c r="AR12" s="10" t="s">
        <v>373</v>
      </c>
      <c r="AS12" s="10" t="s">
        <v>373</v>
      </c>
      <c r="AT12" s="10" t="s">
        <v>1495</v>
      </c>
      <c r="AU12" s="10" t="s">
        <v>373</v>
      </c>
      <c r="AV12" s="10">
        <v>1</v>
      </c>
      <c r="AW12" s="10" t="s">
        <v>2721</v>
      </c>
      <c r="AX12" s="10">
        <v>2</v>
      </c>
      <c r="AY12" s="10">
        <v>2</v>
      </c>
      <c r="AZ12" s="10">
        <v>2</v>
      </c>
      <c r="BA12" s="10">
        <v>1</v>
      </c>
      <c r="BB12" s="10">
        <v>2019</v>
      </c>
      <c r="BC12" s="10" t="s">
        <v>411</v>
      </c>
      <c r="BD12" s="12">
        <v>0.01</v>
      </c>
      <c r="BE12" s="10" t="s">
        <v>373</v>
      </c>
      <c r="BF12" s="10" t="s">
        <v>1056</v>
      </c>
      <c r="BG12" s="10" t="s">
        <v>373</v>
      </c>
      <c r="BH12" s="10" t="s">
        <v>415</v>
      </c>
      <c r="BI12" s="10" t="s">
        <v>373</v>
      </c>
      <c r="BJ12" s="10" t="s">
        <v>373</v>
      </c>
      <c r="BK12" s="10">
        <v>1</v>
      </c>
      <c r="BL12" s="10">
        <v>2018</v>
      </c>
      <c r="BM12" s="10" t="s">
        <v>411</v>
      </c>
      <c r="BN12" s="19">
        <v>0.02</v>
      </c>
      <c r="BP12" s="10" t="s">
        <v>494</v>
      </c>
      <c r="BQ12" s="10" t="s">
        <v>2722</v>
      </c>
      <c r="BR12" s="10" t="s">
        <v>435</v>
      </c>
      <c r="BS12" s="10" t="s">
        <v>373</v>
      </c>
      <c r="BT12" s="77" t="s">
        <v>373</v>
      </c>
      <c r="BU12" s="10">
        <v>1</v>
      </c>
      <c r="BV12" s="10" t="s">
        <v>373</v>
      </c>
      <c r="BW12" s="10" t="s">
        <v>373</v>
      </c>
      <c r="BX12" s="10" t="s">
        <v>373</v>
      </c>
      <c r="BY12" s="10" t="s">
        <v>373</v>
      </c>
      <c r="BZ12" s="10">
        <v>1</v>
      </c>
      <c r="CA12" s="10" t="s">
        <v>479</v>
      </c>
      <c r="CB12" s="10" t="s">
        <v>373</v>
      </c>
      <c r="CC12" s="10" t="s">
        <v>2723</v>
      </c>
      <c r="CD12" s="10" t="s">
        <v>373</v>
      </c>
      <c r="CE12" s="10">
        <v>1</v>
      </c>
      <c r="CF12" s="10" t="s">
        <v>2724</v>
      </c>
      <c r="CG12" s="10" t="s">
        <v>373</v>
      </c>
      <c r="CH12" s="10">
        <v>1</v>
      </c>
      <c r="CI12" s="10" t="s">
        <v>373</v>
      </c>
      <c r="CJ12" s="10" t="s">
        <v>373</v>
      </c>
      <c r="CK12" s="10" t="s">
        <v>373</v>
      </c>
      <c r="CL12" s="10" t="s">
        <v>373</v>
      </c>
      <c r="CM12" s="10" t="s">
        <v>373</v>
      </c>
      <c r="CN12" s="10" t="s">
        <v>373</v>
      </c>
      <c r="CO12" s="10" t="s">
        <v>373</v>
      </c>
      <c r="CP12" s="10" t="s">
        <v>373</v>
      </c>
      <c r="CQ12" s="10" t="s">
        <v>373</v>
      </c>
      <c r="CR12" s="10" t="s">
        <v>373</v>
      </c>
      <c r="CS12" s="10" t="s">
        <v>373</v>
      </c>
      <c r="CT12" s="10" t="s">
        <v>373</v>
      </c>
      <c r="CU12" s="10" t="s">
        <v>373</v>
      </c>
      <c r="CV12" s="10" t="s">
        <v>373</v>
      </c>
      <c r="CW12" s="10" t="s">
        <v>373</v>
      </c>
      <c r="CX12" s="10" t="s">
        <v>373</v>
      </c>
      <c r="CY12" s="10" t="s">
        <v>373</v>
      </c>
      <c r="CZ12" s="10" t="s">
        <v>373</v>
      </c>
      <c r="DA12" s="10" t="s">
        <v>373</v>
      </c>
      <c r="DB12" s="10" t="s">
        <v>373</v>
      </c>
      <c r="DC12" s="10" t="s">
        <v>373</v>
      </c>
      <c r="DD12" s="10" t="s">
        <v>373</v>
      </c>
      <c r="DE12" s="10" t="s">
        <v>373</v>
      </c>
      <c r="DF12" s="10" t="s">
        <v>373</v>
      </c>
      <c r="DG12" s="10" t="s">
        <v>373</v>
      </c>
      <c r="DH12" s="10" t="s">
        <v>373</v>
      </c>
      <c r="DI12" s="10" t="s">
        <v>373</v>
      </c>
      <c r="DJ12" s="10" t="s">
        <v>373</v>
      </c>
      <c r="DK12" s="10" t="s">
        <v>373</v>
      </c>
      <c r="DL12" s="10" t="s">
        <v>373</v>
      </c>
      <c r="DM12" s="10" t="s">
        <v>373</v>
      </c>
      <c r="DN12" s="10" t="s">
        <v>373</v>
      </c>
      <c r="DO12" s="10" t="s">
        <v>373</v>
      </c>
      <c r="DP12" s="10" t="s">
        <v>373</v>
      </c>
      <c r="DQ12" s="10" t="s">
        <v>373</v>
      </c>
      <c r="DR12" s="10" t="s">
        <v>373</v>
      </c>
      <c r="DS12" s="10" t="s">
        <v>373</v>
      </c>
      <c r="DT12" s="10" t="s">
        <v>373</v>
      </c>
      <c r="DU12" s="10" t="s">
        <v>373</v>
      </c>
      <c r="DV12" s="10" t="s">
        <v>373</v>
      </c>
      <c r="DW12" s="10" t="s">
        <v>373</v>
      </c>
      <c r="DX12" s="10" t="s">
        <v>373</v>
      </c>
      <c r="DY12" s="10" t="s">
        <v>373</v>
      </c>
      <c r="DZ12" s="10" t="s">
        <v>373</v>
      </c>
      <c r="EA12" s="10" t="s">
        <v>373</v>
      </c>
      <c r="EB12" s="10" t="s">
        <v>373</v>
      </c>
      <c r="EC12" s="10" t="s">
        <v>373</v>
      </c>
      <c r="ED12" s="10" t="s">
        <v>373</v>
      </c>
      <c r="EE12" s="10" t="s">
        <v>373</v>
      </c>
      <c r="EF12" s="10" t="s">
        <v>373</v>
      </c>
      <c r="EG12" s="10" t="s">
        <v>373</v>
      </c>
      <c r="EH12" s="10" t="s">
        <v>373</v>
      </c>
      <c r="EI12" s="10" t="s">
        <v>373</v>
      </c>
      <c r="EJ12" s="10" t="s">
        <v>373</v>
      </c>
      <c r="EK12" s="10" t="s">
        <v>373</v>
      </c>
      <c r="EL12" s="10" t="s">
        <v>373</v>
      </c>
      <c r="EM12" s="10" t="s">
        <v>373</v>
      </c>
      <c r="EN12" s="10" t="s">
        <v>373</v>
      </c>
      <c r="EO12" s="10" t="s">
        <v>373</v>
      </c>
      <c r="EP12" s="10" t="s">
        <v>373</v>
      </c>
      <c r="EQ12" s="10" t="s">
        <v>373</v>
      </c>
      <c r="ER12" s="10" t="s">
        <v>373</v>
      </c>
      <c r="ES12" s="10" t="s">
        <v>373</v>
      </c>
      <c r="ET12" s="10" t="s">
        <v>373</v>
      </c>
      <c r="EU12" s="10" t="s">
        <v>373</v>
      </c>
      <c r="EV12" s="10" t="s">
        <v>373</v>
      </c>
      <c r="EW12" s="10" t="s">
        <v>373</v>
      </c>
      <c r="EX12" s="10" t="s">
        <v>373</v>
      </c>
      <c r="EY12" s="10" t="s">
        <v>373</v>
      </c>
      <c r="EZ12" s="10" t="s">
        <v>373</v>
      </c>
      <c r="FA12" s="10" t="s">
        <v>373</v>
      </c>
      <c r="FB12" s="10" t="s">
        <v>373</v>
      </c>
      <c r="FC12" s="10" t="s">
        <v>373</v>
      </c>
      <c r="FD12" s="10" t="s">
        <v>373</v>
      </c>
      <c r="FE12" s="10" t="s">
        <v>373</v>
      </c>
      <c r="FF12" s="10" t="s">
        <v>373</v>
      </c>
      <c r="FG12" s="10" t="s">
        <v>373</v>
      </c>
      <c r="FH12" s="10" t="s">
        <v>373</v>
      </c>
      <c r="FI12" s="10" t="s">
        <v>373</v>
      </c>
      <c r="FJ12" s="10" t="s">
        <v>373</v>
      </c>
      <c r="FK12" s="10" t="s">
        <v>373</v>
      </c>
      <c r="FL12" s="10" t="s">
        <v>373</v>
      </c>
      <c r="FM12" s="10" t="s">
        <v>373</v>
      </c>
      <c r="FN12" s="10" t="s">
        <v>373</v>
      </c>
      <c r="FO12" s="10" t="s">
        <v>373</v>
      </c>
      <c r="FP12" s="10" t="s">
        <v>373</v>
      </c>
      <c r="FQ12" s="10" t="s">
        <v>373</v>
      </c>
      <c r="FR12" s="10" t="s">
        <v>373</v>
      </c>
      <c r="FS12" s="10" t="s">
        <v>373</v>
      </c>
    </row>
    <row r="13" spans="1:175" s="10" customFormat="1" x14ac:dyDescent="0.2">
      <c r="A13" s="10" t="s">
        <v>1693</v>
      </c>
      <c r="B13" s="10">
        <v>3915</v>
      </c>
      <c r="C13" s="10">
        <v>4</v>
      </c>
      <c r="D13" s="10">
        <v>6</v>
      </c>
      <c r="E13" s="10">
        <v>1</v>
      </c>
      <c r="F13" s="10" t="s">
        <v>373</v>
      </c>
      <c r="G13" s="10" t="s">
        <v>423</v>
      </c>
      <c r="H13" s="10">
        <v>1</v>
      </c>
      <c r="I13" s="10" t="s">
        <v>424</v>
      </c>
      <c r="J13" s="10" t="s">
        <v>373</v>
      </c>
      <c r="K13" s="71">
        <v>0.1</v>
      </c>
      <c r="L13" s="10" t="s">
        <v>373</v>
      </c>
      <c r="M13" s="10" t="s">
        <v>1698</v>
      </c>
      <c r="N13" s="10" t="s">
        <v>373</v>
      </c>
      <c r="O13" s="10" t="s">
        <v>373</v>
      </c>
      <c r="P13" s="10">
        <v>14</v>
      </c>
      <c r="Q13" s="77">
        <v>21</v>
      </c>
      <c r="R13" s="10">
        <v>75</v>
      </c>
      <c r="S13" s="10">
        <v>2</v>
      </c>
      <c r="T13" s="10" t="s">
        <v>373</v>
      </c>
      <c r="U13" s="10" t="s">
        <v>405</v>
      </c>
      <c r="V13" s="10" t="s">
        <v>636</v>
      </c>
      <c r="W13" s="10">
        <v>60</v>
      </c>
      <c r="X13" s="10" t="s">
        <v>1701</v>
      </c>
      <c r="Y13" s="10" t="s">
        <v>1702</v>
      </c>
      <c r="Z13" s="19">
        <v>0.15560000000000002</v>
      </c>
      <c r="AA13" s="19">
        <v>0.44890000000000002</v>
      </c>
      <c r="AB13" s="10" t="s">
        <v>373</v>
      </c>
      <c r="AC13" s="10" t="s">
        <v>373</v>
      </c>
      <c r="AE13" s="10" t="s">
        <v>373</v>
      </c>
      <c r="AF13" s="10" t="s">
        <v>429</v>
      </c>
      <c r="AG13" s="10">
        <v>1</v>
      </c>
      <c r="AH13" s="10">
        <v>1</v>
      </c>
      <c r="AI13" s="10" t="s">
        <v>373</v>
      </c>
      <c r="AJ13" s="10">
        <v>2003</v>
      </c>
      <c r="AK13" s="10">
        <v>2003</v>
      </c>
      <c r="AL13" s="10" t="s">
        <v>373</v>
      </c>
      <c r="AM13" s="10">
        <v>2003</v>
      </c>
      <c r="AN13" s="10">
        <v>2003</v>
      </c>
      <c r="AO13" s="10" t="s">
        <v>373</v>
      </c>
      <c r="AP13" s="10">
        <v>2</v>
      </c>
      <c r="AQ13" s="10" t="s">
        <v>408</v>
      </c>
      <c r="AR13" s="10" t="s">
        <v>373</v>
      </c>
      <c r="AS13" s="10" t="s">
        <v>373</v>
      </c>
      <c r="AT13" s="10" t="s">
        <v>494</v>
      </c>
      <c r="AU13" s="10" t="s">
        <v>1705</v>
      </c>
      <c r="AV13" s="10">
        <v>2</v>
      </c>
      <c r="AW13" s="10" t="s">
        <v>494</v>
      </c>
      <c r="AX13" s="10">
        <v>2</v>
      </c>
      <c r="AY13" s="10">
        <v>2</v>
      </c>
      <c r="AZ13" s="10" t="s">
        <v>373</v>
      </c>
      <c r="BA13" s="10">
        <v>2</v>
      </c>
      <c r="BB13" s="10" t="s">
        <v>373</v>
      </c>
      <c r="BC13" s="10" t="s">
        <v>373</v>
      </c>
      <c r="BD13" s="10" t="s">
        <v>373</v>
      </c>
      <c r="BE13" s="10" t="s">
        <v>373</v>
      </c>
      <c r="BF13" s="10" t="s">
        <v>373</v>
      </c>
      <c r="BG13" s="10" t="s">
        <v>373</v>
      </c>
      <c r="BH13" s="10" t="s">
        <v>373</v>
      </c>
      <c r="BI13" s="10" t="s">
        <v>373</v>
      </c>
      <c r="BJ13" s="77" t="s">
        <v>373</v>
      </c>
      <c r="BK13" s="10">
        <v>1</v>
      </c>
      <c r="BL13" s="10">
        <v>2019</v>
      </c>
      <c r="BM13" s="10" t="s">
        <v>411</v>
      </c>
      <c r="BN13" s="19">
        <v>2.1999999999999999E-2</v>
      </c>
      <c r="BO13" s="10" t="s">
        <v>373</v>
      </c>
      <c r="BP13" s="10" t="s">
        <v>494</v>
      </c>
      <c r="BQ13" s="10" t="s">
        <v>1707</v>
      </c>
      <c r="BR13" s="10" t="s">
        <v>494</v>
      </c>
      <c r="BS13" s="10" t="s">
        <v>1708</v>
      </c>
      <c r="BT13" s="77">
        <v>64</v>
      </c>
      <c r="BU13" s="10">
        <v>2</v>
      </c>
      <c r="BV13" s="10" t="s">
        <v>373</v>
      </c>
      <c r="BW13" s="10" t="s">
        <v>373</v>
      </c>
      <c r="BX13" s="10" t="s">
        <v>373</v>
      </c>
      <c r="BY13" s="10" t="s">
        <v>373</v>
      </c>
      <c r="BZ13" s="10" t="s">
        <v>373</v>
      </c>
      <c r="CA13" s="10" t="s">
        <v>373</v>
      </c>
      <c r="CB13" s="10" t="s">
        <v>373</v>
      </c>
      <c r="CC13" s="10" t="s">
        <v>373</v>
      </c>
      <c r="CD13" s="10" t="s">
        <v>373</v>
      </c>
      <c r="CE13" s="10" t="s">
        <v>373</v>
      </c>
      <c r="CF13" s="10" t="s">
        <v>373</v>
      </c>
      <c r="CG13" s="10" t="s">
        <v>373</v>
      </c>
      <c r="CH13" s="10">
        <v>1</v>
      </c>
      <c r="CI13" s="10" t="s">
        <v>373</v>
      </c>
      <c r="CJ13" s="10" t="s">
        <v>373</v>
      </c>
      <c r="CK13" s="10" t="s">
        <v>373</v>
      </c>
      <c r="CL13" s="10" t="s">
        <v>373</v>
      </c>
      <c r="CM13" s="10" t="s">
        <v>373</v>
      </c>
      <c r="CN13" s="10" t="s">
        <v>373</v>
      </c>
      <c r="CO13" s="10" t="s">
        <v>373</v>
      </c>
      <c r="CP13" s="10" t="s">
        <v>373</v>
      </c>
      <c r="CQ13" s="10" t="s">
        <v>373</v>
      </c>
      <c r="CR13" s="10" t="s">
        <v>373</v>
      </c>
      <c r="CS13" s="10" t="s">
        <v>373</v>
      </c>
      <c r="CT13" s="10" t="s">
        <v>373</v>
      </c>
      <c r="CU13" s="10" t="s">
        <v>373</v>
      </c>
      <c r="CV13" s="10" t="s">
        <v>373</v>
      </c>
      <c r="CW13" s="10" t="s">
        <v>373</v>
      </c>
      <c r="CX13" s="10" t="s">
        <v>373</v>
      </c>
      <c r="CY13" s="10" t="s">
        <v>373</v>
      </c>
      <c r="CZ13" s="10" t="s">
        <v>373</v>
      </c>
      <c r="DA13" s="10" t="s">
        <v>373</v>
      </c>
      <c r="DB13" s="10" t="s">
        <v>373</v>
      </c>
      <c r="DC13" s="10" t="s">
        <v>373</v>
      </c>
      <c r="DD13" s="10" t="s">
        <v>373</v>
      </c>
      <c r="DE13" s="10" t="s">
        <v>373</v>
      </c>
      <c r="DF13" s="10" t="s">
        <v>373</v>
      </c>
      <c r="DG13" s="10" t="s">
        <v>373</v>
      </c>
      <c r="DH13" s="10" t="s">
        <v>373</v>
      </c>
      <c r="DI13" s="10" t="s">
        <v>373</v>
      </c>
      <c r="DJ13" s="10" t="s">
        <v>373</v>
      </c>
      <c r="DK13" s="10" t="s">
        <v>373</v>
      </c>
      <c r="DL13" s="10" t="s">
        <v>373</v>
      </c>
      <c r="DM13" s="10" t="s">
        <v>373</v>
      </c>
      <c r="DN13" s="10" t="s">
        <v>373</v>
      </c>
      <c r="DO13" s="10" t="s">
        <v>373</v>
      </c>
      <c r="DP13" s="10" t="s">
        <v>373</v>
      </c>
      <c r="DQ13" s="10" t="s">
        <v>373</v>
      </c>
      <c r="DR13" s="10" t="s">
        <v>373</v>
      </c>
      <c r="DS13" s="10" t="s">
        <v>373</v>
      </c>
      <c r="DT13" s="10" t="s">
        <v>373</v>
      </c>
      <c r="DU13" s="10" t="s">
        <v>373</v>
      </c>
      <c r="DV13" s="10" t="s">
        <v>373</v>
      </c>
      <c r="DW13" s="10" t="s">
        <v>373</v>
      </c>
      <c r="DX13" s="10" t="s">
        <v>373</v>
      </c>
      <c r="DY13" s="10" t="s">
        <v>373</v>
      </c>
      <c r="DZ13" s="10" t="s">
        <v>373</v>
      </c>
      <c r="EA13" s="10" t="s">
        <v>373</v>
      </c>
      <c r="EB13" s="10" t="s">
        <v>373</v>
      </c>
      <c r="EC13" s="10" t="s">
        <v>373</v>
      </c>
      <c r="ED13" s="10" t="s">
        <v>373</v>
      </c>
      <c r="EE13" s="10" t="s">
        <v>373</v>
      </c>
      <c r="EF13" s="10" t="s">
        <v>373</v>
      </c>
      <c r="EG13" s="10" t="s">
        <v>373</v>
      </c>
      <c r="EH13" s="10" t="s">
        <v>373</v>
      </c>
      <c r="EI13" s="10" t="s">
        <v>373</v>
      </c>
      <c r="EJ13" s="10" t="s">
        <v>373</v>
      </c>
      <c r="EK13" s="10" t="s">
        <v>373</v>
      </c>
      <c r="EL13" s="10" t="s">
        <v>373</v>
      </c>
      <c r="EM13" s="10" t="s">
        <v>373</v>
      </c>
      <c r="EN13" s="10" t="s">
        <v>373</v>
      </c>
      <c r="EO13" s="10" t="s">
        <v>373</v>
      </c>
      <c r="EP13" s="10" t="s">
        <v>373</v>
      </c>
      <c r="EQ13" s="10" t="s">
        <v>373</v>
      </c>
      <c r="ER13" s="10" t="s">
        <v>373</v>
      </c>
      <c r="ES13" s="10" t="s">
        <v>373</v>
      </c>
      <c r="ET13" s="10" t="s">
        <v>373</v>
      </c>
      <c r="EU13" s="10" t="s">
        <v>373</v>
      </c>
      <c r="EV13" s="10" t="s">
        <v>373</v>
      </c>
      <c r="EW13" s="10" t="s">
        <v>373</v>
      </c>
      <c r="EX13" s="10" t="s">
        <v>373</v>
      </c>
      <c r="EY13" s="10" t="s">
        <v>373</v>
      </c>
      <c r="EZ13" s="10" t="s">
        <v>373</v>
      </c>
      <c r="FA13" s="10" t="s">
        <v>373</v>
      </c>
      <c r="FB13" s="10" t="s">
        <v>373</v>
      </c>
      <c r="FC13" s="10" t="s">
        <v>373</v>
      </c>
      <c r="FD13" s="10" t="s">
        <v>373</v>
      </c>
      <c r="FE13" s="10" t="s">
        <v>373</v>
      </c>
      <c r="FF13" s="10" t="s">
        <v>373</v>
      </c>
      <c r="FG13" s="10" t="s">
        <v>373</v>
      </c>
      <c r="FH13" s="10" t="s">
        <v>373</v>
      </c>
      <c r="FI13" s="10" t="s">
        <v>373</v>
      </c>
      <c r="FJ13" s="10" t="s">
        <v>373</v>
      </c>
      <c r="FK13" s="10" t="s">
        <v>373</v>
      </c>
      <c r="FL13" s="10" t="s">
        <v>373</v>
      </c>
      <c r="FM13" s="10" t="s">
        <v>373</v>
      </c>
      <c r="FN13" s="10" t="s">
        <v>373</v>
      </c>
      <c r="FO13" s="10" t="s">
        <v>373</v>
      </c>
      <c r="FP13" s="10" t="s">
        <v>373</v>
      </c>
      <c r="FQ13" s="10" t="s">
        <v>373</v>
      </c>
      <c r="FR13" s="10" t="s">
        <v>373</v>
      </c>
      <c r="FS13" s="10" t="s">
        <v>373</v>
      </c>
    </row>
    <row r="14" spans="1:175" s="10" customFormat="1" x14ac:dyDescent="0.2">
      <c r="A14" s="10" t="s">
        <v>814</v>
      </c>
      <c r="B14" s="10">
        <v>21890</v>
      </c>
      <c r="C14" s="10">
        <v>5</v>
      </c>
      <c r="D14" s="10">
        <v>10</v>
      </c>
      <c r="E14" s="10">
        <v>1</v>
      </c>
      <c r="F14" s="10" t="s">
        <v>373</v>
      </c>
      <c r="G14" s="10" t="s">
        <v>539</v>
      </c>
      <c r="H14" s="10">
        <v>1</v>
      </c>
      <c r="I14" s="10" t="s">
        <v>384</v>
      </c>
      <c r="J14" s="10" t="s">
        <v>373</v>
      </c>
      <c r="K14" s="71">
        <v>0.35</v>
      </c>
      <c r="L14" s="10" t="s">
        <v>373</v>
      </c>
      <c r="M14" s="10">
        <v>45</v>
      </c>
      <c r="N14" s="10" t="s">
        <v>373</v>
      </c>
      <c r="O14" s="10" t="s">
        <v>373</v>
      </c>
      <c r="P14" s="10">
        <v>30</v>
      </c>
      <c r="Q14" s="10" t="s">
        <v>373</v>
      </c>
      <c r="R14" s="10">
        <v>60</v>
      </c>
      <c r="S14" s="10">
        <v>2</v>
      </c>
      <c r="T14" s="10" t="s">
        <v>373</v>
      </c>
      <c r="U14" s="10" t="s">
        <v>820</v>
      </c>
      <c r="V14" s="10" t="s">
        <v>636</v>
      </c>
      <c r="W14" s="10">
        <v>30</v>
      </c>
      <c r="X14" s="10" t="s">
        <v>373</v>
      </c>
      <c r="Y14" s="10" t="s">
        <v>821</v>
      </c>
      <c r="Z14" s="10" t="s">
        <v>373</v>
      </c>
      <c r="AA14" s="10" t="s">
        <v>373</v>
      </c>
      <c r="AB14" s="10" t="s">
        <v>373</v>
      </c>
      <c r="AC14" s="10" t="s">
        <v>373</v>
      </c>
      <c r="AE14" s="10" t="s">
        <v>373</v>
      </c>
      <c r="AF14" s="10" t="s">
        <v>373</v>
      </c>
      <c r="AG14" s="10" t="s">
        <v>373</v>
      </c>
      <c r="AH14" s="10" t="s">
        <v>373</v>
      </c>
      <c r="AI14" s="10" t="s">
        <v>373</v>
      </c>
      <c r="AJ14" s="10" t="s">
        <v>373</v>
      </c>
      <c r="AK14" s="10" t="s">
        <v>373</v>
      </c>
      <c r="AL14" s="10" t="s">
        <v>373</v>
      </c>
      <c r="AM14" s="10" t="s">
        <v>373</v>
      </c>
      <c r="AN14" s="10" t="s">
        <v>373</v>
      </c>
      <c r="AO14" s="10" t="s">
        <v>373</v>
      </c>
      <c r="AP14" s="10">
        <v>2</v>
      </c>
      <c r="AQ14" s="10" t="s">
        <v>494</v>
      </c>
      <c r="AR14" s="10" t="s">
        <v>373</v>
      </c>
      <c r="AS14" s="10" t="s">
        <v>822</v>
      </c>
      <c r="AT14" s="10" t="s">
        <v>823</v>
      </c>
      <c r="AU14" s="10" t="s">
        <v>824</v>
      </c>
      <c r="AV14" s="10">
        <v>2</v>
      </c>
      <c r="AW14" s="10" t="s">
        <v>373</v>
      </c>
      <c r="AX14" s="10" t="s">
        <v>373</v>
      </c>
      <c r="AY14" s="10" t="s">
        <v>373</v>
      </c>
      <c r="AZ14" s="10" t="s">
        <v>373</v>
      </c>
      <c r="BA14" s="10">
        <v>1</v>
      </c>
      <c r="BB14" s="10">
        <v>2019</v>
      </c>
      <c r="BC14" s="10" t="s">
        <v>411</v>
      </c>
      <c r="BD14" s="16">
        <v>2.3E-2</v>
      </c>
      <c r="BE14" s="10" t="s">
        <v>373</v>
      </c>
      <c r="BF14" s="10" t="s">
        <v>618</v>
      </c>
      <c r="BG14" s="10" t="s">
        <v>373</v>
      </c>
      <c r="BH14" s="10" t="s">
        <v>494</v>
      </c>
      <c r="BI14" s="10" t="s">
        <v>826</v>
      </c>
      <c r="BJ14" s="77">
        <v>20.34</v>
      </c>
      <c r="BK14" s="10">
        <v>1</v>
      </c>
      <c r="BL14" s="10">
        <v>2019</v>
      </c>
      <c r="BM14" s="10" t="s">
        <v>411</v>
      </c>
      <c r="BN14" s="19">
        <v>2.3E-2</v>
      </c>
      <c r="BP14" s="10" t="s">
        <v>618</v>
      </c>
      <c r="BQ14" s="10" t="s">
        <v>373</v>
      </c>
      <c r="BR14" s="10" t="s">
        <v>828</v>
      </c>
      <c r="BS14" s="10" t="s">
        <v>373</v>
      </c>
      <c r="BT14" s="77">
        <v>54.84</v>
      </c>
      <c r="BU14" s="10">
        <v>2</v>
      </c>
      <c r="BV14" s="10" t="s">
        <v>373</v>
      </c>
      <c r="BW14" s="10" t="s">
        <v>373</v>
      </c>
      <c r="BX14" s="10" t="s">
        <v>373</v>
      </c>
      <c r="BY14" s="10" t="s">
        <v>373</v>
      </c>
      <c r="BZ14" s="10" t="s">
        <v>373</v>
      </c>
      <c r="CA14" s="10" t="s">
        <v>373</v>
      </c>
      <c r="CB14" s="10" t="s">
        <v>373</v>
      </c>
      <c r="CC14" s="10" t="s">
        <v>373</v>
      </c>
      <c r="CD14" s="10" t="s">
        <v>373</v>
      </c>
      <c r="CE14" s="10" t="s">
        <v>373</v>
      </c>
      <c r="CF14" s="10" t="s">
        <v>373</v>
      </c>
      <c r="CG14" s="10" t="s">
        <v>373</v>
      </c>
      <c r="CH14" s="10">
        <v>1</v>
      </c>
      <c r="CI14" s="10" t="s">
        <v>373</v>
      </c>
      <c r="CJ14" s="10" t="s">
        <v>373</v>
      </c>
      <c r="CK14" s="10" t="s">
        <v>373</v>
      </c>
      <c r="CL14" s="10" t="s">
        <v>373</v>
      </c>
      <c r="CM14" s="10">
        <v>6960</v>
      </c>
      <c r="CN14" s="10">
        <v>7040</v>
      </c>
      <c r="CO14" s="10">
        <v>850</v>
      </c>
      <c r="CP14" s="10">
        <v>340</v>
      </c>
      <c r="CQ14" s="10">
        <v>1</v>
      </c>
      <c r="CR14" s="10">
        <v>0</v>
      </c>
      <c r="CS14" s="10">
        <v>1300000</v>
      </c>
      <c r="CT14" s="10" t="s">
        <v>373</v>
      </c>
      <c r="CU14" s="10" t="s">
        <v>373</v>
      </c>
      <c r="CV14" s="10" t="s">
        <v>373</v>
      </c>
      <c r="CW14" s="10" t="s">
        <v>373</v>
      </c>
      <c r="CX14" s="10" t="s">
        <v>373</v>
      </c>
      <c r="CY14" s="10" t="s">
        <v>373</v>
      </c>
      <c r="CZ14" s="10" t="s">
        <v>373</v>
      </c>
      <c r="DA14" s="10" t="s">
        <v>373</v>
      </c>
      <c r="DB14" s="10" t="s">
        <v>373</v>
      </c>
      <c r="DC14" s="10" t="s">
        <v>373</v>
      </c>
      <c r="DD14" s="10" t="s">
        <v>373</v>
      </c>
      <c r="DE14" s="10" t="s">
        <v>373</v>
      </c>
      <c r="DF14" s="10" t="s">
        <v>373</v>
      </c>
      <c r="DG14" s="10" t="s">
        <v>373</v>
      </c>
      <c r="DH14" s="10" t="s">
        <v>373</v>
      </c>
      <c r="DI14" s="10" t="s">
        <v>373</v>
      </c>
      <c r="DJ14" s="10" t="s">
        <v>373</v>
      </c>
      <c r="DK14" s="10" t="s">
        <v>373</v>
      </c>
      <c r="DL14" s="10" t="s">
        <v>373</v>
      </c>
      <c r="DM14" s="10" t="s">
        <v>373</v>
      </c>
      <c r="DN14" s="10" t="s">
        <v>373</v>
      </c>
      <c r="DO14" s="10" t="s">
        <v>373</v>
      </c>
      <c r="DP14" s="10" t="s">
        <v>373</v>
      </c>
      <c r="DQ14" s="10" t="s">
        <v>373</v>
      </c>
      <c r="DR14" s="10" t="s">
        <v>373</v>
      </c>
      <c r="DS14" s="12">
        <v>0.95</v>
      </c>
      <c r="DT14" s="10" t="s">
        <v>373</v>
      </c>
      <c r="DU14" s="12">
        <v>0.05</v>
      </c>
      <c r="DV14" s="10" t="s">
        <v>373</v>
      </c>
      <c r="DW14" s="10">
        <v>1</v>
      </c>
      <c r="DX14" s="10" t="s">
        <v>373</v>
      </c>
      <c r="DY14" s="10" t="s">
        <v>373</v>
      </c>
      <c r="DZ14" s="10" t="s">
        <v>373</v>
      </c>
      <c r="EA14" s="10" t="s">
        <v>373</v>
      </c>
      <c r="EB14" s="10">
        <v>7140</v>
      </c>
      <c r="EC14" s="10">
        <v>45</v>
      </c>
      <c r="ED14" s="10">
        <v>600</v>
      </c>
      <c r="EE14" s="10">
        <v>10</v>
      </c>
      <c r="EF14" s="10">
        <v>1</v>
      </c>
      <c r="EG14" s="10">
        <v>0</v>
      </c>
      <c r="EH14" s="10" t="s">
        <v>373</v>
      </c>
      <c r="EI14" s="10" t="s">
        <v>373</v>
      </c>
      <c r="EJ14" s="10" t="s">
        <v>373</v>
      </c>
      <c r="EK14" s="10" t="s">
        <v>373</v>
      </c>
      <c r="EL14" s="10" t="s">
        <v>373</v>
      </c>
      <c r="EM14" s="10" t="s">
        <v>373</v>
      </c>
      <c r="EN14" s="10" t="s">
        <v>373</v>
      </c>
      <c r="EO14" s="10" t="s">
        <v>373</v>
      </c>
      <c r="EP14" s="10" t="s">
        <v>373</v>
      </c>
      <c r="EQ14" s="10" t="s">
        <v>373</v>
      </c>
      <c r="ER14" s="10" t="s">
        <v>373</v>
      </c>
      <c r="ES14" s="10" t="s">
        <v>373</v>
      </c>
      <c r="ET14" s="10" t="s">
        <v>373</v>
      </c>
      <c r="EU14" s="10" t="s">
        <v>373</v>
      </c>
      <c r="EV14" s="10" t="s">
        <v>373</v>
      </c>
      <c r="EW14" s="10" t="s">
        <v>373</v>
      </c>
      <c r="EX14" s="10" t="s">
        <v>373</v>
      </c>
      <c r="EY14" s="10" t="s">
        <v>373</v>
      </c>
      <c r="EZ14" s="10" t="s">
        <v>373</v>
      </c>
      <c r="FA14" s="10" t="s">
        <v>373</v>
      </c>
      <c r="FB14" s="10" t="s">
        <v>373</v>
      </c>
      <c r="FC14" s="10">
        <v>2</v>
      </c>
      <c r="FD14" s="10" t="s">
        <v>373</v>
      </c>
      <c r="FE14" s="10" t="s">
        <v>373</v>
      </c>
      <c r="FF14" s="10" t="s">
        <v>373</v>
      </c>
      <c r="FG14" s="10" t="s">
        <v>373</v>
      </c>
      <c r="FH14" s="10">
        <v>2</v>
      </c>
      <c r="FI14" s="10" t="s">
        <v>373</v>
      </c>
      <c r="FJ14" s="10" t="s">
        <v>373</v>
      </c>
      <c r="FK14" s="10" t="s">
        <v>373</v>
      </c>
      <c r="FL14" s="10" t="s">
        <v>373</v>
      </c>
      <c r="FM14" s="10" t="s">
        <v>373</v>
      </c>
      <c r="FN14" s="10" t="s">
        <v>373</v>
      </c>
      <c r="FO14" s="10" t="s">
        <v>373</v>
      </c>
      <c r="FP14" s="10" t="s">
        <v>373</v>
      </c>
      <c r="FQ14" s="10" t="s">
        <v>373</v>
      </c>
      <c r="FR14" s="10" t="s">
        <v>373</v>
      </c>
      <c r="FS14" s="10" t="s">
        <v>373</v>
      </c>
    </row>
    <row r="15" spans="1:175" s="10" customFormat="1" x14ac:dyDescent="0.2">
      <c r="A15" s="10" t="s">
        <v>1282</v>
      </c>
      <c r="B15" s="10">
        <v>3245</v>
      </c>
      <c r="C15" s="10">
        <v>4</v>
      </c>
      <c r="D15" s="10">
        <v>3</v>
      </c>
      <c r="E15" s="10">
        <v>1</v>
      </c>
      <c r="F15" s="10" t="s">
        <v>373</v>
      </c>
      <c r="G15" s="10" t="s">
        <v>1021</v>
      </c>
      <c r="H15" s="10">
        <v>1</v>
      </c>
      <c r="I15" s="10" t="s">
        <v>424</v>
      </c>
      <c r="J15" s="10" t="s">
        <v>373</v>
      </c>
      <c r="K15" s="71">
        <v>0.1</v>
      </c>
      <c r="L15" s="10" t="s">
        <v>373</v>
      </c>
      <c r="M15" s="10">
        <v>0</v>
      </c>
      <c r="N15" s="10" t="s">
        <v>373</v>
      </c>
      <c r="O15" s="10" t="s">
        <v>373</v>
      </c>
      <c r="P15" s="10">
        <v>12</v>
      </c>
      <c r="Q15" s="10" t="s">
        <v>373</v>
      </c>
      <c r="R15" s="10" t="s">
        <v>373</v>
      </c>
      <c r="S15" s="10">
        <v>2</v>
      </c>
      <c r="T15" s="10" t="s">
        <v>373</v>
      </c>
      <c r="U15" s="10" t="s">
        <v>405</v>
      </c>
      <c r="V15" s="10" t="s">
        <v>406</v>
      </c>
      <c r="W15" s="10" t="s">
        <v>373</v>
      </c>
      <c r="X15" s="10" t="s">
        <v>1287</v>
      </c>
      <c r="Y15" s="10" t="s">
        <v>373</v>
      </c>
      <c r="Z15" s="19">
        <v>0.1</v>
      </c>
      <c r="AA15" s="19">
        <v>0.32</v>
      </c>
      <c r="AB15" s="10" t="s">
        <v>373</v>
      </c>
      <c r="AC15" s="10" t="s">
        <v>373</v>
      </c>
      <c r="AE15" s="10" t="s">
        <v>373</v>
      </c>
      <c r="AF15" s="10" t="s">
        <v>429</v>
      </c>
      <c r="AG15" s="10">
        <v>2</v>
      </c>
      <c r="AH15" s="10">
        <v>2</v>
      </c>
      <c r="AI15" s="10">
        <v>2</v>
      </c>
      <c r="AJ15" s="10">
        <v>2017</v>
      </c>
      <c r="AK15" s="10">
        <v>2010</v>
      </c>
      <c r="AL15" s="10">
        <v>2018</v>
      </c>
      <c r="AM15" s="10" t="s">
        <v>373</v>
      </c>
      <c r="AN15" s="10" t="s">
        <v>373</v>
      </c>
      <c r="AO15" s="10" t="s">
        <v>373</v>
      </c>
      <c r="AP15" s="10">
        <v>2</v>
      </c>
      <c r="AQ15" s="10" t="s">
        <v>494</v>
      </c>
      <c r="AR15" s="10" t="s">
        <v>373</v>
      </c>
      <c r="AS15" s="10" t="s">
        <v>1289</v>
      </c>
      <c r="AT15" s="10" t="s">
        <v>1090</v>
      </c>
      <c r="AU15" s="10" t="s">
        <v>1290</v>
      </c>
      <c r="AV15" s="10">
        <v>1</v>
      </c>
      <c r="AW15" s="10" t="s">
        <v>373</v>
      </c>
      <c r="AX15" s="10">
        <v>1</v>
      </c>
      <c r="AY15" s="10">
        <v>1</v>
      </c>
      <c r="AZ15" s="10">
        <v>1</v>
      </c>
      <c r="BA15" s="10">
        <v>1</v>
      </c>
      <c r="BB15" s="10">
        <v>2019</v>
      </c>
      <c r="BC15" s="10" t="s">
        <v>411</v>
      </c>
      <c r="BD15" s="16">
        <v>7.4999999999999997E-2</v>
      </c>
      <c r="BE15" s="10" t="s">
        <v>373</v>
      </c>
      <c r="BF15" s="10" t="s">
        <v>600</v>
      </c>
      <c r="BG15" s="10" t="s">
        <v>373</v>
      </c>
      <c r="BH15" s="10" t="s">
        <v>560</v>
      </c>
      <c r="BI15" s="10" t="s">
        <v>373</v>
      </c>
      <c r="BJ15" s="77">
        <v>52.48</v>
      </c>
      <c r="BK15" s="10">
        <v>1</v>
      </c>
      <c r="BL15" s="10">
        <v>2019</v>
      </c>
      <c r="BM15" s="10" t="s">
        <v>411</v>
      </c>
      <c r="BN15" s="19">
        <v>2.5000000000000001E-2</v>
      </c>
      <c r="BP15" s="10" t="s">
        <v>618</v>
      </c>
      <c r="BQ15" s="10" t="s">
        <v>373</v>
      </c>
      <c r="BR15" s="10" t="s">
        <v>828</v>
      </c>
      <c r="BS15" s="10" t="s">
        <v>373</v>
      </c>
      <c r="BT15" s="77">
        <v>44.49</v>
      </c>
      <c r="BU15" s="10">
        <v>1</v>
      </c>
      <c r="BV15" s="10">
        <v>2019</v>
      </c>
      <c r="BW15" s="10" t="s">
        <v>411</v>
      </c>
      <c r="BX15" s="19">
        <v>1</v>
      </c>
      <c r="BZ15" s="10">
        <v>3</v>
      </c>
      <c r="CA15" s="10" t="s">
        <v>1295</v>
      </c>
      <c r="CB15" s="10" t="s">
        <v>373</v>
      </c>
      <c r="CC15" s="10" t="s">
        <v>752</v>
      </c>
      <c r="CD15" s="10" t="s">
        <v>373</v>
      </c>
      <c r="CE15" s="10">
        <v>1</v>
      </c>
      <c r="CF15" s="10" t="s">
        <v>1296</v>
      </c>
      <c r="CG15" s="14">
        <v>2</v>
      </c>
      <c r="CH15" s="10">
        <v>1</v>
      </c>
      <c r="CI15" s="10" t="s">
        <v>373</v>
      </c>
      <c r="CJ15" s="10" t="s">
        <v>373</v>
      </c>
      <c r="CK15" s="10" t="s">
        <v>373</v>
      </c>
      <c r="CL15" s="10" t="s">
        <v>373</v>
      </c>
      <c r="CM15" s="10" t="s">
        <v>373</v>
      </c>
      <c r="CN15" s="10" t="s">
        <v>373</v>
      </c>
      <c r="CO15" s="10" t="s">
        <v>373</v>
      </c>
      <c r="CP15" s="10" t="s">
        <v>373</v>
      </c>
      <c r="CQ15" s="10" t="s">
        <v>373</v>
      </c>
      <c r="CR15" s="10" t="s">
        <v>373</v>
      </c>
      <c r="CS15" s="10" t="s">
        <v>373</v>
      </c>
      <c r="CT15" s="10" t="s">
        <v>373</v>
      </c>
      <c r="CU15" s="10" t="s">
        <v>373</v>
      </c>
      <c r="CV15" s="10" t="s">
        <v>373</v>
      </c>
      <c r="CW15" s="10" t="s">
        <v>373</v>
      </c>
      <c r="CX15" s="10" t="s">
        <v>373</v>
      </c>
      <c r="CY15" s="10" t="s">
        <v>373</v>
      </c>
      <c r="CZ15" s="10" t="s">
        <v>373</v>
      </c>
      <c r="DA15" s="10" t="s">
        <v>373</v>
      </c>
      <c r="DB15" s="10" t="s">
        <v>373</v>
      </c>
      <c r="DC15" s="10" t="s">
        <v>373</v>
      </c>
      <c r="DD15" s="10" t="s">
        <v>373</v>
      </c>
      <c r="DE15" s="10" t="s">
        <v>373</v>
      </c>
      <c r="DF15" s="10" t="s">
        <v>373</v>
      </c>
      <c r="DG15" s="10" t="s">
        <v>373</v>
      </c>
      <c r="DH15" s="10" t="s">
        <v>373</v>
      </c>
      <c r="DI15" s="10" t="s">
        <v>373</v>
      </c>
      <c r="DJ15" s="10" t="s">
        <v>373</v>
      </c>
      <c r="DK15" s="10" t="s">
        <v>373</v>
      </c>
      <c r="DL15" s="10" t="s">
        <v>373</v>
      </c>
      <c r="DM15" s="10" t="s">
        <v>373</v>
      </c>
      <c r="DN15" s="10" t="s">
        <v>373</v>
      </c>
      <c r="DO15" s="10" t="s">
        <v>373</v>
      </c>
      <c r="DP15" s="10" t="s">
        <v>373</v>
      </c>
      <c r="DQ15" s="10" t="s">
        <v>373</v>
      </c>
      <c r="DR15" s="10" t="s">
        <v>373</v>
      </c>
      <c r="DS15" s="10" t="s">
        <v>373</v>
      </c>
      <c r="DT15" s="10" t="s">
        <v>373</v>
      </c>
      <c r="DU15" s="10" t="s">
        <v>373</v>
      </c>
      <c r="DV15" s="10" t="s">
        <v>373</v>
      </c>
      <c r="DW15" s="10" t="s">
        <v>373</v>
      </c>
      <c r="DX15" s="10" t="s">
        <v>373</v>
      </c>
      <c r="DY15" s="10" t="s">
        <v>373</v>
      </c>
      <c r="DZ15" s="10" t="s">
        <v>373</v>
      </c>
      <c r="EA15" s="10" t="s">
        <v>373</v>
      </c>
      <c r="EB15" s="10" t="s">
        <v>373</v>
      </c>
      <c r="EC15" s="10" t="s">
        <v>373</v>
      </c>
      <c r="ED15" s="10" t="s">
        <v>373</v>
      </c>
      <c r="EE15" s="10" t="s">
        <v>373</v>
      </c>
      <c r="EF15" s="10" t="s">
        <v>373</v>
      </c>
      <c r="EG15" s="10" t="s">
        <v>373</v>
      </c>
      <c r="EH15" s="10" t="s">
        <v>373</v>
      </c>
      <c r="EI15" s="10" t="s">
        <v>373</v>
      </c>
      <c r="EJ15" s="10" t="s">
        <v>373</v>
      </c>
      <c r="EK15" s="10" t="s">
        <v>373</v>
      </c>
      <c r="EL15" s="10" t="s">
        <v>373</v>
      </c>
      <c r="EM15" s="10" t="s">
        <v>373</v>
      </c>
      <c r="EN15" s="10" t="s">
        <v>373</v>
      </c>
      <c r="EO15" s="10" t="s">
        <v>373</v>
      </c>
      <c r="EP15" s="10" t="s">
        <v>373</v>
      </c>
      <c r="EQ15" s="10" t="s">
        <v>373</v>
      </c>
      <c r="ER15" s="10" t="s">
        <v>373</v>
      </c>
      <c r="ES15" s="10" t="s">
        <v>373</v>
      </c>
      <c r="ET15" s="10" t="s">
        <v>373</v>
      </c>
      <c r="EU15" s="10" t="s">
        <v>373</v>
      </c>
      <c r="EV15" s="10" t="s">
        <v>373</v>
      </c>
      <c r="EW15" s="10" t="s">
        <v>373</v>
      </c>
      <c r="EX15" s="10" t="s">
        <v>373</v>
      </c>
      <c r="EY15" s="10" t="s">
        <v>373</v>
      </c>
      <c r="EZ15" s="10" t="s">
        <v>373</v>
      </c>
      <c r="FA15" s="10" t="s">
        <v>373</v>
      </c>
      <c r="FB15" s="10" t="s">
        <v>373</v>
      </c>
      <c r="FC15" s="10" t="s">
        <v>373</v>
      </c>
      <c r="FD15" s="10" t="s">
        <v>373</v>
      </c>
      <c r="FE15" s="10" t="s">
        <v>373</v>
      </c>
      <c r="FF15" s="10" t="s">
        <v>373</v>
      </c>
      <c r="FG15" s="10" t="s">
        <v>373</v>
      </c>
      <c r="FH15" s="10" t="s">
        <v>373</v>
      </c>
      <c r="FI15" s="10" t="s">
        <v>373</v>
      </c>
      <c r="FJ15" s="10" t="s">
        <v>373</v>
      </c>
      <c r="FK15" s="10" t="s">
        <v>373</v>
      </c>
      <c r="FL15" s="10" t="s">
        <v>373</v>
      </c>
      <c r="FM15" s="10" t="s">
        <v>373</v>
      </c>
      <c r="FN15" s="10" t="s">
        <v>373</v>
      </c>
      <c r="FO15" s="10" t="s">
        <v>373</v>
      </c>
      <c r="FP15" s="10" t="s">
        <v>373</v>
      </c>
      <c r="FQ15" s="10" t="s">
        <v>373</v>
      </c>
      <c r="FR15" s="10" t="s">
        <v>373</v>
      </c>
      <c r="FS15" s="10" t="s">
        <v>373</v>
      </c>
    </row>
    <row r="16" spans="1:175" s="10" customFormat="1" x14ac:dyDescent="0.2">
      <c r="A16" s="10" t="s">
        <v>3225</v>
      </c>
      <c r="B16" s="10">
        <v>59280</v>
      </c>
      <c r="C16" s="10">
        <v>5</v>
      </c>
      <c r="D16" s="10">
        <v>4</v>
      </c>
      <c r="E16" s="10">
        <v>1</v>
      </c>
      <c r="F16" s="10" t="s">
        <v>373</v>
      </c>
      <c r="G16" s="10" t="s">
        <v>423</v>
      </c>
      <c r="H16" s="10">
        <v>1</v>
      </c>
      <c r="I16" s="10" t="s">
        <v>401</v>
      </c>
      <c r="J16" s="10" t="s">
        <v>373</v>
      </c>
      <c r="K16" s="71">
        <v>0.25</v>
      </c>
      <c r="L16" s="10" t="s">
        <v>373</v>
      </c>
      <c r="M16" s="10">
        <v>26</v>
      </c>
      <c r="N16" s="10" t="s">
        <v>373</v>
      </c>
      <c r="O16" s="10" t="s">
        <v>373</v>
      </c>
      <c r="P16" s="10">
        <v>46</v>
      </c>
      <c r="Q16" s="10" t="s">
        <v>373</v>
      </c>
      <c r="R16" s="10" t="s">
        <v>373</v>
      </c>
      <c r="S16" s="10">
        <v>2</v>
      </c>
      <c r="T16" s="10" t="s">
        <v>373</v>
      </c>
      <c r="U16" s="10" t="s">
        <v>405</v>
      </c>
      <c r="V16" s="10" t="s">
        <v>406</v>
      </c>
      <c r="W16" s="10">
        <v>365</v>
      </c>
      <c r="X16" s="10" t="s">
        <v>373</v>
      </c>
      <c r="Y16" s="10" t="s">
        <v>373</v>
      </c>
      <c r="Z16" s="19">
        <v>0</v>
      </c>
      <c r="AA16" s="19">
        <v>0.15</v>
      </c>
      <c r="AB16" s="24">
        <v>0</v>
      </c>
      <c r="AC16" s="10" t="s">
        <v>373</v>
      </c>
      <c r="AE16" s="10" t="s">
        <v>373</v>
      </c>
      <c r="AF16" s="10" t="s">
        <v>373</v>
      </c>
      <c r="AG16" s="10">
        <v>1</v>
      </c>
      <c r="AH16" s="10">
        <v>1</v>
      </c>
      <c r="AI16" s="10">
        <v>1</v>
      </c>
      <c r="AJ16" s="10">
        <v>2014</v>
      </c>
      <c r="AK16" s="10">
        <v>2014</v>
      </c>
      <c r="AL16" s="10">
        <v>2014</v>
      </c>
      <c r="AM16" s="10">
        <v>2014</v>
      </c>
      <c r="AN16" s="10">
        <v>2014</v>
      </c>
      <c r="AO16" s="10">
        <v>2014</v>
      </c>
      <c r="AP16" s="10">
        <v>1</v>
      </c>
      <c r="AQ16" s="10" t="s">
        <v>408</v>
      </c>
      <c r="AR16" s="10" t="s">
        <v>373</v>
      </c>
      <c r="AS16" s="10" t="s">
        <v>373</v>
      </c>
      <c r="AT16" s="10" t="s">
        <v>409</v>
      </c>
      <c r="AU16" s="10" t="s">
        <v>373</v>
      </c>
      <c r="AV16" s="10">
        <v>1</v>
      </c>
      <c r="AW16" s="10" t="s">
        <v>1635</v>
      </c>
      <c r="AX16" s="10">
        <v>2</v>
      </c>
      <c r="AY16" s="10">
        <v>2</v>
      </c>
      <c r="AZ16" s="10">
        <v>2</v>
      </c>
      <c r="BA16" s="10">
        <v>2</v>
      </c>
      <c r="BB16" s="10" t="s">
        <v>373</v>
      </c>
      <c r="BC16" s="10" t="s">
        <v>373</v>
      </c>
      <c r="BD16" s="10" t="s">
        <v>373</v>
      </c>
      <c r="BE16" s="10" t="s">
        <v>373</v>
      </c>
      <c r="BF16" s="10" t="s">
        <v>373</v>
      </c>
      <c r="BG16" s="10" t="s">
        <v>373</v>
      </c>
      <c r="BH16" s="10" t="s">
        <v>373</v>
      </c>
      <c r="BI16" s="10" t="s">
        <v>373</v>
      </c>
      <c r="BJ16" s="10" t="s">
        <v>373</v>
      </c>
      <c r="BK16" s="10">
        <v>1</v>
      </c>
      <c r="BM16" s="10" t="s">
        <v>411</v>
      </c>
      <c r="BN16" s="19">
        <v>2.5000000000000001E-2</v>
      </c>
      <c r="BO16" s="10" t="s">
        <v>373</v>
      </c>
      <c r="BP16" s="10" t="s">
        <v>559</v>
      </c>
      <c r="BQ16" s="10" t="s">
        <v>373</v>
      </c>
      <c r="BR16" s="10" t="s">
        <v>828</v>
      </c>
      <c r="BS16" s="10" t="s">
        <v>373</v>
      </c>
      <c r="BT16" s="77">
        <v>36.46</v>
      </c>
      <c r="BU16" s="10">
        <v>1</v>
      </c>
      <c r="BW16" s="10" t="s">
        <v>411</v>
      </c>
      <c r="BX16" s="19">
        <v>0.08</v>
      </c>
      <c r="BZ16" s="10">
        <v>1</v>
      </c>
      <c r="CA16" s="10" t="s">
        <v>1640</v>
      </c>
      <c r="CB16" s="10" t="s">
        <v>373</v>
      </c>
      <c r="CC16" s="10" t="s">
        <v>752</v>
      </c>
      <c r="CD16" s="10" t="s">
        <v>373</v>
      </c>
      <c r="CE16" s="10">
        <v>2</v>
      </c>
      <c r="CF16" s="10" t="s">
        <v>373</v>
      </c>
      <c r="CG16" s="77">
        <v>9.02</v>
      </c>
      <c r="CH16" s="10">
        <v>1</v>
      </c>
      <c r="CI16" s="10">
        <v>57110</v>
      </c>
      <c r="CJ16" s="10" t="s">
        <v>373</v>
      </c>
      <c r="CK16" s="10" t="s">
        <v>373</v>
      </c>
      <c r="CL16" s="10" t="s">
        <v>373</v>
      </c>
      <c r="CM16" s="10">
        <v>15831</v>
      </c>
      <c r="CN16" s="10" t="s">
        <v>373</v>
      </c>
      <c r="CO16" s="10" t="s">
        <v>373</v>
      </c>
      <c r="CP16" s="10" t="s">
        <v>373</v>
      </c>
      <c r="CQ16" s="10" t="s">
        <v>373</v>
      </c>
      <c r="CR16" s="10" t="s">
        <v>373</v>
      </c>
      <c r="CS16" s="123">
        <v>4488</v>
      </c>
      <c r="CT16" s="10">
        <v>255</v>
      </c>
      <c r="CU16" s="10" t="s">
        <v>373</v>
      </c>
      <c r="CV16" s="10">
        <v>3</v>
      </c>
      <c r="CW16" s="10" t="s">
        <v>373</v>
      </c>
      <c r="CX16" s="10" t="s">
        <v>373</v>
      </c>
      <c r="CY16" s="10" t="s">
        <v>373</v>
      </c>
      <c r="CZ16" s="10" t="s">
        <v>373</v>
      </c>
      <c r="DA16" s="10" t="s">
        <v>373</v>
      </c>
      <c r="DB16" s="10" t="s">
        <v>373</v>
      </c>
      <c r="DC16" s="10" t="s">
        <v>373</v>
      </c>
      <c r="DD16" s="10" t="s">
        <v>373</v>
      </c>
      <c r="DE16" s="10" t="s">
        <v>373</v>
      </c>
      <c r="DF16" s="10" t="s">
        <v>373</v>
      </c>
      <c r="DG16" s="10" t="s">
        <v>373</v>
      </c>
      <c r="DH16" s="10" t="s">
        <v>373</v>
      </c>
      <c r="DI16" s="10" t="s">
        <v>373</v>
      </c>
      <c r="DJ16" s="10" t="s">
        <v>373</v>
      </c>
      <c r="DK16" s="10" t="s">
        <v>373</v>
      </c>
      <c r="DL16" s="10" t="s">
        <v>373</v>
      </c>
      <c r="DM16" s="10" t="s">
        <v>373</v>
      </c>
      <c r="DN16" s="10" t="s">
        <v>373</v>
      </c>
      <c r="DO16" s="10">
        <v>1</v>
      </c>
      <c r="DP16" s="10">
        <v>1</v>
      </c>
      <c r="DQ16" s="10" t="s">
        <v>449</v>
      </c>
      <c r="DR16" s="10" t="s">
        <v>373</v>
      </c>
      <c r="DS16" s="10" t="s">
        <v>373</v>
      </c>
      <c r="DT16" s="10" t="s">
        <v>373</v>
      </c>
      <c r="DU16" s="10" t="s">
        <v>373</v>
      </c>
      <c r="DV16" s="10" t="s">
        <v>373</v>
      </c>
      <c r="DW16" s="10">
        <v>1</v>
      </c>
      <c r="DX16" s="10" t="s">
        <v>373</v>
      </c>
      <c r="DY16" s="10" t="s">
        <v>373</v>
      </c>
      <c r="DZ16" s="10" t="s">
        <v>373</v>
      </c>
      <c r="EA16" s="10" t="s">
        <v>373</v>
      </c>
      <c r="EB16" s="10" t="s">
        <v>373</v>
      </c>
      <c r="EC16" s="10" t="s">
        <v>373</v>
      </c>
      <c r="ED16" s="10" t="s">
        <v>373</v>
      </c>
      <c r="EE16" s="10" t="s">
        <v>373</v>
      </c>
      <c r="EF16" s="10" t="s">
        <v>373</v>
      </c>
      <c r="EG16" s="10" t="s">
        <v>373</v>
      </c>
      <c r="EH16" s="10" t="s">
        <v>373</v>
      </c>
      <c r="EI16" s="10" t="s">
        <v>373</v>
      </c>
      <c r="EJ16" s="10" t="s">
        <v>373</v>
      </c>
      <c r="EK16" s="10" t="s">
        <v>373</v>
      </c>
      <c r="EL16" s="10" t="s">
        <v>373</v>
      </c>
      <c r="EM16" s="10" t="s">
        <v>373</v>
      </c>
      <c r="EN16" s="10" t="s">
        <v>373</v>
      </c>
      <c r="EO16" s="10" t="s">
        <v>373</v>
      </c>
      <c r="EP16" s="10" t="s">
        <v>373</v>
      </c>
      <c r="EQ16" s="10" t="s">
        <v>373</v>
      </c>
      <c r="ER16" s="10" t="s">
        <v>373</v>
      </c>
      <c r="ES16" s="10" t="s">
        <v>373</v>
      </c>
      <c r="ET16" s="10" t="s">
        <v>373</v>
      </c>
      <c r="EU16" s="10" t="s">
        <v>373</v>
      </c>
      <c r="EV16" s="10" t="s">
        <v>373</v>
      </c>
      <c r="EW16" s="10" t="s">
        <v>373</v>
      </c>
      <c r="EX16" s="10" t="s">
        <v>373</v>
      </c>
      <c r="EY16" s="10" t="s">
        <v>373</v>
      </c>
      <c r="EZ16" s="10" t="s">
        <v>373</v>
      </c>
      <c r="FA16" s="10" t="s">
        <v>373</v>
      </c>
      <c r="FB16" s="10" t="s">
        <v>373</v>
      </c>
      <c r="FC16" s="10" t="s">
        <v>373</v>
      </c>
      <c r="FD16" s="10" t="s">
        <v>373</v>
      </c>
      <c r="FE16" s="10" t="s">
        <v>373</v>
      </c>
      <c r="FF16" s="10" t="s">
        <v>373</v>
      </c>
      <c r="FG16" s="10" t="s">
        <v>373</v>
      </c>
      <c r="FH16" s="10" t="s">
        <v>373</v>
      </c>
      <c r="FI16" s="10" t="s">
        <v>373</v>
      </c>
      <c r="FJ16" s="10" t="s">
        <v>373</v>
      </c>
      <c r="FK16" s="10" t="s">
        <v>373</v>
      </c>
      <c r="FL16" s="10" t="s">
        <v>373</v>
      </c>
      <c r="FM16" s="10" t="s">
        <v>373</v>
      </c>
      <c r="FN16" s="10" t="s">
        <v>373</v>
      </c>
      <c r="FO16" s="10" t="s">
        <v>373</v>
      </c>
      <c r="FP16" s="10" t="s">
        <v>373</v>
      </c>
      <c r="FQ16" s="10" t="s">
        <v>373</v>
      </c>
      <c r="FR16" s="10" t="s">
        <v>373</v>
      </c>
      <c r="FS16" s="10" t="s">
        <v>373</v>
      </c>
    </row>
    <row r="17" spans="1:175" s="10" customFormat="1" x14ac:dyDescent="0.2">
      <c r="A17" s="10" t="s">
        <v>3249</v>
      </c>
      <c r="B17" s="10">
        <v>13240</v>
      </c>
      <c r="C17" s="10">
        <v>5</v>
      </c>
      <c r="D17" s="10">
        <v>1</v>
      </c>
      <c r="E17" s="10">
        <v>1</v>
      </c>
      <c r="F17" s="10" t="s">
        <v>373</v>
      </c>
      <c r="G17" s="10" t="s">
        <v>423</v>
      </c>
      <c r="H17" s="10">
        <v>1</v>
      </c>
      <c r="I17" s="10" t="s">
        <v>424</v>
      </c>
      <c r="J17" s="10" t="s">
        <v>373</v>
      </c>
      <c r="K17" s="71">
        <v>0.25</v>
      </c>
      <c r="L17" s="10" t="s">
        <v>373</v>
      </c>
      <c r="M17" s="10">
        <v>10</v>
      </c>
      <c r="N17" s="10" t="s">
        <v>373</v>
      </c>
      <c r="O17" s="10" t="s">
        <v>373</v>
      </c>
      <c r="P17" s="10">
        <v>30</v>
      </c>
      <c r="Q17" s="10" t="s">
        <v>373</v>
      </c>
      <c r="R17" s="10">
        <v>90</v>
      </c>
      <c r="S17" s="10">
        <v>1</v>
      </c>
      <c r="T17" s="10" t="s">
        <v>799</v>
      </c>
      <c r="U17" s="10" t="s">
        <v>405</v>
      </c>
      <c r="V17" s="10" t="s">
        <v>636</v>
      </c>
      <c r="W17" s="10">
        <v>30</v>
      </c>
      <c r="X17" s="10" t="s">
        <v>373</v>
      </c>
      <c r="Y17" s="10" t="s">
        <v>800</v>
      </c>
      <c r="Z17" s="10" t="s">
        <v>373</v>
      </c>
      <c r="AA17" s="10" t="s">
        <v>373</v>
      </c>
      <c r="AB17" s="10" t="s">
        <v>373</v>
      </c>
      <c r="AC17" s="10" t="s">
        <v>429</v>
      </c>
      <c r="AE17" s="10" t="s">
        <v>429</v>
      </c>
      <c r="AF17" s="10" t="s">
        <v>429</v>
      </c>
      <c r="AG17" s="10">
        <v>2</v>
      </c>
      <c r="AH17" s="10">
        <v>2</v>
      </c>
      <c r="AI17" s="10">
        <v>2</v>
      </c>
      <c r="AJ17" s="10">
        <v>2017</v>
      </c>
      <c r="AK17" s="10">
        <v>2017</v>
      </c>
      <c r="AL17" s="10">
        <v>2017</v>
      </c>
      <c r="AM17" s="10">
        <v>2017</v>
      </c>
      <c r="AN17" s="10">
        <v>2017</v>
      </c>
      <c r="AO17" s="10">
        <v>2017</v>
      </c>
      <c r="AP17" s="10">
        <v>1</v>
      </c>
      <c r="AQ17" s="10" t="s">
        <v>494</v>
      </c>
      <c r="AR17" s="10" t="s">
        <v>373</v>
      </c>
      <c r="AS17" s="10" t="s">
        <v>801</v>
      </c>
      <c r="AT17" s="10" t="s">
        <v>802</v>
      </c>
      <c r="AU17" s="10" t="s">
        <v>373</v>
      </c>
      <c r="AV17" s="10">
        <v>1</v>
      </c>
      <c r="AW17" s="10" t="s">
        <v>803</v>
      </c>
      <c r="AX17" s="10">
        <v>2</v>
      </c>
      <c r="AY17" s="10">
        <v>2</v>
      </c>
      <c r="AZ17" s="10">
        <v>2</v>
      </c>
      <c r="BA17" s="10">
        <v>2</v>
      </c>
      <c r="BB17" s="10" t="s">
        <v>373</v>
      </c>
      <c r="BC17" s="10" t="s">
        <v>373</v>
      </c>
      <c r="BD17" s="10" t="s">
        <v>373</v>
      </c>
      <c r="BE17" s="10" t="s">
        <v>373</v>
      </c>
      <c r="BF17" s="10" t="s">
        <v>373</v>
      </c>
      <c r="BG17" s="10" t="s">
        <v>373</v>
      </c>
      <c r="BH17" s="10" t="s">
        <v>373</v>
      </c>
      <c r="BI17" s="10" t="s">
        <v>373</v>
      </c>
      <c r="BJ17" s="10" t="s">
        <v>373</v>
      </c>
      <c r="BK17" s="10">
        <v>1</v>
      </c>
      <c r="BL17" s="10">
        <v>2018</v>
      </c>
      <c r="BM17" s="10" t="s">
        <v>411</v>
      </c>
      <c r="BN17" s="19">
        <v>2.7000000000000003E-2</v>
      </c>
      <c r="BP17" s="10" t="s">
        <v>559</v>
      </c>
      <c r="BQ17" s="10" t="s">
        <v>373</v>
      </c>
      <c r="BR17" s="10" t="s">
        <v>502</v>
      </c>
      <c r="BS17" s="10" t="s">
        <v>373</v>
      </c>
      <c r="BT17" s="77">
        <v>57.35</v>
      </c>
      <c r="BU17" s="10">
        <v>1</v>
      </c>
      <c r="BW17" s="10" t="s">
        <v>411</v>
      </c>
      <c r="BX17" s="19">
        <v>2.7000000000000003E-2</v>
      </c>
      <c r="BZ17" s="10">
        <v>3</v>
      </c>
      <c r="CA17" s="10" t="s">
        <v>373</v>
      </c>
      <c r="CB17" s="10" t="s">
        <v>373</v>
      </c>
      <c r="CC17" s="10" t="s">
        <v>752</v>
      </c>
      <c r="CD17" s="10" t="s">
        <v>373</v>
      </c>
      <c r="CE17" s="10">
        <v>1</v>
      </c>
      <c r="CF17" s="10" t="s">
        <v>808</v>
      </c>
      <c r="CG17" s="77">
        <v>11.71</v>
      </c>
      <c r="CH17" s="10">
        <v>1</v>
      </c>
      <c r="CI17" s="10">
        <v>13200</v>
      </c>
      <c r="CJ17" s="10">
        <v>20</v>
      </c>
      <c r="CK17" s="10">
        <v>0</v>
      </c>
      <c r="CL17" s="10">
        <v>0</v>
      </c>
      <c r="CM17" s="10" t="s">
        <v>373</v>
      </c>
      <c r="CN17" s="10" t="s">
        <v>373</v>
      </c>
      <c r="CO17" s="10" t="s">
        <v>373</v>
      </c>
      <c r="CP17" s="10" t="s">
        <v>373</v>
      </c>
      <c r="CQ17" s="10">
        <v>4200</v>
      </c>
      <c r="CR17" s="10">
        <v>20</v>
      </c>
      <c r="CS17" s="123" t="s">
        <v>373</v>
      </c>
      <c r="CT17" s="10" t="s">
        <v>373</v>
      </c>
      <c r="CU17" s="10" t="s">
        <v>373</v>
      </c>
      <c r="CV17" s="10" t="s">
        <v>373</v>
      </c>
      <c r="CW17" s="10" t="s">
        <v>373</v>
      </c>
      <c r="CX17" s="10" t="s">
        <v>373</v>
      </c>
      <c r="CY17" s="10" t="s">
        <v>373</v>
      </c>
      <c r="CZ17" s="10" t="s">
        <v>373</v>
      </c>
      <c r="DA17" s="10" t="s">
        <v>373</v>
      </c>
      <c r="DB17" s="10" t="s">
        <v>373</v>
      </c>
      <c r="DC17" s="10" t="s">
        <v>373</v>
      </c>
      <c r="DD17" s="10" t="s">
        <v>373</v>
      </c>
      <c r="DE17" s="10" t="s">
        <v>373</v>
      </c>
      <c r="DF17" s="10" t="s">
        <v>373</v>
      </c>
      <c r="DG17" s="10" t="s">
        <v>373</v>
      </c>
      <c r="DH17" s="10" t="s">
        <v>373</v>
      </c>
      <c r="DI17" s="10" t="s">
        <v>373</v>
      </c>
      <c r="DJ17" s="10" t="s">
        <v>373</v>
      </c>
      <c r="DK17" s="10" t="s">
        <v>373</v>
      </c>
      <c r="DL17" s="10" t="s">
        <v>373</v>
      </c>
      <c r="DM17" s="10" t="s">
        <v>373</v>
      </c>
      <c r="DN17" s="10" t="s">
        <v>373</v>
      </c>
      <c r="DO17" s="10" t="s">
        <v>373</v>
      </c>
      <c r="DP17" s="10" t="s">
        <v>373</v>
      </c>
      <c r="DQ17" s="10" t="s">
        <v>373</v>
      </c>
      <c r="DR17" s="10" t="s">
        <v>373</v>
      </c>
      <c r="DS17" s="10" t="s">
        <v>373</v>
      </c>
      <c r="DT17" s="10" t="s">
        <v>373</v>
      </c>
      <c r="DU17" s="10" t="s">
        <v>373</v>
      </c>
      <c r="DV17" s="10" t="s">
        <v>373</v>
      </c>
      <c r="DW17" s="10">
        <v>1</v>
      </c>
      <c r="DX17" s="10" t="s">
        <v>373</v>
      </c>
      <c r="DY17" s="10" t="s">
        <v>373</v>
      </c>
      <c r="DZ17" s="10" t="s">
        <v>373</v>
      </c>
      <c r="EA17" s="10" t="s">
        <v>373</v>
      </c>
      <c r="EB17" s="10" t="s">
        <v>373</v>
      </c>
      <c r="EC17" s="10" t="s">
        <v>373</v>
      </c>
      <c r="ED17" s="10" t="s">
        <v>373</v>
      </c>
      <c r="EE17" s="10" t="s">
        <v>373</v>
      </c>
      <c r="EF17" s="10" t="s">
        <v>373</v>
      </c>
      <c r="EG17" s="10" t="s">
        <v>373</v>
      </c>
      <c r="EH17" s="10" t="s">
        <v>373</v>
      </c>
      <c r="EI17" s="10" t="s">
        <v>373</v>
      </c>
      <c r="EJ17" s="10" t="s">
        <v>373</v>
      </c>
      <c r="EK17" s="10" t="s">
        <v>373</v>
      </c>
      <c r="EL17" s="10" t="s">
        <v>373</v>
      </c>
      <c r="EM17" s="10" t="s">
        <v>373</v>
      </c>
      <c r="EN17" s="10" t="s">
        <v>373</v>
      </c>
      <c r="EO17" s="10" t="s">
        <v>373</v>
      </c>
      <c r="EP17" s="10" t="s">
        <v>373</v>
      </c>
      <c r="EQ17" s="10" t="s">
        <v>373</v>
      </c>
      <c r="ER17" s="10" t="s">
        <v>373</v>
      </c>
      <c r="ES17" s="10" t="s">
        <v>373</v>
      </c>
      <c r="ET17" s="10" t="s">
        <v>373</v>
      </c>
      <c r="EU17" s="10" t="s">
        <v>373</v>
      </c>
      <c r="EV17" s="10" t="s">
        <v>373</v>
      </c>
      <c r="EW17" s="10" t="s">
        <v>373</v>
      </c>
      <c r="EX17" s="10" t="s">
        <v>373</v>
      </c>
      <c r="EY17" s="10" t="s">
        <v>373</v>
      </c>
      <c r="EZ17" s="10" t="s">
        <v>373</v>
      </c>
      <c r="FA17" s="10" t="s">
        <v>373</v>
      </c>
      <c r="FB17" s="10" t="s">
        <v>373</v>
      </c>
      <c r="FC17" s="10" t="s">
        <v>373</v>
      </c>
      <c r="FD17" s="10" t="s">
        <v>373</v>
      </c>
      <c r="FE17" s="10">
        <v>2</v>
      </c>
      <c r="FF17" s="10" t="s">
        <v>373</v>
      </c>
      <c r="FG17" s="10" t="s">
        <v>373</v>
      </c>
      <c r="FH17" s="10">
        <v>1</v>
      </c>
      <c r="FI17" s="10" t="s">
        <v>373</v>
      </c>
      <c r="FJ17" s="10" t="s">
        <v>373</v>
      </c>
      <c r="FK17" s="10" t="s">
        <v>373</v>
      </c>
      <c r="FL17" s="10" t="s">
        <v>373</v>
      </c>
      <c r="FM17" s="10" t="s">
        <v>373</v>
      </c>
      <c r="FN17" s="10" t="s">
        <v>373</v>
      </c>
      <c r="FO17" s="10" t="s">
        <v>373</v>
      </c>
      <c r="FP17" s="10" t="s">
        <v>373</v>
      </c>
      <c r="FQ17" s="10" t="s">
        <v>373</v>
      </c>
      <c r="FR17" s="10" t="s">
        <v>373</v>
      </c>
      <c r="FS17" s="10" t="s">
        <v>373</v>
      </c>
    </row>
    <row r="18" spans="1:175" s="10" customFormat="1" x14ac:dyDescent="0.2">
      <c r="A18" s="10" t="s">
        <v>3236</v>
      </c>
      <c r="B18" s="10">
        <v>38215</v>
      </c>
      <c r="C18" s="10">
        <v>5</v>
      </c>
      <c r="D18" s="10">
        <v>2</v>
      </c>
      <c r="E18" s="10">
        <v>1</v>
      </c>
      <c r="F18" s="10" t="s">
        <v>373</v>
      </c>
      <c r="G18" s="10" t="s">
        <v>739</v>
      </c>
      <c r="H18" s="10">
        <v>1</v>
      </c>
      <c r="I18" s="10" t="s">
        <v>384</v>
      </c>
      <c r="J18" s="10" t="s">
        <v>373</v>
      </c>
      <c r="K18" s="10" t="s">
        <v>3067</v>
      </c>
      <c r="L18" s="10" t="s">
        <v>373</v>
      </c>
      <c r="M18" s="10">
        <v>30</v>
      </c>
      <c r="N18" s="10" t="s">
        <v>373</v>
      </c>
      <c r="O18" s="10" t="s">
        <v>373</v>
      </c>
      <c r="P18" s="10">
        <v>90</v>
      </c>
      <c r="Q18" s="10" t="s">
        <v>3068</v>
      </c>
      <c r="R18" s="10">
        <v>180</v>
      </c>
      <c r="S18" s="10">
        <v>1</v>
      </c>
      <c r="T18" s="10" t="s">
        <v>3069</v>
      </c>
      <c r="U18" s="10" t="s">
        <v>405</v>
      </c>
      <c r="V18" s="10" t="s">
        <v>406</v>
      </c>
      <c r="W18" s="10">
        <v>365</v>
      </c>
      <c r="X18" s="10" t="s">
        <v>3070</v>
      </c>
      <c r="Y18" s="10" t="s">
        <v>373</v>
      </c>
      <c r="Z18" s="10" t="s">
        <v>373</v>
      </c>
      <c r="AA18" s="10" t="s">
        <v>373</v>
      </c>
      <c r="AB18" s="10" t="s">
        <v>373</v>
      </c>
      <c r="AC18" s="10" t="s">
        <v>373</v>
      </c>
      <c r="AE18" s="10" t="s">
        <v>373</v>
      </c>
      <c r="AF18" s="10" t="s">
        <v>373</v>
      </c>
      <c r="AG18" s="10">
        <v>1</v>
      </c>
      <c r="AH18" s="10">
        <v>1</v>
      </c>
      <c r="AI18" s="10">
        <v>1</v>
      </c>
      <c r="AJ18" s="10" t="s">
        <v>373</v>
      </c>
      <c r="AK18" s="10" t="s">
        <v>373</v>
      </c>
      <c r="AL18" s="10" t="s">
        <v>373</v>
      </c>
      <c r="AM18" s="10" t="s">
        <v>373</v>
      </c>
      <c r="AN18" s="10" t="s">
        <v>373</v>
      </c>
      <c r="AO18" s="10" t="s">
        <v>373</v>
      </c>
      <c r="AP18" s="10" t="s">
        <v>373</v>
      </c>
      <c r="AQ18" s="10" t="s">
        <v>373</v>
      </c>
      <c r="AR18" s="10" t="s">
        <v>373</v>
      </c>
      <c r="AS18" s="10" t="s">
        <v>373</v>
      </c>
      <c r="AT18" s="10" t="s">
        <v>691</v>
      </c>
      <c r="AU18" s="10" t="s">
        <v>373</v>
      </c>
      <c r="AV18" s="10">
        <v>1</v>
      </c>
      <c r="AW18" s="10" t="s">
        <v>2721</v>
      </c>
      <c r="AX18" s="10">
        <v>2</v>
      </c>
      <c r="AY18" s="10">
        <v>2</v>
      </c>
      <c r="AZ18" s="10">
        <v>2</v>
      </c>
      <c r="BA18" s="10">
        <v>1</v>
      </c>
      <c r="BB18" s="10">
        <v>2019</v>
      </c>
      <c r="BC18" s="10" t="s">
        <v>411</v>
      </c>
      <c r="BD18" s="24">
        <v>0.02</v>
      </c>
      <c r="BE18" s="10" t="s">
        <v>373</v>
      </c>
      <c r="BF18" s="10" t="s">
        <v>559</v>
      </c>
      <c r="BG18" s="10" t="s">
        <v>373</v>
      </c>
      <c r="BH18" s="10" t="s">
        <v>373</v>
      </c>
      <c r="BI18" s="10" t="s">
        <v>373</v>
      </c>
      <c r="BJ18" s="77">
        <v>47.13</v>
      </c>
      <c r="BK18" s="10">
        <v>1</v>
      </c>
      <c r="BL18" s="10">
        <v>2019</v>
      </c>
      <c r="BM18" s="10" t="s">
        <v>411</v>
      </c>
      <c r="BN18" s="19">
        <v>0.03</v>
      </c>
      <c r="BO18" s="10" t="s">
        <v>373</v>
      </c>
      <c r="BP18" s="10" t="s">
        <v>559</v>
      </c>
      <c r="BQ18" s="10" t="s">
        <v>373</v>
      </c>
      <c r="BR18" s="10" t="s">
        <v>828</v>
      </c>
      <c r="BS18" s="10" t="s">
        <v>373</v>
      </c>
      <c r="BT18" s="77">
        <v>71.92</v>
      </c>
      <c r="BU18" s="10">
        <v>1</v>
      </c>
      <c r="BV18" s="10">
        <v>2019</v>
      </c>
      <c r="BW18" s="10" t="s">
        <v>411</v>
      </c>
      <c r="BX18" s="19">
        <v>7.0000000000000007E-2</v>
      </c>
      <c r="BY18" s="10" t="s">
        <v>373</v>
      </c>
      <c r="BZ18" s="10">
        <v>1</v>
      </c>
      <c r="CA18" s="10" t="s">
        <v>499</v>
      </c>
      <c r="CB18" s="10" t="s">
        <v>373</v>
      </c>
      <c r="CC18" s="10" t="s">
        <v>752</v>
      </c>
      <c r="CD18" s="10" t="s">
        <v>373</v>
      </c>
      <c r="CE18" s="10" t="s">
        <v>373</v>
      </c>
      <c r="CF18" s="10" t="s">
        <v>373</v>
      </c>
      <c r="CG18" s="77">
        <v>16.489999999999998</v>
      </c>
      <c r="CH18" s="10">
        <v>1</v>
      </c>
      <c r="CI18" s="10">
        <v>36453</v>
      </c>
      <c r="CJ18" s="10" t="s">
        <v>373</v>
      </c>
      <c r="CK18" s="10" t="s">
        <v>373</v>
      </c>
      <c r="CL18" s="10" t="s">
        <v>373</v>
      </c>
      <c r="CM18" s="10" t="s">
        <v>373</v>
      </c>
      <c r="CN18" s="10" t="s">
        <v>373</v>
      </c>
      <c r="CO18" s="10" t="s">
        <v>373</v>
      </c>
      <c r="CP18" s="10" t="s">
        <v>373</v>
      </c>
      <c r="CQ18" s="10" t="s">
        <v>373</v>
      </c>
      <c r="CR18" s="10" t="s">
        <v>373</v>
      </c>
      <c r="CS18" s="123">
        <v>1408000</v>
      </c>
      <c r="CT18" s="10">
        <v>250</v>
      </c>
      <c r="CU18" s="10">
        <v>17</v>
      </c>
      <c r="CV18" s="10">
        <v>11</v>
      </c>
      <c r="CW18" s="10">
        <v>5</v>
      </c>
      <c r="CX18" s="10">
        <v>1968</v>
      </c>
      <c r="CY18" s="10">
        <v>2017</v>
      </c>
      <c r="CZ18" s="10" t="s">
        <v>3076</v>
      </c>
      <c r="DA18" s="10" t="s">
        <v>3076</v>
      </c>
      <c r="DB18" s="10">
        <v>11.34</v>
      </c>
      <c r="DC18" s="10">
        <v>6.02</v>
      </c>
      <c r="DD18" s="10">
        <v>23.1</v>
      </c>
      <c r="DE18" s="10" t="s">
        <v>373</v>
      </c>
      <c r="DF18" s="10" t="s">
        <v>373</v>
      </c>
      <c r="DG18" s="10" t="s">
        <v>373</v>
      </c>
      <c r="DH18" s="10" t="s">
        <v>373</v>
      </c>
      <c r="DI18" s="10" t="s">
        <v>373</v>
      </c>
      <c r="DJ18" s="10" t="s">
        <v>373</v>
      </c>
      <c r="DK18" s="10" t="s">
        <v>373</v>
      </c>
      <c r="DL18" s="10" t="s">
        <v>373</v>
      </c>
      <c r="DM18" s="10" t="s">
        <v>373</v>
      </c>
      <c r="DN18" s="10" t="s">
        <v>373</v>
      </c>
      <c r="DO18" s="10" t="s">
        <v>373</v>
      </c>
      <c r="DP18" s="10" t="s">
        <v>373</v>
      </c>
      <c r="DQ18" s="10" t="s">
        <v>373</v>
      </c>
      <c r="DR18" s="10" t="s">
        <v>373</v>
      </c>
      <c r="DS18" s="10" t="s">
        <v>373</v>
      </c>
      <c r="DT18" s="10" t="s">
        <v>373</v>
      </c>
      <c r="DU18" s="10" t="s">
        <v>373</v>
      </c>
      <c r="DV18" s="10" t="s">
        <v>373</v>
      </c>
      <c r="DW18" s="10">
        <v>1</v>
      </c>
      <c r="DX18" s="10" t="s">
        <v>373</v>
      </c>
      <c r="DY18" s="10" t="s">
        <v>373</v>
      </c>
      <c r="DZ18" s="10" t="s">
        <v>373</v>
      </c>
      <c r="EA18" s="10" t="s">
        <v>373</v>
      </c>
      <c r="EB18" s="10" t="s">
        <v>373</v>
      </c>
      <c r="EC18" s="10" t="s">
        <v>373</v>
      </c>
      <c r="ED18" s="10" t="s">
        <v>373</v>
      </c>
      <c r="EE18" s="10" t="s">
        <v>373</v>
      </c>
      <c r="EF18" s="10" t="s">
        <v>373</v>
      </c>
      <c r="EG18" s="10" t="s">
        <v>373</v>
      </c>
      <c r="EH18" s="10" t="s">
        <v>373</v>
      </c>
      <c r="EI18" s="10" t="s">
        <v>373</v>
      </c>
      <c r="EJ18" s="10" t="s">
        <v>373</v>
      </c>
      <c r="EK18" s="10" t="s">
        <v>373</v>
      </c>
      <c r="EL18" s="10" t="s">
        <v>373</v>
      </c>
      <c r="EM18" s="10" t="s">
        <v>373</v>
      </c>
      <c r="EN18" s="10" t="s">
        <v>373</v>
      </c>
      <c r="EO18" s="10" t="s">
        <v>373</v>
      </c>
      <c r="EP18" s="10" t="s">
        <v>373</v>
      </c>
      <c r="EQ18" s="10" t="s">
        <v>373</v>
      </c>
      <c r="ER18" s="10" t="s">
        <v>373</v>
      </c>
      <c r="ES18" s="10" t="s">
        <v>373</v>
      </c>
      <c r="ET18" s="10" t="s">
        <v>373</v>
      </c>
      <c r="EU18" s="10" t="s">
        <v>373</v>
      </c>
      <c r="EV18" s="10" t="s">
        <v>373</v>
      </c>
      <c r="EW18" s="10" t="s">
        <v>373</v>
      </c>
      <c r="EX18" s="10" t="s">
        <v>373</v>
      </c>
      <c r="EY18" s="10" t="s">
        <v>373</v>
      </c>
      <c r="EZ18" s="10" t="s">
        <v>373</v>
      </c>
      <c r="FA18" s="10" t="s">
        <v>373</v>
      </c>
      <c r="FB18" s="10" t="s">
        <v>373</v>
      </c>
      <c r="FC18" s="10" t="s">
        <v>373</v>
      </c>
      <c r="FD18" s="10" t="s">
        <v>373</v>
      </c>
      <c r="FE18" s="10" t="s">
        <v>373</v>
      </c>
      <c r="FF18" s="10" t="s">
        <v>373</v>
      </c>
      <c r="FG18" s="10" t="s">
        <v>373</v>
      </c>
      <c r="FH18" s="10">
        <v>1</v>
      </c>
      <c r="FI18" s="10" t="s">
        <v>373</v>
      </c>
      <c r="FJ18" s="10" t="s">
        <v>373</v>
      </c>
      <c r="FK18" s="10" t="s">
        <v>373</v>
      </c>
      <c r="FL18" s="10" t="s">
        <v>373</v>
      </c>
      <c r="FM18" s="10" t="s">
        <v>373</v>
      </c>
      <c r="FN18" s="10" t="s">
        <v>373</v>
      </c>
      <c r="FO18" s="10" t="s">
        <v>373</v>
      </c>
      <c r="FP18" s="10" t="s">
        <v>373</v>
      </c>
      <c r="FQ18" s="10" t="s">
        <v>373</v>
      </c>
      <c r="FR18" s="10" t="s">
        <v>373</v>
      </c>
      <c r="FS18" s="10" t="s">
        <v>3080</v>
      </c>
    </row>
    <row r="19" spans="1:175" s="10" customFormat="1" x14ac:dyDescent="0.2">
      <c r="A19" s="10" t="s">
        <v>2427</v>
      </c>
      <c r="B19" s="10">
        <v>6630</v>
      </c>
      <c r="C19" s="10">
        <v>4</v>
      </c>
      <c r="D19" s="10">
        <v>6</v>
      </c>
      <c r="E19" s="10">
        <v>1</v>
      </c>
      <c r="F19" s="10" t="s">
        <v>373</v>
      </c>
      <c r="G19" s="10" t="s">
        <v>423</v>
      </c>
      <c r="H19" s="10">
        <v>1</v>
      </c>
      <c r="I19" s="10" t="s">
        <v>597</v>
      </c>
      <c r="J19" s="10" t="s">
        <v>373</v>
      </c>
      <c r="K19" s="10" t="s">
        <v>2432</v>
      </c>
      <c r="L19" s="10" t="s">
        <v>373</v>
      </c>
      <c r="M19" s="10">
        <v>5</v>
      </c>
      <c r="N19" s="10" t="s">
        <v>373</v>
      </c>
      <c r="O19" s="10" t="s">
        <v>373</v>
      </c>
      <c r="P19" s="10">
        <v>30</v>
      </c>
      <c r="Q19" s="10" t="s">
        <v>373</v>
      </c>
      <c r="R19" s="10" t="s">
        <v>373</v>
      </c>
      <c r="S19" s="10">
        <v>2</v>
      </c>
      <c r="T19" s="10" t="s">
        <v>373</v>
      </c>
      <c r="U19" s="10" t="s">
        <v>405</v>
      </c>
      <c r="V19" s="10" t="s">
        <v>636</v>
      </c>
      <c r="W19" s="10">
        <v>90</v>
      </c>
      <c r="X19" s="10" t="s">
        <v>2435</v>
      </c>
      <c r="Y19" s="10" t="s">
        <v>2436</v>
      </c>
      <c r="Z19" s="19">
        <v>0.19469999999999998</v>
      </c>
      <c r="AA19" s="19">
        <v>0.42259999999999998</v>
      </c>
      <c r="AB19" s="24">
        <v>0.28000000000000003</v>
      </c>
      <c r="AC19" s="10" t="s">
        <v>429</v>
      </c>
      <c r="AE19" s="10" t="s">
        <v>429</v>
      </c>
      <c r="AF19" s="10" t="s">
        <v>429</v>
      </c>
      <c r="AG19" s="10">
        <v>1</v>
      </c>
      <c r="AH19" s="10">
        <v>1</v>
      </c>
      <c r="AI19" s="10">
        <v>1</v>
      </c>
      <c r="AJ19" s="10">
        <v>2009</v>
      </c>
      <c r="AK19" s="10">
        <v>2009</v>
      </c>
      <c r="AL19" s="10">
        <v>2009</v>
      </c>
      <c r="AM19" s="10">
        <v>2009</v>
      </c>
      <c r="AN19" s="10">
        <v>2009</v>
      </c>
      <c r="AO19" s="10">
        <v>2009</v>
      </c>
      <c r="AP19" s="10">
        <v>2</v>
      </c>
      <c r="AQ19" s="10" t="s">
        <v>408</v>
      </c>
      <c r="AR19" s="10" t="s">
        <v>373</v>
      </c>
      <c r="AS19" s="10" t="s">
        <v>373</v>
      </c>
      <c r="AT19" s="10" t="s">
        <v>373</v>
      </c>
      <c r="AU19" s="10" t="s">
        <v>373</v>
      </c>
      <c r="AV19" s="10">
        <v>1</v>
      </c>
      <c r="AW19" s="10" t="s">
        <v>373</v>
      </c>
      <c r="AX19" s="10">
        <v>2</v>
      </c>
      <c r="AY19" s="10">
        <v>2</v>
      </c>
      <c r="AZ19" s="10">
        <v>2</v>
      </c>
      <c r="BA19" s="10">
        <v>1</v>
      </c>
      <c r="BB19" s="10" t="s">
        <v>373</v>
      </c>
      <c r="BC19" s="10" t="s">
        <v>373</v>
      </c>
      <c r="BD19" s="10" t="s">
        <v>373</v>
      </c>
      <c r="BE19" s="10" t="s">
        <v>373</v>
      </c>
      <c r="BF19" s="10" t="s">
        <v>373</v>
      </c>
      <c r="BG19" s="10" t="s">
        <v>373</v>
      </c>
      <c r="BH19" s="10" t="s">
        <v>373</v>
      </c>
      <c r="BI19" s="10" t="s">
        <v>373</v>
      </c>
      <c r="BJ19" s="10" t="s">
        <v>373</v>
      </c>
      <c r="BK19" s="10">
        <v>1</v>
      </c>
      <c r="BL19" s="10">
        <v>2018</v>
      </c>
      <c r="BM19" s="10" t="s">
        <v>411</v>
      </c>
      <c r="BN19" s="19">
        <v>0.03</v>
      </c>
      <c r="BP19" s="10" t="s">
        <v>618</v>
      </c>
      <c r="BQ19" s="10" t="s">
        <v>373</v>
      </c>
      <c r="BR19" s="10" t="s">
        <v>435</v>
      </c>
      <c r="BS19" s="10" t="s">
        <v>373</v>
      </c>
      <c r="BT19" s="77">
        <v>61.86</v>
      </c>
      <c r="BU19" s="10">
        <v>2</v>
      </c>
      <c r="BV19" s="10" t="s">
        <v>373</v>
      </c>
      <c r="BW19" s="10" t="s">
        <v>373</v>
      </c>
      <c r="BX19" s="10" t="s">
        <v>373</v>
      </c>
      <c r="BY19" s="10" t="s">
        <v>373</v>
      </c>
      <c r="BZ19" s="10" t="s">
        <v>373</v>
      </c>
      <c r="CA19" s="10" t="s">
        <v>373</v>
      </c>
      <c r="CB19" s="10" t="s">
        <v>373</v>
      </c>
      <c r="CC19" s="10" t="s">
        <v>373</v>
      </c>
      <c r="CD19" s="10" t="s">
        <v>373</v>
      </c>
      <c r="CE19" s="10" t="s">
        <v>373</v>
      </c>
      <c r="CF19" s="10" t="s">
        <v>373</v>
      </c>
      <c r="CG19" s="10" t="s">
        <v>373</v>
      </c>
      <c r="CH19" s="10">
        <v>1</v>
      </c>
      <c r="CI19" s="10" t="s">
        <v>373</v>
      </c>
      <c r="CJ19" s="10" t="s">
        <v>373</v>
      </c>
      <c r="CK19" s="10" t="s">
        <v>373</v>
      </c>
      <c r="CL19" s="10" t="s">
        <v>373</v>
      </c>
      <c r="CM19" s="10" t="s">
        <v>373</v>
      </c>
      <c r="CN19" s="10" t="s">
        <v>373</v>
      </c>
      <c r="CO19" s="10" t="s">
        <v>373</v>
      </c>
      <c r="CP19" s="10" t="s">
        <v>373</v>
      </c>
      <c r="CQ19" s="10" t="s">
        <v>373</v>
      </c>
      <c r="CR19" s="10" t="s">
        <v>373</v>
      </c>
      <c r="CS19" s="10" t="s">
        <v>373</v>
      </c>
      <c r="CT19" s="10" t="s">
        <v>373</v>
      </c>
      <c r="CU19" s="10" t="s">
        <v>373</v>
      </c>
      <c r="CV19" s="10" t="s">
        <v>373</v>
      </c>
      <c r="CW19" s="10" t="s">
        <v>373</v>
      </c>
      <c r="CX19" s="10" t="s">
        <v>373</v>
      </c>
      <c r="CY19" s="10" t="s">
        <v>373</v>
      </c>
      <c r="CZ19" s="10" t="s">
        <v>373</v>
      </c>
      <c r="DA19" s="10" t="s">
        <v>373</v>
      </c>
      <c r="DB19" s="10" t="s">
        <v>373</v>
      </c>
      <c r="DC19" s="10" t="s">
        <v>373</v>
      </c>
      <c r="DD19" s="10" t="s">
        <v>373</v>
      </c>
      <c r="DE19" s="10" t="s">
        <v>373</v>
      </c>
      <c r="DF19" s="10" t="s">
        <v>373</v>
      </c>
      <c r="DG19" s="10" t="s">
        <v>373</v>
      </c>
      <c r="DH19" s="10" t="s">
        <v>373</v>
      </c>
      <c r="DI19" s="10" t="s">
        <v>373</v>
      </c>
      <c r="DJ19" s="10" t="s">
        <v>373</v>
      </c>
      <c r="DK19" s="10" t="s">
        <v>373</v>
      </c>
      <c r="DL19" s="10" t="s">
        <v>373</v>
      </c>
      <c r="DM19" s="10" t="s">
        <v>373</v>
      </c>
      <c r="DN19" s="10" t="s">
        <v>373</v>
      </c>
      <c r="DO19" s="10" t="s">
        <v>373</v>
      </c>
      <c r="DP19" s="10" t="s">
        <v>373</v>
      </c>
      <c r="DQ19" s="10" t="s">
        <v>373</v>
      </c>
      <c r="DR19" s="10" t="s">
        <v>373</v>
      </c>
      <c r="DS19" s="10" t="s">
        <v>373</v>
      </c>
      <c r="DT19" s="10" t="s">
        <v>373</v>
      </c>
      <c r="DU19" s="10" t="s">
        <v>373</v>
      </c>
      <c r="DV19" s="10" t="s">
        <v>373</v>
      </c>
      <c r="DW19" s="10">
        <v>1</v>
      </c>
      <c r="DX19" s="10" t="s">
        <v>373</v>
      </c>
      <c r="DY19" s="10" t="s">
        <v>373</v>
      </c>
      <c r="DZ19" s="10" t="s">
        <v>373</v>
      </c>
      <c r="EA19" s="10" t="s">
        <v>373</v>
      </c>
      <c r="EB19" s="10" t="s">
        <v>373</v>
      </c>
      <c r="EC19" s="10" t="s">
        <v>373</v>
      </c>
      <c r="ED19" s="10" t="s">
        <v>373</v>
      </c>
      <c r="EE19" s="10" t="s">
        <v>373</v>
      </c>
      <c r="EF19" s="10" t="s">
        <v>373</v>
      </c>
      <c r="EG19" s="10" t="s">
        <v>373</v>
      </c>
      <c r="EH19" s="10" t="s">
        <v>373</v>
      </c>
      <c r="EI19" s="10" t="s">
        <v>373</v>
      </c>
      <c r="EJ19" s="10" t="s">
        <v>373</v>
      </c>
      <c r="EK19" s="10" t="s">
        <v>373</v>
      </c>
      <c r="EL19" s="10" t="s">
        <v>373</v>
      </c>
      <c r="EM19" s="10" t="s">
        <v>373</v>
      </c>
      <c r="EN19" s="10" t="s">
        <v>373</v>
      </c>
      <c r="EO19" s="10" t="s">
        <v>373</v>
      </c>
      <c r="EP19" s="10" t="s">
        <v>373</v>
      </c>
      <c r="EQ19" s="10" t="s">
        <v>373</v>
      </c>
      <c r="ER19" s="10" t="s">
        <v>373</v>
      </c>
      <c r="ES19" s="10" t="s">
        <v>373</v>
      </c>
      <c r="ET19" s="10" t="s">
        <v>373</v>
      </c>
      <c r="EU19" s="10" t="s">
        <v>373</v>
      </c>
      <c r="EV19" s="10" t="s">
        <v>373</v>
      </c>
      <c r="EW19" s="10" t="s">
        <v>373</v>
      </c>
      <c r="EX19" s="10" t="s">
        <v>373</v>
      </c>
      <c r="EY19" s="10" t="s">
        <v>373</v>
      </c>
      <c r="EZ19" s="10" t="s">
        <v>373</v>
      </c>
      <c r="FA19" s="10" t="s">
        <v>373</v>
      </c>
      <c r="FB19" s="10" t="s">
        <v>373</v>
      </c>
      <c r="FC19" s="10">
        <v>2</v>
      </c>
      <c r="FD19" s="10" t="s">
        <v>373</v>
      </c>
      <c r="FE19" s="10">
        <v>2</v>
      </c>
      <c r="FF19" s="10" t="s">
        <v>373</v>
      </c>
      <c r="FG19" s="10" t="s">
        <v>373</v>
      </c>
      <c r="FH19" s="10">
        <v>2</v>
      </c>
      <c r="FI19" s="10" t="s">
        <v>373</v>
      </c>
      <c r="FJ19" s="10" t="s">
        <v>373</v>
      </c>
      <c r="FK19" s="10" t="s">
        <v>373</v>
      </c>
      <c r="FL19" s="10" t="s">
        <v>373</v>
      </c>
      <c r="FM19" s="10" t="s">
        <v>373</v>
      </c>
      <c r="FN19" s="10" t="s">
        <v>373</v>
      </c>
      <c r="FO19" s="10" t="s">
        <v>373</v>
      </c>
      <c r="FP19" s="10" t="s">
        <v>373</v>
      </c>
      <c r="FQ19" s="10" t="s">
        <v>373</v>
      </c>
      <c r="FR19" s="10" t="s">
        <v>373</v>
      </c>
      <c r="FS19" s="10" t="s">
        <v>373</v>
      </c>
    </row>
    <row r="20" spans="1:175" s="10" customFormat="1" x14ac:dyDescent="0.2">
      <c r="A20" s="10" t="s">
        <v>3233</v>
      </c>
      <c r="B20" s="10">
        <v>7990</v>
      </c>
      <c r="C20" s="10">
        <v>4</v>
      </c>
      <c r="D20" s="10">
        <v>8</v>
      </c>
      <c r="E20" s="10">
        <v>1</v>
      </c>
      <c r="F20" s="10" t="s">
        <v>373</v>
      </c>
      <c r="G20" s="10" t="s">
        <v>423</v>
      </c>
      <c r="H20" s="10">
        <v>1</v>
      </c>
      <c r="I20" s="10" t="s">
        <v>384</v>
      </c>
      <c r="J20" s="10" t="s">
        <v>373</v>
      </c>
      <c r="K20" s="71">
        <v>0.05</v>
      </c>
      <c r="L20" s="10" t="s">
        <v>373</v>
      </c>
      <c r="M20" s="10">
        <v>30</v>
      </c>
      <c r="N20" s="10" t="s">
        <v>373</v>
      </c>
      <c r="O20" s="10" t="s">
        <v>373</v>
      </c>
      <c r="P20" s="10">
        <v>45</v>
      </c>
      <c r="Q20" s="77">
        <v>50</v>
      </c>
      <c r="R20" s="10">
        <v>45</v>
      </c>
      <c r="S20" s="10">
        <v>1</v>
      </c>
      <c r="T20" s="10" t="s">
        <v>2049</v>
      </c>
      <c r="U20" s="10" t="s">
        <v>405</v>
      </c>
      <c r="V20" s="10" t="s">
        <v>406</v>
      </c>
      <c r="W20" s="10">
        <v>30</v>
      </c>
      <c r="X20" s="10" t="s">
        <v>373</v>
      </c>
      <c r="Y20" s="10" t="s">
        <v>373</v>
      </c>
      <c r="Z20" s="19">
        <v>0.21</v>
      </c>
      <c r="AA20" s="19">
        <v>7.0000000000000007E-2</v>
      </c>
      <c r="AB20" s="24">
        <v>0</v>
      </c>
      <c r="AC20" s="10" t="s">
        <v>373</v>
      </c>
      <c r="AE20" s="10" t="s">
        <v>373</v>
      </c>
      <c r="AF20" s="10" t="s">
        <v>373</v>
      </c>
      <c r="AG20" s="10">
        <v>2</v>
      </c>
      <c r="AH20" s="10">
        <v>2</v>
      </c>
      <c r="AI20" s="10">
        <v>2</v>
      </c>
      <c r="AJ20" s="10">
        <v>2015</v>
      </c>
      <c r="AK20" s="10">
        <v>2015</v>
      </c>
      <c r="AL20" s="10" t="s">
        <v>373</v>
      </c>
      <c r="AM20" s="10">
        <v>2015</v>
      </c>
      <c r="AN20" s="10">
        <v>2015</v>
      </c>
      <c r="AO20" s="10" t="s">
        <v>373</v>
      </c>
      <c r="AP20" s="10">
        <v>1</v>
      </c>
      <c r="AQ20" s="10" t="s">
        <v>494</v>
      </c>
      <c r="AR20" s="10" t="s">
        <v>373</v>
      </c>
      <c r="AS20" s="10" t="s">
        <v>2050</v>
      </c>
      <c r="AT20" s="10" t="s">
        <v>409</v>
      </c>
      <c r="AU20" s="10" t="s">
        <v>373</v>
      </c>
      <c r="AV20" s="10">
        <v>1</v>
      </c>
      <c r="AW20" s="10" t="s">
        <v>1465</v>
      </c>
      <c r="AX20" s="10">
        <v>2</v>
      </c>
      <c r="AY20" s="10">
        <v>2</v>
      </c>
      <c r="AZ20" s="10">
        <v>2</v>
      </c>
      <c r="BA20" s="10">
        <v>1</v>
      </c>
      <c r="BB20" s="10">
        <v>2019</v>
      </c>
      <c r="BC20" s="10" t="s">
        <v>411</v>
      </c>
      <c r="BD20" s="16">
        <v>3.1E-2</v>
      </c>
      <c r="BE20" s="10" t="s">
        <v>373</v>
      </c>
      <c r="BF20" s="10" t="s">
        <v>618</v>
      </c>
      <c r="BG20" s="10" t="s">
        <v>373</v>
      </c>
      <c r="BH20" s="10" t="s">
        <v>415</v>
      </c>
      <c r="BI20" s="10" t="s">
        <v>373</v>
      </c>
      <c r="BJ20" s="77">
        <v>40.25</v>
      </c>
      <c r="BK20" s="10">
        <v>1</v>
      </c>
      <c r="BL20" s="10">
        <v>2019</v>
      </c>
      <c r="BM20" s="10" t="s">
        <v>411</v>
      </c>
      <c r="BN20" s="19">
        <v>3.1E-2</v>
      </c>
      <c r="BP20" s="10" t="s">
        <v>618</v>
      </c>
      <c r="BQ20" s="10" t="s">
        <v>373</v>
      </c>
      <c r="BR20" s="10" t="s">
        <v>435</v>
      </c>
      <c r="BS20" s="10" t="s">
        <v>373</v>
      </c>
      <c r="BT20" s="77">
        <v>60.72</v>
      </c>
      <c r="BU20" s="10">
        <v>1</v>
      </c>
      <c r="BV20" s="10">
        <v>2015</v>
      </c>
      <c r="BW20" s="10" t="s">
        <v>411</v>
      </c>
      <c r="BX20" s="19">
        <v>3.1E-2</v>
      </c>
      <c r="BZ20" s="10">
        <v>2</v>
      </c>
      <c r="CA20" s="10" t="s">
        <v>618</v>
      </c>
      <c r="CB20" s="10" t="s">
        <v>373</v>
      </c>
      <c r="CC20" s="10" t="s">
        <v>752</v>
      </c>
      <c r="CD20" s="10" t="s">
        <v>373</v>
      </c>
      <c r="CE20" s="10">
        <v>2</v>
      </c>
      <c r="CF20" s="10" t="s">
        <v>373</v>
      </c>
      <c r="CG20" s="77">
        <v>9.5399999999999991</v>
      </c>
      <c r="CH20" s="10">
        <v>1</v>
      </c>
      <c r="CI20" s="10">
        <v>7990</v>
      </c>
      <c r="CJ20" s="10">
        <v>350</v>
      </c>
      <c r="CK20" s="10">
        <v>25000</v>
      </c>
      <c r="CL20" s="10">
        <v>400</v>
      </c>
      <c r="CM20" s="10" t="s">
        <v>373</v>
      </c>
      <c r="CN20" s="10" t="s">
        <v>373</v>
      </c>
      <c r="CO20" s="10" t="s">
        <v>373</v>
      </c>
      <c r="CP20" s="10" t="s">
        <v>373</v>
      </c>
      <c r="CQ20" s="10" t="s">
        <v>373</v>
      </c>
      <c r="CR20" s="10" t="s">
        <v>373</v>
      </c>
      <c r="CS20" s="10" t="s">
        <v>373</v>
      </c>
      <c r="CT20" s="10" t="s">
        <v>373</v>
      </c>
      <c r="CU20" s="10" t="s">
        <v>373</v>
      </c>
      <c r="CV20" s="10" t="s">
        <v>373</v>
      </c>
      <c r="CW20" s="10" t="s">
        <v>373</v>
      </c>
      <c r="CX20" s="10" t="s">
        <v>373</v>
      </c>
      <c r="CY20" s="10" t="s">
        <v>373</v>
      </c>
      <c r="CZ20" s="10" t="s">
        <v>373</v>
      </c>
      <c r="DA20" s="10" t="s">
        <v>373</v>
      </c>
      <c r="DB20" s="10" t="s">
        <v>373</v>
      </c>
      <c r="DC20" s="10" t="s">
        <v>373</v>
      </c>
      <c r="DD20" s="10" t="s">
        <v>373</v>
      </c>
      <c r="DE20" s="10" t="s">
        <v>373</v>
      </c>
      <c r="DF20" s="10" t="s">
        <v>373</v>
      </c>
      <c r="DG20" s="10" t="s">
        <v>373</v>
      </c>
      <c r="DH20" s="10" t="s">
        <v>373</v>
      </c>
      <c r="DI20" s="10" t="s">
        <v>373</v>
      </c>
      <c r="DJ20" s="10" t="s">
        <v>373</v>
      </c>
      <c r="DK20" s="10" t="s">
        <v>373</v>
      </c>
      <c r="DL20" s="10" t="s">
        <v>373</v>
      </c>
      <c r="DM20" s="10" t="s">
        <v>373</v>
      </c>
      <c r="DN20" s="10" t="s">
        <v>373</v>
      </c>
      <c r="DO20" s="10" t="s">
        <v>373</v>
      </c>
      <c r="DP20" s="10" t="s">
        <v>373</v>
      </c>
      <c r="DQ20" s="10" t="s">
        <v>373</v>
      </c>
      <c r="DR20" s="10" t="s">
        <v>373</v>
      </c>
      <c r="DS20" s="12">
        <v>0.98</v>
      </c>
      <c r="DT20" s="10" t="s">
        <v>373</v>
      </c>
      <c r="DU20" s="12">
        <v>0.02</v>
      </c>
      <c r="DV20" s="10" t="s">
        <v>373</v>
      </c>
      <c r="DW20" s="10">
        <v>1</v>
      </c>
      <c r="DX20" s="10">
        <v>7990</v>
      </c>
      <c r="DY20" s="10">
        <v>450</v>
      </c>
      <c r="DZ20" s="10">
        <v>25000</v>
      </c>
      <c r="EA20" s="10">
        <v>500</v>
      </c>
      <c r="EB20" s="10" t="s">
        <v>373</v>
      </c>
      <c r="EC20" s="10" t="s">
        <v>373</v>
      </c>
      <c r="ED20" s="10" t="s">
        <v>373</v>
      </c>
      <c r="EE20" s="10" t="s">
        <v>373</v>
      </c>
      <c r="EF20" s="10" t="s">
        <v>373</v>
      </c>
      <c r="EG20" s="10" t="s">
        <v>373</v>
      </c>
      <c r="EH20" s="10" t="s">
        <v>373</v>
      </c>
      <c r="EI20" s="10" t="s">
        <v>373</v>
      </c>
      <c r="EJ20" s="10" t="s">
        <v>373</v>
      </c>
      <c r="EK20" s="10" t="s">
        <v>373</v>
      </c>
      <c r="EL20" s="10" t="s">
        <v>373</v>
      </c>
      <c r="EM20" s="10" t="s">
        <v>373</v>
      </c>
      <c r="EN20" s="10" t="s">
        <v>373</v>
      </c>
      <c r="EO20" s="10" t="s">
        <v>373</v>
      </c>
      <c r="EP20" s="10" t="s">
        <v>373</v>
      </c>
      <c r="EQ20" s="10" t="s">
        <v>373</v>
      </c>
      <c r="ER20" s="10" t="s">
        <v>373</v>
      </c>
      <c r="ES20" s="10" t="s">
        <v>373</v>
      </c>
      <c r="ET20" s="10" t="s">
        <v>373</v>
      </c>
      <c r="EU20" s="10" t="s">
        <v>373</v>
      </c>
      <c r="EV20" s="10" t="s">
        <v>373</v>
      </c>
      <c r="EW20" s="10" t="s">
        <v>373</v>
      </c>
      <c r="EX20" s="10" t="s">
        <v>373</v>
      </c>
      <c r="EY20" s="10">
        <v>1</v>
      </c>
      <c r="EZ20" s="10">
        <v>2</v>
      </c>
      <c r="FA20" s="10" t="s">
        <v>373</v>
      </c>
      <c r="FB20" s="10" t="s">
        <v>373</v>
      </c>
      <c r="FC20" s="10">
        <v>1</v>
      </c>
      <c r="FD20" s="10" t="s">
        <v>2060</v>
      </c>
      <c r="FE20" s="10">
        <v>1</v>
      </c>
      <c r="FF20" s="10" t="s">
        <v>373</v>
      </c>
      <c r="FG20" s="10" t="s">
        <v>373</v>
      </c>
      <c r="FH20" s="10">
        <v>1</v>
      </c>
      <c r="FI20" s="10" t="s">
        <v>373</v>
      </c>
      <c r="FJ20" s="10" t="s">
        <v>373</v>
      </c>
      <c r="FK20" s="10" t="s">
        <v>373</v>
      </c>
      <c r="FL20" s="10" t="s">
        <v>373</v>
      </c>
      <c r="FM20" s="10" t="s">
        <v>373</v>
      </c>
      <c r="FN20" s="10" t="s">
        <v>373</v>
      </c>
      <c r="FO20" s="10" t="s">
        <v>373</v>
      </c>
      <c r="FP20" s="10" t="s">
        <v>373</v>
      </c>
      <c r="FQ20" s="10" t="s">
        <v>373</v>
      </c>
      <c r="FR20" s="10" t="s">
        <v>373</v>
      </c>
      <c r="FS20" s="10" t="s">
        <v>373</v>
      </c>
    </row>
    <row r="21" spans="1:175" s="10" customFormat="1" x14ac:dyDescent="0.2">
      <c r="A21" s="10" t="s">
        <v>3106</v>
      </c>
      <c r="B21" s="10">
        <v>110505</v>
      </c>
      <c r="C21" s="10">
        <v>5</v>
      </c>
      <c r="D21" s="10">
        <v>2</v>
      </c>
      <c r="E21" s="10">
        <v>2</v>
      </c>
      <c r="F21" s="10" t="s">
        <v>373</v>
      </c>
      <c r="G21" s="10" t="s">
        <v>423</v>
      </c>
      <c r="H21" s="10">
        <v>1</v>
      </c>
      <c r="I21" s="10" t="s">
        <v>3110</v>
      </c>
      <c r="J21" s="10" t="s">
        <v>3111</v>
      </c>
      <c r="K21" s="71">
        <v>0.05</v>
      </c>
      <c r="L21" s="10" t="s">
        <v>373</v>
      </c>
      <c r="M21" s="10">
        <v>26</v>
      </c>
      <c r="N21" s="10" t="s">
        <v>373</v>
      </c>
      <c r="O21" s="10" t="s">
        <v>373</v>
      </c>
      <c r="P21" s="10">
        <v>46</v>
      </c>
      <c r="Q21" s="10" t="s">
        <v>373</v>
      </c>
      <c r="R21" s="10" t="s">
        <v>3112</v>
      </c>
      <c r="S21" s="10">
        <v>1</v>
      </c>
      <c r="T21" s="10" t="s">
        <v>3113</v>
      </c>
      <c r="U21" s="10" t="s">
        <v>405</v>
      </c>
      <c r="V21" s="10" t="s">
        <v>636</v>
      </c>
      <c r="W21" s="10">
        <v>365</v>
      </c>
      <c r="X21" s="10" t="s">
        <v>373</v>
      </c>
      <c r="Y21" s="10" t="s">
        <v>3114</v>
      </c>
      <c r="Z21" s="19">
        <v>3.3000000000000002E-2</v>
      </c>
      <c r="AA21" s="19">
        <v>0.6</v>
      </c>
      <c r="AB21" s="10" t="s">
        <v>373</v>
      </c>
      <c r="AC21" s="10" t="s">
        <v>373</v>
      </c>
      <c r="AE21" s="10" t="s">
        <v>373</v>
      </c>
      <c r="AF21" s="10" t="s">
        <v>429</v>
      </c>
      <c r="AG21" s="10">
        <v>1</v>
      </c>
      <c r="AH21" s="10">
        <v>1</v>
      </c>
      <c r="AI21" s="10">
        <v>1</v>
      </c>
      <c r="AJ21" s="10">
        <v>2017</v>
      </c>
      <c r="AK21" s="10">
        <v>2017</v>
      </c>
      <c r="AL21" s="10">
        <v>2017</v>
      </c>
      <c r="AM21" s="10">
        <v>2007</v>
      </c>
      <c r="AN21" s="10">
        <v>2017</v>
      </c>
      <c r="AO21" s="10">
        <v>1992</v>
      </c>
      <c r="AP21" s="10">
        <v>2</v>
      </c>
      <c r="AQ21" s="10" t="s">
        <v>494</v>
      </c>
      <c r="AR21" s="10" t="s">
        <v>373</v>
      </c>
      <c r="AS21" s="10" t="s">
        <v>3117</v>
      </c>
      <c r="AT21" s="10" t="s">
        <v>547</v>
      </c>
      <c r="AU21" s="10" t="s">
        <v>373</v>
      </c>
      <c r="AV21" s="10">
        <v>1</v>
      </c>
      <c r="AW21" s="10" t="s">
        <v>3118</v>
      </c>
      <c r="AX21" s="10">
        <v>2</v>
      </c>
      <c r="AY21" s="10">
        <v>2</v>
      </c>
      <c r="AZ21" s="10">
        <v>2</v>
      </c>
      <c r="BA21" s="10">
        <v>1</v>
      </c>
      <c r="BB21" s="10">
        <v>2019</v>
      </c>
      <c r="BC21" s="10" t="s">
        <v>411</v>
      </c>
      <c r="BD21" s="16">
        <v>5.2400000000000002E-2</v>
      </c>
      <c r="BE21" s="10" t="s">
        <v>373</v>
      </c>
      <c r="BF21" s="10" t="s">
        <v>618</v>
      </c>
      <c r="BG21" s="10" t="s">
        <v>373</v>
      </c>
      <c r="BH21" s="10" t="s">
        <v>560</v>
      </c>
      <c r="BI21" s="10" t="s">
        <v>373</v>
      </c>
      <c r="BJ21" s="77">
        <v>36.24</v>
      </c>
      <c r="BK21" s="10">
        <v>1</v>
      </c>
      <c r="BL21" s="10">
        <v>2019</v>
      </c>
      <c r="BM21" s="10" t="s">
        <v>411</v>
      </c>
      <c r="BN21" s="19">
        <v>4.1599999999999998E-2</v>
      </c>
      <c r="BP21" s="10" t="s">
        <v>618</v>
      </c>
      <c r="BQ21" s="10" t="s">
        <v>373</v>
      </c>
      <c r="BR21" s="10" t="s">
        <v>494</v>
      </c>
      <c r="BS21" s="10" t="s">
        <v>3122</v>
      </c>
      <c r="BT21" s="77">
        <v>33.479999999999997</v>
      </c>
      <c r="BU21" s="10">
        <v>1</v>
      </c>
      <c r="BV21" s="10">
        <v>2019</v>
      </c>
      <c r="BW21" s="10" t="s">
        <v>411</v>
      </c>
      <c r="BX21" s="19">
        <v>7.0699999999999999E-2</v>
      </c>
      <c r="BZ21" s="10">
        <v>3</v>
      </c>
      <c r="CA21" s="10" t="s">
        <v>618</v>
      </c>
      <c r="CB21" s="10" t="s">
        <v>373</v>
      </c>
      <c r="CC21" s="10" t="s">
        <v>752</v>
      </c>
      <c r="CD21" s="10" t="s">
        <v>373</v>
      </c>
      <c r="CE21" s="10">
        <v>1</v>
      </c>
      <c r="CF21" s="10" t="s">
        <v>3125</v>
      </c>
      <c r="CG21" s="77">
        <v>12.12</v>
      </c>
      <c r="CH21" s="10">
        <v>1</v>
      </c>
      <c r="CI21" s="10" t="s">
        <v>373</v>
      </c>
      <c r="CJ21" s="10" t="s">
        <v>373</v>
      </c>
      <c r="CK21" s="10" t="s">
        <v>373</v>
      </c>
      <c r="CL21" s="10" t="s">
        <v>373</v>
      </c>
      <c r="CM21" s="10" t="s">
        <v>373</v>
      </c>
      <c r="CN21" s="10" t="s">
        <v>373</v>
      </c>
      <c r="CO21" s="10" t="s">
        <v>373</v>
      </c>
      <c r="CP21" s="10" t="s">
        <v>373</v>
      </c>
      <c r="CQ21" s="10" t="s">
        <v>373</v>
      </c>
      <c r="CR21" s="10" t="s">
        <v>373</v>
      </c>
      <c r="CS21" s="10" t="s">
        <v>373</v>
      </c>
      <c r="CT21" s="10" t="s">
        <v>373</v>
      </c>
      <c r="CU21" s="10" t="s">
        <v>373</v>
      </c>
      <c r="CV21" s="10" t="s">
        <v>373</v>
      </c>
      <c r="CW21" s="10" t="s">
        <v>373</v>
      </c>
      <c r="CX21" s="10" t="s">
        <v>373</v>
      </c>
      <c r="CY21" s="10" t="s">
        <v>373</v>
      </c>
      <c r="CZ21" s="10" t="s">
        <v>373</v>
      </c>
      <c r="DA21" s="10" t="s">
        <v>373</v>
      </c>
      <c r="DB21" s="10" t="s">
        <v>373</v>
      </c>
      <c r="DC21" s="10" t="s">
        <v>373</v>
      </c>
      <c r="DD21" s="10" t="s">
        <v>373</v>
      </c>
      <c r="DE21" s="10" t="s">
        <v>373</v>
      </c>
      <c r="DF21" s="10" t="s">
        <v>373</v>
      </c>
      <c r="DG21" s="10" t="s">
        <v>373</v>
      </c>
      <c r="DH21" s="10" t="s">
        <v>373</v>
      </c>
      <c r="DI21" s="10" t="s">
        <v>373</v>
      </c>
      <c r="DJ21" s="10" t="s">
        <v>373</v>
      </c>
      <c r="DK21" s="10" t="s">
        <v>373</v>
      </c>
      <c r="DL21" s="10" t="s">
        <v>373</v>
      </c>
      <c r="DM21" s="10" t="s">
        <v>373</v>
      </c>
      <c r="DN21" s="10" t="s">
        <v>373</v>
      </c>
      <c r="DO21" s="10" t="s">
        <v>373</v>
      </c>
      <c r="DP21" s="10" t="s">
        <v>373</v>
      </c>
      <c r="DQ21" s="10" t="s">
        <v>373</v>
      </c>
      <c r="DR21" s="10" t="s">
        <v>373</v>
      </c>
      <c r="DS21" s="10" t="s">
        <v>373</v>
      </c>
      <c r="DT21" s="10" t="s">
        <v>373</v>
      </c>
      <c r="DU21" s="10" t="s">
        <v>373</v>
      </c>
      <c r="DV21" s="10" t="s">
        <v>373</v>
      </c>
      <c r="DW21" s="10">
        <v>1</v>
      </c>
      <c r="DX21" s="10" t="s">
        <v>373</v>
      </c>
      <c r="DY21" s="10" t="s">
        <v>373</v>
      </c>
      <c r="DZ21" s="10" t="s">
        <v>373</v>
      </c>
      <c r="EA21" s="10" t="s">
        <v>373</v>
      </c>
      <c r="EB21" s="10" t="s">
        <v>373</v>
      </c>
      <c r="EC21" s="10" t="s">
        <v>373</v>
      </c>
      <c r="ED21" s="10" t="s">
        <v>373</v>
      </c>
      <c r="EE21" s="10" t="s">
        <v>373</v>
      </c>
      <c r="EF21" s="10" t="s">
        <v>373</v>
      </c>
      <c r="EG21" s="10" t="s">
        <v>373</v>
      </c>
      <c r="EH21" s="10" t="s">
        <v>373</v>
      </c>
      <c r="EI21" s="10" t="s">
        <v>373</v>
      </c>
      <c r="EJ21" s="10" t="s">
        <v>373</v>
      </c>
      <c r="EK21" s="10" t="s">
        <v>373</v>
      </c>
      <c r="EL21" s="10" t="s">
        <v>373</v>
      </c>
      <c r="EM21" s="10" t="s">
        <v>373</v>
      </c>
      <c r="EN21" s="10" t="s">
        <v>373</v>
      </c>
      <c r="EO21" s="10" t="s">
        <v>373</v>
      </c>
      <c r="EP21" s="10" t="s">
        <v>373</v>
      </c>
      <c r="EQ21" s="10" t="s">
        <v>373</v>
      </c>
      <c r="ER21" s="10" t="s">
        <v>373</v>
      </c>
      <c r="ES21" s="10" t="s">
        <v>373</v>
      </c>
      <c r="ET21" s="10" t="s">
        <v>373</v>
      </c>
      <c r="EU21" s="10" t="s">
        <v>373</v>
      </c>
      <c r="EV21" s="10" t="s">
        <v>373</v>
      </c>
      <c r="EW21" s="10" t="s">
        <v>373</v>
      </c>
      <c r="EX21" s="10" t="s">
        <v>373</v>
      </c>
      <c r="EY21" s="10" t="s">
        <v>373</v>
      </c>
      <c r="EZ21" s="10" t="s">
        <v>373</v>
      </c>
      <c r="FA21" s="10" t="s">
        <v>373</v>
      </c>
      <c r="FB21" s="10" t="s">
        <v>373</v>
      </c>
      <c r="FC21" s="10" t="s">
        <v>373</v>
      </c>
      <c r="FD21" s="10" t="s">
        <v>373</v>
      </c>
      <c r="FE21" s="10" t="s">
        <v>373</v>
      </c>
      <c r="FF21" s="10" t="s">
        <v>373</v>
      </c>
      <c r="FG21" s="10" t="s">
        <v>373</v>
      </c>
      <c r="FH21" s="10" t="s">
        <v>373</v>
      </c>
      <c r="FI21" s="10" t="s">
        <v>373</v>
      </c>
      <c r="FJ21" s="10" t="s">
        <v>373</v>
      </c>
      <c r="FK21" s="10" t="s">
        <v>373</v>
      </c>
      <c r="FL21" s="10" t="s">
        <v>373</v>
      </c>
      <c r="FM21" s="10" t="s">
        <v>373</v>
      </c>
      <c r="FN21" s="10" t="s">
        <v>373</v>
      </c>
      <c r="FO21" s="10" t="s">
        <v>373</v>
      </c>
      <c r="FP21" s="10" t="s">
        <v>373</v>
      </c>
      <c r="FQ21" s="10" t="s">
        <v>373</v>
      </c>
      <c r="FR21" s="10" t="s">
        <v>373</v>
      </c>
      <c r="FS21" s="10" t="s">
        <v>373</v>
      </c>
    </row>
    <row r="22" spans="1:175" s="10" customFormat="1" x14ac:dyDescent="0.2">
      <c r="A22" s="10" t="s">
        <v>592</v>
      </c>
      <c r="B22" s="10">
        <v>805</v>
      </c>
      <c r="C22" s="10">
        <v>2</v>
      </c>
      <c r="D22" s="10">
        <v>11</v>
      </c>
      <c r="E22" s="10">
        <v>1</v>
      </c>
      <c r="F22" s="10" t="s">
        <v>373</v>
      </c>
      <c r="G22" s="10" t="s">
        <v>596</v>
      </c>
      <c r="H22" s="10">
        <v>2</v>
      </c>
      <c r="I22" s="10" t="s">
        <v>597</v>
      </c>
      <c r="J22" s="10" t="s">
        <v>373</v>
      </c>
      <c r="K22" s="71">
        <v>0.1</v>
      </c>
      <c r="L22" s="10" t="s">
        <v>373</v>
      </c>
      <c r="M22" s="10">
        <v>60</v>
      </c>
      <c r="N22" s="10" t="s">
        <v>373</v>
      </c>
      <c r="O22" s="10" t="s">
        <v>373</v>
      </c>
      <c r="P22" s="10">
        <v>60</v>
      </c>
      <c r="Q22" s="10" t="s">
        <v>373</v>
      </c>
      <c r="R22" s="10" t="s">
        <v>373</v>
      </c>
      <c r="S22" s="10">
        <v>2</v>
      </c>
      <c r="T22" s="10" t="s">
        <v>373</v>
      </c>
      <c r="U22" s="10" t="s">
        <v>405</v>
      </c>
      <c r="V22" s="10" t="s">
        <v>406</v>
      </c>
      <c r="W22" s="10">
        <v>30</v>
      </c>
      <c r="X22" s="10" t="s">
        <v>373</v>
      </c>
      <c r="Y22" s="10" t="s">
        <v>373</v>
      </c>
      <c r="Z22" s="10" t="s">
        <v>373</v>
      </c>
      <c r="AA22" s="10" t="s">
        <v>373</v>
      </c>
      <c r="AB22" s="10" t="s">
        <v>373</v>
      </c>
      <c r="AC22" s="10" t="s">
        <v>373</v>
      </c>
      <c r="AE22" s="10" t="s">
        <v>373</v>
      </c>
      <c r="AF22" s="10" t="s">
        <v>373</v>
      </c>
      <c r="AG22" s="10" t="s">
        <v>373</v>
      </c>
      <c r="AH22" s="10" t="s">
        <v>373</v>
      </c>
      <c r="AI22" s="10" t="s">
        <v>373</v>
      </c>
      <c r="AJ22" s="10" t="s">
        <v>373</v>
      </c>
      <c r="AK22" s="10" t="s">
        <v>373</v>
      </c>
      <c r="AL22" s="10" t="s">
        <v>373</v>
      </c>
      <c r="AM22" s="10" t="s">
        <v>373</v>
      </c>
      <c r="AN22" s="10" t="s">
        <v>373</v>
      </c>
      <c r="AO22" s="10" t="s">
        <v>373</v>
      </c>
      <c r="AP22" s="10" t="s">
        <v>373</v>
      </c>
      <c r="AQ22" s="10" t="s">
        <v>373</v>
      </c>
      <c r="AR22" s="10" t="s">
        <v>373</v>
      </c>
      <c r="AS22" s="10" t="s">
        <v>373</v>
      </c>
      <c r="AT22" s="10" t="s">
        <v>373</v>
      </c>
      <c r="AU22" s="10" t="s">
        <v>373</v>
      </c>
      <c r="AV22" s="10" t="s">
        <v>373</v>
      </c>
      <c r="AW22" s="10" t="s">
        <v>373</v>
      </c>
      <c r="AX22" s="10" t="s">
        <v>373</v>
      </c>
      <c r="AY22" s="10" t="s">
        <v>373</v>
      </c>
      <c r="AZ22" s="10" t="s">
        <v>373</v>
      </c>
      <c r="BA22" s="10">
        <v>1</v>
      </c>
      <c r="BC22" s="10" t="s">
        <v>411</v>
      </c>
      <c r="BD22" s="24">
        <v>0.05</v>
      </c>
      <c r="BE22" s="10" t="s">
        <v>373</v>
      </c>
      <c r="BF22" s="10" t="s">
        <v>600</v>
      </c>
      <c r="BG22" s="10" t="s">
        <v>373</v>
      </c>
      <c r="BH22" s="10" t="s">
        <v>415</v>
      </c>
      <c r="BI22" s="10" t="s">
        <v>373</v>
      </c>
      <c r="BJ22" s="77">
        <v>32</v>
      </c>
      <c r="BK22" s="10">
        <v>1</v>
      </c>
      <c r="BL22" s="10">
        <v>2019</v>
      </c>
      <c r="BM22" s="10" t="s">
        <v>411</v>
      </c>
      <c r="BN22" s="19">
        <v>0.05</v>
      </c>
      <c r="BO22" s="10" t="s">
        <v>373</v>
      </c>
      <c r="BP22" s="10" t="s">
        <v>602</v>
      </c>
      <c r="BQ22" s="10" t="s">
        <v>373</v>
      </c>
      <c r="BR22" s="10" t="s">
        <v>435</v>
      </c>
      <c r="BS22" s="10" t="s">
        <v>373</v>
      </c>
      <c r="BT22" s="77">
        <v>37</v>
      </c>
      <c r="BU22" s="10">
        <v>2</v>
      </c>
      <c r="BV22" s="10" t="s">
        <v>373</v>
      </c>
      <c r="BW22" s="10" t="s">
        <v>373</v>
      </c>
      <c r="BX22" s="10" t="s">
        <v>373</v>
      </c>
      <c r="BZ22" s="10" t="s">
        <v>373</v>
      </c>
      <c r="CA22" s="10" t="s">
        <v>373</v>
      </c>
      <c r="CB22" s="10" t="s">
        <v>373</v>
      </c>
      <c r="CC22" s="10" t="s">
        <v>373</v>
      </c>
      <c r="CD22" s="10" t="s">
        <v>373</v>
      </c>
      <c r="CE22" s="10" t="s">
        <v>373</v>
      </c>
      <c r="CF22" s="10" t="s">
        <v>373</v>
      </c>
      <c r="CG22" s="10" t="s">
        <v>373</v>
      </c>
      <c r="CH22" s="10">
        <v>1</v>
      </c>
      <c r="CI22" s="10">
        <v>810</v>
      </c>
      <c r="CJ22" s="10" t="s">
        <v>373</v>
      </c>
      <c r="CK22" s="10" t="s">
        <v>373</v>
      </c>
      <c r="CL22" s="10" t="s">
        <v>373</v>
      </c>
      <c r="CM22" s="10">
        <v>430</v>
      </c>
      <c r="CN22" s="10" t="s">
        <v>373</v>
      </c>
      <c r="CO22" s="10">
        <v>30</v>
      </c>
      <c r="CP22" s="10" t="s">
        <v>373</v>
      </c>
      <c r="CQ22" s="10" t="s">
        <v>373</v>
      </c>
      <c r="CR22" s="10" t="s">
        <v>373</v>
      </c>
      <c r="CS22" s="10" t="s">
        <v>373</v>
      </c>
      <c r="CT22" s="10" t="s">
        <v>373</v>
      </c>
      <c r="CU22" s="10" t="s">
        <v>373</v>
      </c>
      <c r="CV22" s="10" t="s">
        <v>373</v>
      </c>
      <c r="CW22" s="10" t="s">
        <v>373</v>
      </c>
      <c r="CX22" s="10" t="s">
        <v>373</v>
      </c>
      <c r="CY22" s="10" t="s">
        <v>373</v>
      </c>
      <c r="CZ22" s="10" t="s">
        <v>373</v>
      </c>
      <c r="DA22" s="10" t="s">
        <v>373</v>
      </c>
      <c r="DB22" s="10" t="s">
        <v>373</v>
      </c>
      <c r="DC22" s="10" t="s">
        <v>373</v>
      </c>
      <c r="DD22" s="10" t="s">
        <v>373</v>
      </c>
      <c r="DE22" s="10" t="s">
        <v>373</v>
      </c>
      <c r="DF22" s="10" t="s">
        <v>373</v>
      </c>
      <c r="DG22" s="10" t="s">
        <v>373</v>
      </c>
      <c r="DH22" s="10" t="s">
        <v>373</v>
      </c>
      <c r="DI22" s="10" t="s">
        <v>373</v>
      </c>
      <c r="DJ22" s="10" t="s">
        <v>373</v>
      </c>
      <c r="DK22" s="10" t="s">
        <v>373</v>
      </c>
      <c r="DL22" s="10" t="s">
        <v>373</v>
      </c>
      <c r="DM22" s="10" t="s">
        <v>373</v>
      </c>
      <c r="DN22" s="10" t="s">
        <v>373</v>
      </c>
      <c r="DO22" s="10" t="s">
        <v>373</v>
      </c>
      <c r="DP22" s="10" t="s">
        <v>373</v>
      </c>
      <c r="DQ22" s="10" t="s">
        <v>373</v>
      </c>
      <c r="DR22" s="10" t="s">
        <v>373</v>
      </c>
      <c r="DS22" s="10" t="s">
        <v>373</v>
      </c>
      <c r="DT22" s="10" t="s">
        <v>373</v>
      </c>
      <c r="DU22" s="10" t="s">
        <v>373</v>
      </c>
      <c r="DV22" s="10" t="s">
        <v>373</v>
      </c>
      <c r="DW22" s="10">
        <v>1</v>
      </c>
      <c r="DX22" s="10" t="s">
        <v>373</v>
      </c>
      <c r="DY22" s="10" t="s">
        <v>373</v>
      </c>
      <c r="DZ22" s="10" t="s">
        <v>373</v>
      </c>
      <c r="EA22" s="10" t="s">
        <v>373</v>
      </c>
      <c r="EB22" s="10" t="s">
        <v>373</v>
      </c>
      <c r="EC22" s="10" t="s">
        <v>373</v>
      </c>
      <c r="ED22" s="10" t="s">
        <v>373</v>
      </c>
      <c r="EE22" s="10" t="s">
        <v>373</v>
      </c>
      <c r="EF22" s="10" t="s">
        <v>373</v>
      </c>
      <c r="EG22" s="10" t="s">
        <v>373</v>
      </c>
      <c r="EH22" s="10" t="s">
        <v>373</v>
      </c>
      <c r="EI22" s="10" t="s">
        <v>373</v>
      </c>
      <c r="EJ22" s="10" t="s">
        <v>373</v>
      </c>
      <c r="EK22" s="10" t="s">
        <v>373</v>
      </c>
      <c r="EL22" s="10" t="s">
        <v>373</v>
      </c>
      <c r="EM22" s="10" t="s">
        <v>373</v>
      </c>
      <c r="EN22" s="10" t="s">
        <v>373</v>
      </c>
      <c r="EO22" s="10" t="s">
        <v>373</v>
      </c>
      <c r="EP22" s="10" t="s">
        <v>373</v>
      </c>
      <c r="EQ22" s="10" t="s">
        <v>373</v>
      </c>
      <c r="ER22" s="10" t="s">
        <v>373</v>
      </c>
      <c r="ES22" s="10" t="s">
        <v>373</v>
      </c>
      <c r="ET22" s="10" t="s">
        <v>373</v>
      </c>
      <c r="EU22" s="10" t="s">
        <v>373</v>
      </c>
      <c r="EV22" s="10" t="s">
        <v>373</v>
      </c>
      <c r="EW22" s="10" t="s">
        <v>373</v>
      </c>
      <c r="EX22" s="10" t="s">
        <v>373</v>
      </c>
      <c r="EY22" s="10" t="s">
        <v>373</v>
      </c>
      <c r="EZ22" s="10" t="s">
        <v>373</v>
      </c>
      <c r="FA22" s="10" t="s">
        <v>373</v>
      </c>
      <c r="FB22" s="10" t="s">
        <v>373</v>
      </c>
      <c r="FC22" s="10">
        <v>2</v>
      </c>
      <c r="FD22" s="10" t="s">
        <v>373</v>
      </c>
      <c r="FE22" s="10">
        <v>2</v>
      </c>
      <c r="FF22" s="10" t="s">
        <v>373</v>
      </c>
      <c r="FG22" s="10" t="s">
        <v>373</v>
      </c>
      <c r="FH22" s="10">
        <v>2</v>
      </c>
      <c r="FI22" s="10" t="s">
        <v>373</v>
      </c>
      <c r="FJ22" s="10" t="s">
        <v>373</v>
      </c>
      <c r="FK22" s="10" t="s">
        <v>373</v>
      </c>
      <c r="FL22" s="10" t="s">
        <v>373</v>
      </c>
      <c r="FM22" s="10" t="s">
        <v>373</v>
      </c>
      <c r="FN22" s="10" t="s">
        <v>373</v>
      </c>
      <c r="FO22" s="10" t="s">
        <v>373</v>
      </c>
      <c r="FP22" s="10" t="s">
        <v>373</v>
      </c>
      <c r="FQ22" s="10" t="s">
        <v>373</v>
      </c>
      <c r="FR22" s="10" t="s">
        <v>373</v>
      </c>
      <c r="FS22" s="10" t="s">
        <v>373</v>
      </c>
    </row>
    <row r="23" spans="1:175" s="10" customFormat="1" x14ac:dyDescent="0.2">
      <c r="A23" s="10" t="s">
        <v>3250</v>
      </c>
      <c r="B23" s="10">
        <v>2890</v>
      </c>
      <c r="C23" s="10">
        <v>3</v>
      </c>
      <c r="D23" s="10">
        <v>3</v>
      </c>
      <c r="E23" s="10">
        <v>1</v>
      </c>
      <c r="F23" s="10" t="s">
        <v>373</v>
      </c>
      <c r="G23" s="10" t="s">
        <v>596</v>
      </c>
      <c r="H23" s="10">
        <v>1</v>
      </c>
      <c r="I23" s="10" t="s">
        <v>384</v>
      </c>
      <c r="J23" s="10" t="s">
        <v>373</v>
      </c>
      <c r="K23" s="71">
        <v>0.25</v>
      </c>
      <c r="L23" s="10" t="s">
        <v>373</v>
      </c>
      <c r="M23" s="10">
        <v>10</v>
      </c>
      <c r="N23" s="10" t="s">
        <v>373</v>
      </c>
      <c r="O23" s="10" t="s">
        <v>373</v>
      </c>
      <c r="P23" s="10">
        <v>30</v>
      </c>
      <c r="Q23" s="10" t="s">
        <v>373</v>
      </c>
      <c r="R23" s="10">
        <v>30</v>
      </c>
      <c r="S23" s="10">
        <v>1</v>
      </c>
      <c r="T23" s="10" t="s">
        <v>2659</v>
      </c>
      <c r="U23" s="10" t="s">
        <v>405</v>
      </c>
      <c r="V23" s="10" t="s">
        <v>406</v>
      </c>
      <c r="W23" s="10">
        <v>30</v>
      </c>
      <c r="X23" s="10" t="s">
        <v>373</v>
      </c>
      <c r="Y23" s="10" t="s">
        <v>373</v>
      </c>
      <c r="Z23" s="10" t="s">
        <v>373</v>
      </c>
      <c r="AA23" s="10" t="s">
        <v>373</v>
      </c>
      <c r="AB23" s="10" t="s">
        <v>373</v>
      </c>
      <c r="AC23" s="10" t="s">
        <v>373</v>
      </c>
      <c r="AE23" s="10" t="s">
        <v>373</v>
      </c>
      <c r="AF23" s="10" t="s">
        <v>373</v>
      </c>
      <c r="AG23" s="10" t="s">
        <v>373</v>
      </c>
      <c r="AH23" s="10" t="s">
        <v>373</v>
      </c>
      <c r="AI23" s="10" t="s">
        <v>373</v>
      </c>
      <c r="AJ23" s="10">
        <v>2018</v>
      </c>
      <c r="AK23" s="10" t="s">
        <v>373</v>
      </c>
      <c r="AL23" s="10" t="s">
        <v>373</v>
      </c>
      <c r="AM23" s="10">
        <v>2017</v>
      </c>
      <c r="AN23" s="10">
        <v>2017</v>
      </c>
      <c r="AO23" s="10">
        <v>2017</v>
      </c>
      <c r="AP23" s="10">
        <v>2</v>
      </c>
      <c r="AQ23" s="10" t="s">
        <v>703</v>
      </c>
      <c r="AR23" s="10" t="s">
        <v>2660</v>
      </c>
      <c r="AS23" s="10" t="s">
        <v>373</v>
      </c>
      <c r="AT23" s="10" t="s">
        <v>409</v>
      </c>
      <c r="AU23" s="10" t="s">
        <v>373</v>
      </c>
      <c r="AV23" s="10">
        <v>2</v>
      </c>
      <c r="AW23" s="10" t="s">
        <v>373</v>
      </c>
      <c r="AX23" s="10">
        <v>2</v>
      </c>
      <c r="AY23" s="10">
        <v>2</v>
      </c>
      <c r="AZ23" s="10">
        <v>2</v>
      </c>
      <c r="BA23" s="10">
        <v>1</v>
      </c>
      <c r="BB23" s="10">
        <v>2018</v>
      </c>
      <c r="BC23" s="10" t="s">
        <v>411</v>
      </c>
      <c r="BD23" s="16">
        <v>0.33300000000000002</v>
      </c>
      <c r="BE23" s="10" t="s">
        <v>373</v>
      </c>
      <c r="BF23" s="10" t="s">
        <v>373</v>
      </c>
      <c r="BG23" s="10" t="s">
        <v>373</v>
      </c>
      <c r="BH23" s="10" t="s">
        <v>560</v>
      </c>
      <c r="BI23" s="10" t="s">
        <v>373</v>
      </c>
      <c r="BJ23" s="77">
        <v>26.5</v>
      </c>
      <c r="BK23" s="10">
        <v>1</v>
      </c>
      <c r="BL23" s="10">
        <v>2014</v>
      </c>
      <c r="BM23" s="10" t="s">
        <v>411</v>
      </c>
      <c r="BN23" s="19">
        <v>0.05</v>
      </c>
      <c r="BP23" s="10" t="s">
        <v>373</v>
      </c>
      <c r="BQ23" s="10" t="s">
        <v>373</v>
      </c>
      <c r="BR23" s="10" t="s">
        <v>435</v>
      </c>
      <c r="BS23" s="10" t="s">
        <v>373</v>
      </c>
      <c r="BT23" s="77">
        <v>62.92</v>
      </c>
      <c r="BU23" s="10">
        <v>2</v>
      </c>
      <c r="BV23" s="10" t="s">
        <v>373</v>
      </c>
      <c r="BW23" s="10" t="s">
        <v>373</v>
      </c>
      <c r="BX23" s="10" t="s">
        <v>373</v>
      </c>
      <c r="BY23" s="10" t="s">
        <v>373</v>
      </c>
      <c r="BZ23" s="10" t="s">
        <v>373</v>
      </c>
      <c r="CA23" s="10" t="s">
        <v>373</v>
      </c>
      <c r="CB23" s="10" t="s">
        <v>373</v>
      </c>
      <c r="CC23" s="10" t="s">
        <v>373</v>
      </c>
      <c r="CD23" s="10" t="s">
        <v>373</v>
      </c>
      <c r="CE23" s="10" t="s">
        <v>373</v>
      </c>
      <c r="CF23" s="10" t="s">
        <v>373</v>
      </c>
      <c r="CG23" s="10" t="s">
        <v>373</v>
      </c>
      <c r="CH23" s="10">
        <v>1</v>
      </c>
      <c r="CI23" s="10">
        <v>2681</v>
      </c>
      <c r="CJ23" s="10" t="s">
        <v>373</v>
      </c>
      <c r="CK23" s="10" t="s">
        <v>373</v>
      </c>
      <c r="CL23" s="10" t="s">
        <v>373</v>
      </c>
      <c r="CM23" s="10" t="s">
        <v>373</v>
      </c>
      <c r="CN23" s="10" t="s">
        <v>373</v>
      </c>
      <c r="CO23" s="10" t="s">
        <v>373</v>
      </c>
      <c r="CP23" s="10" t="s">
        <v>373</v>
      </c>
      <c r="CQ23" s="10" t="s">
        <v>373</v>
      </c>
      <c r="CR23" s="10" t="s">
        <v>373</v>
      </c>
      <c r="CS23" s="10" t="s">
        <v>373</v>
      </c>
      <c r="CT23" s="10" t="s">
        <v>373</v>
      </c>
      <c r="CU23" s="10" t="s">
        <v>373</v>
      </c>
      <c r="CV23" s="10" t="s">
        <v>373</v>
      </c>
      <c r="CW23" s="10" t="s">
        <v>373</v>
      </c>
      <c r="CX23" s="10" t="s">
        <v>373</v>
      </c>
      <c r="CY23" s="10" t="s">
        <v>373</v>
      </c>
      <c r="CZ23" s="10" t="s">
        <v>373</v>
      </c>
      <c r="DA23" s="10" t="s">
        <v>373</v>
      </c>
      <c r="DB23" s="10" t="s">
        <v>373</v>
      </c>
      <c r="DC23" s="10" t="s">
        <v>373</v>
      </c>
      <c r="DD23" s="10" t="s">
        <v>373</v>
      </c>
      <c r="DE23" s="10" t="s">
        <v>373</v>
      </c>
      <c r="DF23" s="10" t="s">
        <v>373</v>
      </c>
      <c r="DG23" s="10" t="s">
        <v>373</v>
      </c>
      <c r="DH23" s="10" t="s">
        <v>373</v>
      </c>
      <c r="DI23" s="10" t="s">
        <v>373</v>
      </c>
      <c r="DJ23" s="10" t="s">
        <v>373</v>
      </c>
      <c r="DK23" s="10" t="s">
        <v>373</v>
      </c>
      <c r="DL23" s="10" t="s">
        <v>373</v>
      </c>
      <c r="DM23" s="10" t="s">
        <v>373</v>
      </c>
      <c r="DN23" s="10" t="s">
        <v>373</v>
      </c>
      <c r="DO23" s="10" t="s">
        <v>373</v>
      </c>
      <c r="DP23" s="10" t="s">
        <v>373</v>
      </c>
      <c r="DQ23" s="10" t="s">
        <v>449</v>
      </c>
      <c r="DR23" s="10" t="s">
        <v>373</v>
      </c>
      <c r="DS23" s="12">
        <v>1</v>
      </c>
      <c r="DT23" s="10" t="s">
        <v>373</v>
      </c>
      <c r="DU23" s="10" t="s">
        <v>373</v>
      </c>
      <c r="DV23" s="10" t="s">
        <v>373</v>
      </c>
      <c r="DW23" s="10">
        <v>1</v>
      </c>
      <c r="DX23" s="10">
        <v>2681</v>
      </c>
      <c r="DY23" s="10" t="s">
        <v>373</v>
      </c>
      <c r="DZ23" s="10" t="s">
        <v>373</v>
      </c>
      <c r="EA23" s="10" t="s">
        <v>373</v>
      </c>
      <c r="EB23" s="10" t="s">
        <v>373</v>
      </c>
      <c r="EC23" s="10" t="s">
        <v>373</v>
      </c>
      <c r="ED23" s="10" t="s">
        <v>373</v>
      </c>
      <c r="EE23" s="10" t="s">
        <v>373</v>
      </c>
      <c r="EF23" s="10" t="s">
        <v>373</v>
      </c>
      <c r="EG23" s="10" t="s">
        <v>373</v>
      </c>
      <c r="EH23" s="10" t="s">
        <v>373</v>
      </c>
      <c r="EI23" s="10" t="s">
        <v>373</v>
      </c>
      <c r="EJ23" s="10" t="s">
        <v>373</v>
      </c>
      <c r="EK23" s="10" t="s">
        <v>373</v>
      </c>
      <c r="EL23" s="10" t="s">
        <v>373</v>
      </c>
      <c r="EM23" s="10" t="s">
        <v>373</v>
      </c>
      <c r="EN23" s="10" t="s">
        <v>373</v>
      </c>
      <c r="EO23" s="10" t="s">
        <v>373</v>
      </c>
      <c r="EP23" s="10" t="s">
        <v>373</v>
      </c>
      <c r="EQ23" s="10" t="s">
        <v>373</v>
      </c>
      <c r="ER23" s="10" t="s">
        <v>373</v>
      </c>
      <c r="ES23" s="10" t="s">
        <v>373</v>
      </c>
      <c r="ET23" s="10" t="s">
        <v>373</v>
      </c>
      <c r="EU23" s="10" t="s">
        <v>373</v>
      </c>
      <c r="EV23" s="10" t="s">
        <v>373</v>
      </c>
      <c r="EW23" s="10" t="s">
        <v>373</v>
      </c>
      <c r="EX23" s="10" t="s">
        <v>373</v>
      </c>
      <c r="EY23" s="10" t="s">
        <v>373</v>
      </c>
      <c r="EZ23" s="10" t="s">
        <v>373</v>
      </c>
      <c r="FA23" s="10" t="s">
        <v>373</v>
      </c>
      <c r="FB23" s="10" t="s">
        <v>373</v>
      </c>
      <c r="FC23" s="10">
        <v>2</v>
      </c>
      <c r="FD23" s="10" t="s">
        <v>373</v>
      </c>
      <c r="FE23" s="10" t="s">
        <v>373</v>
      </c>
      <c r="FF23" s="10" t="s">
        <v>373</v>
      </c>
      <c r="FG23" s="10" t="s">
        <v>373</v>
      </c>
      <c r="FH23" s="10" t="s">
        <v>373</v>
      </c>
      <c r="FI23" s="10" t="s">
        <v>373</v>
      </c>
      <c r="FJ23" s="10" t="s">
        <v>373</v>
      </c>
      <c r="FK23" s="10" t="s">
        <v>373</v>
      </c>
      <c r="FL23" s="10" t="s">
        <v>373</v>
      </c>
      <c r="FM23" s="10" t="s">
        <v>373</v>
      </c>
      <c r="FN23" s="10" t="s">
        <v>373</v>
      </c>
      <c r="FO23" s="10" t="s">
        <v>373</v>
      </c>
      <c r="FP23" s="10" t="s">
        <v>373</v>
      </c>
      <c r="FQ23" s="10" t="s">
        <v>373</v>
      </c>
      <c r="FR23" s="10" t="s">
        <v>373</v>
      </c>
      <c r="FS23" s="10" t="s">
        <v>373</v>
      </c>
    </row>
    <row r="24" spans="1:175" s="10" customFormat="1" x14ac:dyDescent="0.2">
      <c r="A24" s="10" t="s">
        <v>3196</v>
      </c>
      <c r="B24" s="10">
        <v>648740</v>
      </c>
      <c r="C24" s="10">
        <v>5</v>
      </c>
      <c r="D24" s="10">
        <v>2</v>
      </c>
      <c r="E24" s="10">
        <v>3</v>
      </c>
      <c r="F24" s="10" t="s">
        <v>373</v>
      </c>
      <c r="G24" s="10" t="s">
        <v>1021</v>
      </c>
      <c r="H24" s="10">
        <v>1</v>
      </c>
      <c r="I24" s="10" t="s">
        <v>1347</v>
      </c>
      <c r="J24" s="10" t="s">
        <v>373</v>
      </c>
      <c r="K24" s="71">
        <v>0.05</v>
      </c>
      <c r="L24" s="12">
        <v>0.01</v>
      </c>
      <c r="M24" s="10" t="s">
        <v>3202</v>
      </c>
      <c r="N24" s="10" t="s">
        <v>3203</v>
      </c>
      <c r="O24" s="10">
        <v>0.01</v>
      </c>
      <c r="P24" s="10">
        <v>35</v>
      </c>
      <c r="Q24" s="14">
        <v>25</v>
      </c>
      <c r="R24" s="10">
        <v>60</v>
      </c>
      <c r="S24" s="10">
        <v>1</v>
      </c>
      <c r="T24" s="10" t="s">
        <v>3208</v>
      </c>
      <c r="U24" s="10" t="s">
        <v>405</v>
      </c>
      <c r="V24" s="10" t="s">
        <v>636</v>
      </c>
      <c r="W24" s="10">
        <v>30</v>
      </c>
      <c r="X24" s="10" t="s">
        <v>3209</v>
      </c>
      <c r="Y24" s="10" t="s">
        <v>3210</v>
      </c>
      <c r="Z24" s="19">
        <v>0.16</v>
      </c>
      <c r="AA24" s="10" t="s">
        <v>373</v>
      </c>
      <c r="AB24" s="10" t="s">
        <v>3212</v>
      </c>
      <c r="AC24" s="10" t="s">
        <v>373</v>
      </c>
      <c r="AE24" s="10" t="s">
        <v>373</v>
      </c>
      <c r="AF24" s="10" t="s">
        <v>373</v>
      </c>
      <c r="AG24" s="10">
        <v>1</v>
      </c>
      <c r="AH24" s="10">
        <v>1</v>
      </c>
      <c r="AI24" s="10">
        <v>1</v>
      </c>
      <c r="AJ24" s="10">
        <v>2013</v>
      </c>
      <c r="AK24" s="10">
        <v>2019</v>
      </c>
      <c r="AL24" s="10">
        <v>2019</v>
      </c>
      <c r="AM24" s="10">
        <v>2006</v>
      </c>
      <c r="AN24" s="10">
        <v>2005</v>
      </c>
      <c r="AO24" s="10">
        <v>2005</v>
      </c>
      <c r="AP24" s="10">
        <v>1</v>
      </c>
      <c r="AQ24" s="10" t="s">
        <v>494</v>
      </c>
      <c r="AR24" s="10" t="s">
        <v>373</v>
      </c>
      <c r="AS24" s="10" t="s">
        <v>3214</v>
      </c>
      <c r="AT24" s="10" t="s">
        <v>802</v>
      </c>
      <c r="AU24" s="10" t="s">
        <v>373</v>
      </c>
      <c r="AV24" s="10">
        <v>1</v>
      </c>
      <c r="AW24" s="10" t="s">
        <v>373</v>
      </c>
      <c r="AX24" s="10">
        <v>2</v>
      </c>
      <c r="AY24" s="10">
        <v>2</v>
      </c>
      <c r="AZ24" s="10">
        <v>2</v>
      </c>
      <c r="BA24" s="10">
        <v>1</v>
      </c>
      <c r="BB24" s="10">
        <v>2019</v>
      </c>
      <c r="BC24" s="10" t="s">
        <v>411</v>
      </c>
      <c r="BD24" s="16">
        <v>7.3999999999999996E-2</v>
      </c>
      <c r="BE24" s="10" t="s">
        <v>373</v>
      </c>
      <c r="BF24" s="10" t="s">
        <v>499</v>
      </c>
      <c r="BG24" s="10" t="s">
        <v>373</v>
      </c>
      <c r="BH24" s="10" t="s">
        <v>494</v>
      </c>
      <c r="BI24" s="10" t="s">
        <v>3216</v>
      </c>
      <c r="BJ24" s="77">
        <v>50.99</v>
      </c>
      <c r="BK24" s="10">
        <v>1</v>
      </c>
      <c r="BL24" s="10">
        <v>2019</v>
      </c>
      <c r="BM24" s="10" t="s">
        <v>411</v>
      </c>
      <c r="BN24" s="19">
        <v>5.0599999999999999E-2</v>
      </c>
      <c r="BO24" s="10" t="s">
        <v>373</v>
      </c>
      <c r="BP24" s="10" t="s">
        <v>559</v>
      </c>
      <c r="BQ24" s="10" t="s">
        <v>373</v>
      </c>
      <c r="BR24" s="10" t="s">
        <v>502</v>
      </c>
      <c r="BS24" s="10" t="s">
        <v>373</v>
      </c>
      <c r="BT24" s="77">
        <v>74.66</v>
      </c>
      <c r="BU24" s="10">
        <v>1</v>
      </c>
      <c r="BV24" s="10">
        <v>2019</v>
      </c>
      <c r="BW24" s="10" t="s">
        <v>411</v>
      </c>
      <c r="BX24" s="19">
        <v>0</v>
      </c>
      <c r="BY24" s="10" t="s">
        <v>373</v>
      </c>
      <c r="BZ24" s="10">
        <v>3</v>
      </c>
      <c r="CA24" s="10" t="s">
        <v>1685</v>
      </c>
      <c r="CB24" s="10" t="s">
        <v>373</v>
      </c>
      <c r="CC24" s="10" t="s">
        <v>752</v>
      </c>
      <c r="CD24" s="10" t="s">
        <v>373</v>
      </c>
      <c r="CE24" s="10">
        <v>1</v>
      </c>
      <c r="CF24" s="10" t="s">
        <v>3220</v>
      </c>
      <c r="CG24" s="77">
        <v>29.66</v>
      </c>
      <c r="CH24" s="10">
        <v>1</v>
      </c>
      <c r="CI24" s="10" t="s">
        <v>373</v>
      </c>
      <c r="CJ24" s="10" t="s">
        <v>373</v>
      </c>
      <c r="CK24" s="10" t="s">
        <v>373</v>
      </c>
      <c r="CL24" s="10" t="s">
        <v>373</v>
      </c>
      <c r="CM24" s="10" t="s">
        <v>373</v>
      </c>
      <c r="CN24" s="10" t="s">
        <v>373</v>
      </c>
      <c r="CO24" s="10" t="s">
        <v>373</v>
      </c>
      <c r="CP24" s="10" t="s">
        <v>373</v>
      </c>
      <c r="CQ24" s="10" t="s">
        <v>373</v>
      </c>
      <c r="CR24" s="10" t="s">
        <v>373</v>
      </c>
      <c r="CS24" s="10" t="s">
        <v>373</v>
      </c>
      <c r="CT24" s="10" t="s">
        <v>373</v>
      </c>
      <c r="CU24" s="10" t="s">
        <v>373</v>
      </c>
      <c r="CV24" s="10" t="s">
        <v>373</v>
      </c>
      <c r="CW24" s="10" t="s">
        <v>373</v>
      </c>
      <c r="CX24" s="10" t="s">
        <v>373</v>
      </c>
      <c r="CY24" s="10" t="s">
        <v>373</v>
      </c>
      <c r="CZ24" s="10" t="s">
        <v>373</v>
      </c>
      <c r="DA24" s="10" t="s">
        <v>373</v>
      </c>
      <c r="DB24" s="10" t="s">
        <v>373</v>
      </c>
      <c r="DC24" s="10" t="s">
        <v>373</v>
      </c>
      <c r="DD24" s="10" t="s">
        <v>373</v>
      </c>
      <c r="DE24" s="10" t="s">
        <v>373</v>
      </c>
      <c r="DF24" s="10" t="s">
        <v>373</v>
      </c>
      <c r="DG24" s="10" t="s">
        <v>373</v>
      </c>
      <c r="DH24" s="10" t="s">
        <v>373</v>
      </c>
      <c r="DI24" s="10" t="s">
        <v>373</v>
      </c>
      <c r="DJ24" s="10" t="s">
        <v>373</v>
      </c>
      <c r="DK24" s="10" t="s">
        <v>373</v>
      </c>
      <c r="DL24" s="10" t="s">
        <v>373</v>
      </c>
      <c r="DM24" s="10" t="s">
        <v>373</v>
      </c>
      <c r="DN24" s="10" t="s">
        <v>373</v>
      </c>
      <c r="DO24" s="10" t="s">
        <v>373</v>
      </c>
      <c r="DP24" s="10" t="s">
        <v>373</v>
      </c>
      <c r="DQ24" s="10" t="s">
        <v>373</v>
      </c>
      <c r="DR24" s="10" t="s">
        <v>373</v>
      </c>
      <c r="DS24" s="10" t="s">
        <v>373</v>
      </c>
      <c r="DT24" s="10" t="s">
        <v>373</v>
      </c>
      <c r="DU24" s="10" t="s">
        <v>373</v>
      </c>
      <c r="DV24" s="10" t="s">
        <v>373</v>
      </c>
      <c r="DW24" s="10" t="s">
        <v>373</v>
      </c>
      <c r="DX24" s="10" t="s">
        <v>373</v>
      </c>
      <c r="DY24" s="10" t="s">
        <v>373</v>
      </c>
      <c r="DZ24" s="10" t="s">
        <v>373</v>
      </c>
      <c r="EA24" s="10" t="s">
        <v>373</v>
      </c>
      <c r="EB24" s="10" t="s">
        <v>373</v>
      </c>
      <c r="EC24" s="10" t="s">
        <v>373</v>
      </c>
      <c r="ED24" s="10" t="s">
        <v>373</v>
      </c>
      <c r="EE24" s="10" t="s">
        <v>373</v>
      </c>
      <c r="EF24" s="10" t="s">
        <v>373</v>
      </c>
      <c r="EG24" s="10" t="s">
        <v>373</v>
      </c>
      <c r="EH24" s="10" t="s">
        <v>373</v>
      </c>
      <c r="EI24" s="10" t="s">
        <v>373</v>
      </c>
      <c r="EJ24" s="10" t="s">
        <v>373</v>
      </c>
      <c r="EK24" s="10" t="s">
        <v>373</v>
      </c>
      <c r="EL24" s="10" t="s">
        <v>373</v>
      </c>
      <c r="EM24" s="10" t="s">
        <v>373</v>
      </c>
      <c r="EN24" s="10" t="s">
        <v>373</v>
      </c>
      <c r="EO24" s="10" t="s">
        <v>373</v>
      </c>
      <c r="EP24" s="10" t="s">
        <v>373</v>
      </c>
      <c r="EQ24" s="10" t="s">
        <v>373</v>
      </c>
      <c r="ER24" s="10" t="s">
        <v>373</v>
      </c>
      <c r="ES24" s="10" t="s">
        <v>373</v>
      </c>
      <c r="ET24" s="10" t="s">
        <v>373</v>
      </c>
      <c r="EU24" s="10" t="s">
        <v>373</v>
      </c>
      <c r="EV24" s="10" t="s">
        <v>373</v>
      </c>
      <c r="EW24" s="10" t="s">
        <v>373</v>
      </c>
      <c r="EX24" s="10" t="s">
        <v>373</v>
      </c>
      <c r="EY24" s="10" t="s">
        <v>373</v>
      </c>
      <c r="EZ24" s="10" t="s">
        <v>373</v>
      </c>
      <c r="FA24" s="10" t="s">
        <v>373</v>
      </c>
      <c r="FB24" s="10" t="s">
        <v>373</v>
      </c>
      <c r="FC24" s="10" t="s">
        <v>373</v>
      </c>
      <c r="FD24" s="10" t="s">
        <v>373</v>
      </c>
      <c r="FE24" s="10" t="s">
        <v>373</v>
      </c>
      <c r="FF24" s="10" t="s">
        <v>373</v>
      </c>
      <c r="FG24" s="10" t="s">
        <v>373</v>
      </c>
      <c r="FH24" s="10" t="s">
        <v>373</v>
      </c>
      <c r="FI24" s="10" t="s">
        <v>373</v>
      </c>
      <c r="FJ24" s="10" t="s">
        <v>373</v>
      </c>
      <c r="FK24" s="10" t="s">
        <v>373</v>
      </c>
      <c r="FL24" s="10" t="s">
        <v>373</v>
      </c>
      <c r="FM24" s="10" t="s">
        <v>373</v>
      </c>
      <c r="FN24" s="10" t="s">
        <v>373</v>
      </c>
      <c r="FO24" s="10" t="s">
        <v>373</v>
      </c>
      <c r="FP24" s="10" t="s">
        <v>373</v>
      </c>
      <c r="FQ24" s="10" t="s">
        <v>373</v>
      </c>
      <c r="FR24" s="10" t="s">
        <v>373</v>
      </c>
      <c r="FS24" s="10" t="s">
        <v>373</v>
      </c>
    </row>
    <row r="25" spans="1:175" s="10" customFormat="1" x14ac:dyDescent="0.2">
      <c r="A25" s="10" t="s">
        <v>3238</v>
      </c>
      <c r="B25" s="10">
        <v>9625</v>
      </c>
      <c r="C25" s="10">
        <v>4</v>
      </c>
      <c r="D25" s="10">
        <v>3</v>
      </c>
      <c r="E25" s="10">
        <v>1</v>
      </c>
      <c r="F25" s="10" t="s">
        <v>373</v>
      </c>
      <c r="G25" s="10" t="s">
        <v>739</v>
      </c>
      <c r="H25" s="10">
        <v>1</v>
      </c>
      <c r="I25" s="10" t="s">
        <v>424</v>
      </c>
      <c r="J25" s="10" t="s">
        <v>373</v>
      </c>
      <c r="K25" s="71">
        <v>0.15</v>
      </c>
      <c r="L25" s="10" t="s">
        <v>373</v>
      </c>
      <c r="M25" s="10">
        <v>16</v>
      </c>
      <c r="N25" s="10" t="s">
        <v>373</v>
      </c>
      <c r="O25" s="10" t="s">
        <v>373</v>
      </c>
      <c r="P25" s="10" t="s">
        <v>373</v>
      </c>
      <c r="Q25" s="10" t="s">
        <v>373</v>
      </c>
      <c r="R25" s="10" t="s">
        <v>373</v>
      </c>
      <c r="S25" s="10">
        <v>2</v>
      </c>
      <c r="T25" s="10" t="s">
        <v>373</v>
      </c>
      <c r="U25" s="10" t="s">
        <v>405</v>
      </c>
      <c r="V25" s="10" t="s">
        <v>406</v>
      </c>
      <c r="W25" s="10" t="s">
        <v>373</v>
      </c>
      <c r="X25" s="10" t="s">
        <v>1975</v>
      </c>
      <c r="Y25" s="10" t="s">
        <v>373</v>
      </c>
      <c r="Z25" s="19">
        <v>0</v>
      </c>
      <c r="AA25" s="19">
        <v>0.105</v>
      </c>
      <c r="AB25" s="24">
        <v>0</v>
      </c>
      <c r="AC25" s="10" t="s">
        <v>373</v>
      </c>
      <c r="AE25" s="10" t="s">
        <v>373</v>
      </c>
      <c r="AF25" s="10" t="s">
        <v>373</v>
      </c>
      <c r="AG25" s="10">
        <v>1</v>
      </c>
      <c r="AH25" s="10">
        <v>1</v>
      </c>
      <c r="AI25" s="10">
        <v>1</v>
      </c>
      <c r="AJ25" s="10">
        <v>2018</v>
      </c>
      <c r="AK25" s="10">
        <v>2018</v>
      </c>
      <c r="AL25" s="10">
        <v>2018</v>
      </c>
      <c r="AM25" s="10">
        <v>2017</v>
      </c>
      <c r="AN25" s="10">
        <v>2017</v>
      </c>
      <c r="AO25" s="10">
        <v>2017</v>
      </c>
      <c r="AP25" s="10">
        <v>2</v>
      </c>
      <c r="AQ25" s="10" t="s">
        <v>494</v>
      </c>
      <c r="AR25" s="10" t="s">
        <v>373</v>
      </c>
      <c r="AS25" s="10" t="s">
        <v>1977</v>
      </c>
      <c r="AT25" s="10" t="s">
        <v>409</v>
      </c>
      <c r="AU25" s="10" t="s">
        <v>373</v>
      </c>
      <c r="AV25" s="10">
        <v>1</v>
      </c>
      <c r="AW25" s="10" t="s">
        <v>373</v>
      </c>
      <c r="AX25" s="10">
        <v>1</v>
      </c>
      <c r="AY25" s="10">
        <v>1</v>
      </c>
      <c r="AZ25" s="10">
        <v>1</v>
      </c>
      <c r="BA25" s="10">
        <v>1</v>
      </c>
      <c r="BB25" s="10">
        <v>2018</v>
      </c>
      <c r="BC25" s="10" t="s">
        <v>411</v>
      </c>
      <c r="BD25" s="16">
        <v>2.86E-2</v>
      </c>
      <c r="BE25" s="10" t="s">
        <v>373</v>
      </c>
      <c r="BF25" s="10" t="s">
        <v>559</v>
      </c>
      <c r="BG25" s="10" t="s">
        <v>373</v>
      </c>
      <c r="BH25" s="10" t="s">
        <v>494</v>
      </c>
      <c r="BI25" s="10" t="s">
        <v>1979</v>
      </c>
      <c r="BJ25" s="77">
        <v>34.020000000000003</v>
      </c>
      <c r="BK25" s="10">
        <v>1</v>
      </c>
      <c r="BL25" s="10">
        <v>2018</v>
      </c>
      <c r="BM25" s="10" t="s">
        <v>411</v>
      </c>
      <c r="BN25" s="19">
        <v>6.0899999999999996E-2</v>
      </c>
      <c r="BP25" s="10" t="s">
        <v>559</v>
      </c>
      <c r="BQ25" s="10" t="s">
        <v>373</v>
      </c>
      <c r="BR25" s="10" t="s">
        <v>494</v>
      </c>
      <c r="BS25" s="10" t="s">
        <v>1982</v>
      </c>
      <c r="BT25" s="77">
        <v>67.260000000000005</v>
      </c>
      <c r="BU25" s="10">
        <v>1</v>
      </c>
      <c r="BV25" s="10">
        <v>2018</v>
      </c>
      <c r="BW25" s="10" t="s">
        <v>411</v>
      </c>
      <c r="BX25" s="19">
        <v>3.5000000000000003E-2</v>
      </c>
      <c r="BZ25" s="10">
        <v>2</v>
      </c>
      <c r="CA25" s="10" t="s">
        <v>559</v>
      </c>
      <c r="CB25" s="10" t="s">
        <v>373</v>
      </c>
      <c r="CC25" s="10" t="s">
        <v>752</v>
      </c>
      <c r="CD25" s="10" t="s">
        <v>373</v>
      </c>
      <c r="CE25" s="10">
        <v>1</v>
      </c>
      <c r="CF25" s="10" t="s">
        <v>1985</v>
      </c>
      <c r="CG25" s="77">
        <v>3.87</v>
      </c>
      <c r="CH25" s="10">
        <v>1</v>
      </c>
      <c r="CI25" s="10" t="s">
        <v>373</v>
      </c>
      <c r="CJ25" s="10" t="s">
        <v>373</v>
      </c>
      <c r="CK25" s="10" t="s">
        <v>373</v>
      </c>
      <c r="CL25" s="10" t="s">
        <v>373</v>
      </c>
      <c r="CM25" s="10" t="s">
        <v>373</v>
      </c>
      <c r="CN25" s="10" t="s">
        <v>373</v>
      </c>
      <c r="CO25" s="10" t="s">
        <v>373</v>
      </c>
      <c r="CP25" s="10" t="s">
        <v>373</v>
      </c>
      <c r="CQ25" s="10" t="s">
        <v>373</v>
      </c>
      <c r="CR25" s="10" t="s">
        <v>373</v>
      </c>
      <c r="CS25" s="10" t="s">
        <v>373</v>
      </c>
      <c r="CT25" s="10" t="s">
        <v>373</v>
      </c>
      <c r="CU25" s="10" t="s">
        <v>373</v>
      </c>
      <c r="CV25" s="10" t="s">
        <v>373</v>
      </c>
      <c r="CW25" s="10" t="s">
        <v>373</v>
      </c>
      <c r="CX25" s="10" t="s">
        <v>373</v>
      </c>
      <c r="CY25" s="10" t="s">
        <v>373</v>
      </c>
      <c r="CZ25" s="10" t="s">
        <v>373</v>
      </c>
      <c r="DA25" s="10" t="s">
        <v>373</v>
      </c>
      <c r="DB25" s="10" t="s">
        <v>373</v>
      </c>
      <c r="DC25" s="10" t="s">
        <v>373</v>
      </c>
      <c r="DD25" s="10" t="s">
        <v>373</v>
      </c>
      <c r="DE25" s="10" t="s">
        <v>373</v>
      </c>
      <c r="DF25" s="10" t="s">
        <v>373</v>
      </c>
      <c r="DG25" s="10" t="s">
        <v>373</v>
      </c>
      <c r="DH25" s="10" t="s">
        <v>373</v>
      </c>
      <c r="DI25" s="10" t="s">
        <v>373</v>
      </c>
      <c r="DJ25" s="10" t="s">
        <v>373</v>
      </c>
      <c r="DK25" s="10" t="s">
        <v>373</v>
      </c>
      <c r="DL25" s="10" t="s">
        <v>373</v>
      </c>
      <c r="DM25" s="10" t="s">
        <v>373</v>
      </c>
      <c r="DN25" s="10" t="s">
        <v>373</v>
      </c>
      <c r="DO25" s="10" t="s">
        <v>373</v>
      </c>
      <c r="DP25" s="10" t="s">
        <v>373</v>
      </c>
      <c r="DQ25" s="10" t="s">
        <v>373</v>
      </c>
      <c r="DR25" s="10" t="s">
        <v>373</v>
      </c>
      <c r="DS25" s="10" t="s">
        <v>373</v>
      </c>
      <c r="DT25" s="10" t="s">
        <v>373</v>
      </c>
      <c r="DU25" s="10" t="s">
        <v>373</v>
      </c>
      <c r="DV25" s="10" t="s">
        <v>373</v>
      </c>
      <c r="DW25" s="10" t="s">
        <v>373</v>
      </c>
      <c r="DX25" s="10" t="s">
        <v>373</v>
      </c>
      <c r="DY25" s="10" t="s">
        <v>373</v>
      </c>
      <c r="DZ25" s="10" t="s">
        <v>373</v>
      </c>
      <c r="EA25" s="10" t="s">
        <v>373</v>
      </c>
      <c r="EB25" s="10" t="s">
        <v>373</v>
      </c>
      <c r="EC25" s="10" t="s">
        <v>373</v>
      </c>
      <c r="ED25" s="10" t="s">
        <v>373</v>
      </c>
      <c r="EE25" s="10" t="s">
        <v>373</v>
      </c>
      <c r="EF25" s="10" t="s">
        <v>373</v>
      </c>
      <c r="EG25" s="10" t="s">
        <v>373</v>
      </c>
      <c r="EH25" s="10" t="s">
        <v>373</v>
      </c>
      <c r="EI25" s="10" t="s">
        <v>373</v>
      </c>
      <c r="EJ25" s="10" t="s">
        <v>373</v>
      </c>
      <c r="EK25" s="10" t="s">
        <v>373</v>
      </c>
      <c r="EL25" s="10" t="s">
        <v>373</v>
      </c>
      <c r="EM25" s="10" t="s">
        <v>373</v>
      </c>
      <c r="EN25" s="10" t="s">
        <v>373</v>
      </c>
      <c r="EO25" s="10" t="s">
        <v>373</v>
      </c>
      <c r="EP25" s="10" t="s">
        <v>373</v>
      </c>
      <c r="EQ25" s="10" t="s">
        <v>373</v>
      </c>
      <c r="ER25" s="10" t="s">
        <v>373</v>
      </c>
      <c r="ES25" s="10" t="s">
        <v>373</v>
      </c>
      <c r="ET25" s="10" t="s">
        <v>373</v>
      </c>
      <c r="EU25" s="10" t="s">
        <v>373</v>
      </c>
      <c r="EV25" s="10" t="s">
        <v>373</v>
      </c>
      <c r="EW25" s="10" t="s">
        <v>373</v>
      </c>
      <c r="EX25" s="10" t="s">
        <v>373</v>
      </c>
      <c r="EY25" s="10" t="s">
        <v>373</v>
      </c>
      <c r="EZ25" s="10" t="s">
        <v>373</v>
      </c>
      <c r="FA25" s="10" t="s">
        <v>373</v>
      </c>
      <c r="FB25" s="10" t="s">
        <v>373</v>
      </c>
      <c r="FC25" s="10" t="s">
        <v>373</v>
      </c>
      <c r="FD25" s="10" t="s">
        <v>373</v>
      </c>
      <c r="FE25" s="10" t="s">
        <v>373</v>
      </c>
      <c r="FF25" s="10" t="s">
        <v>373</v>
      </c>
      <c r="FG25" s="10" t="s">
        <v>373</v>
      </c>
      <c r="FH25" s="10" t="s">
        <v>373</v>
      </c>
      <c r="FI25" s="10" t="s">
        <v>373</v>
      </c>
      <c r="FJ25" s="10" t="s">
        <v>373</v>
      </c>
      <c r="FK25" s="10" t="s">
        <v>373</v>
      </c>
      <c r="FL25" s="10" t="s">
        <v>373</v>
      </c>
      <c r="FM25" s="10" t="s">
        <v>373</v>
      </c>
      <c r="FN25" s="10" t="s">
        <v>373</v>
      </c>
      <c r="FO25" s="10" t="s">
        <v>373</v>
      </c>
      <c r="FP25" s="10" t="s">
        <v>373</v>
      </c>
      <c r="FQ25" s="10" t="s">
        <v>373</v>
      </c>
      <c r="FR25" s="10" t="s">
        <v>373</v>
      </c>
      <c r="FS25" s="10" t="s">
        <v>373</v>
      </c>
    </row>
    <row r="26" spans="1:175" s="10" customFormat="1" x14ac:dyDescent="0.2">
      <c r="A26" s="10" t="s">
        <v>1032</v>
      </c>
      <c r="B26" s="10">
        <v>865</v>
      </c>
      <c r="C26" s="10">
        <v>2</v>
      </c>
      <c r="D26" s="10">
        <v>7</v>
      </c>
      <c r="E26" s="10">
        <v>1</v>
      </c>
      <c r="F26" s="10" t="s">
        <v>373</v>
      </c>
      <c r="G26" s="10" t="s">
        <v>539</v>
      </c>
      <c r="H26" s="10">
        <v>2</v>
      </c>
      <c r="I26" s="10" t="s">
        <v>384</v>
      </c>
      <c r="J26" s="10" t="s">
        <v>373</v>
      </c>
      <c r="K26" s="71">
        <v>0.2</v>
      </c>
      <c r="L26" s="10" t="s">
        <v>373</v>
      </c>
      <c r="M26" s="10" t="s">
        <v>1037</v>
      </c>
      <c r="N26" s="10" t="s">
        <v>373</v>
      </c>
      <c r="O26" s="10" t="s">
        <v>373</v>
      </c>
      <c r="P26" s="10">
        <v>10</v>
      </c>
      <c r="Q26" s="10" t="s">
        <v>373</v>
      </c>
      <c r="R26" s="10">
        <v>30</v>
      </c>
      <c r="S26" s="10">
        <v>2</v>
      </c>
      <c r="T26" s="10" t="s">
        <v>373</v>
      </c>
      <c r="U26" s="10" t="s">
        <v>405</v>
      </c>
      <c r="V26" s="10" t="s">
        <v>406</v>
      </c>
      <c r="W26" s="10" t="s">
        <v>373</v>
      </c>
      <c r="X26" s="10" t="s">
        <v>1039</v>
      </c>
      <c r="Y26" s="10" t="s">
        <v>373</v>
      </c>
      <c r="Z26" s="19">
        <v>0.14000000000000001</v>
      </c>
      <c r="AA26" s="19">
        <v>0.08</v>
      </c>
      <c r="AB26" s="10" t="s">
        <v>373</v>
      </c>
      <c r="AC26" s="10" t="s">
        <v>373</v>
      </c>
      <c r="AE26" s="10" t="s">
        <v>373</v>
      </c>
      <c r="AF26" s="10" t="s">
        <v>429</v>
      </c>
      <c r="AG26" s="10" t="s">
        <v>373</v>
      </c>
      <c r="AH26" s="10" t="s">
        <v>373</v>
      </c>
      <c r="AI26" s="10" t="s">
        <v>373</v>
      </c>
      <c r="AJ26" s="10">
        <v>2017</v>
      </c>
      <c r="AK26" s="10">
        <v>2017</v>
      </c>
      <c r="AL26" s="10" t="s">
        <v>489</v>
      </c>
      <c r="AM26" s="10" t="s">
        <v>373</v>
      </c>
      <c r="AN26" s="10" t="s">
        <v>373</v>
      </c>
      <c r="AO26" s="10" t="s">
        <v>373</v>
      </c>
      <c r="AP26" s="10">
        <v>2</v>
      </c>
      <c r="AQ26" s="10" t="s">
        <v>408</v>
      </c>
      <c r="AR26" s="10" t="s">
        <v>373</v>
      </c>
      <c r="AS26" s="10" t="s">
        <v>373</v>
      </c>
      <c r="AT26" s="10" t="s">
        <v>373</v>
      </c>
      <c r="AU26" s="10" t="s">
        <v>373</v>
      </c>
      <c r="AV26" s="10">
        <v>2</v>
      </c>
      <c r="AW26" s="10" t="s">
        <v>373</v>
      </c>
      <c r="AX26" s="10" t="s">
        <v>373</v>
      </c>
      <c r="AY26" s="10" t="s">
        <v>373</v>
      </c>
      <c r="AZ26" s="10" t="s">
        <v>373</v>
      </c>
      <c r="BA26" s="10">
        <v>1</v>
      </c>
      <c r="BB26" s="10" t="s">
        <v>373</v>
      </c>
      <c r="BC26" s="10" t="s">
        <v>373</v>
      </c>
      <c r="BD26" s="10" t="s">
        <v>373</v>
      </c>
      <c r="BE26" s="10" t="s">
        <v>373</v>
      </c>
      <c r="BF26" s="10" t="s">
        <v>373</v>
      </c>
      <c r="BG26" s="10" t="s">
        <v>373</v>
      </c>
      <c r="BH26" s="10" t="s">
        <v>560</v>
      </c>
      <c r="BI26" s="10" t="s">
        <v>373</v>
      </c>
      <c r="BJ26" s="77">
        <v>45.8</v>
      </c>
      <c r="BK26" s="10">
        <v>1</v>
      </c>
      <c r="BL26" s="10">
        <v>2019</v>
      </c>
      <c r="BM26" s="10" t="s">
        <v>411</v>
      </c>
      <c r="BN26" s="19">
        <v>0.08</v>
      </c>
      <c r="BP26" s="10" t="s">
        <v>706</v>
      </c>
      <c r="BQ26" s="10" t="s">
        <v>373</v>
      </c>
      <c r="BR26" s="10" t="s">
        <v>435</v>
      </c>
      <c r="BS26" s="10" t="s">
        <v>373</v>
      </c>
      <c r="BT26" s="77">
        <v>69</v>
      </c>
      <c r="BU26" s="10">
        <v>2</v>
      </c>
      <c r="BV26" s="10" t="s">
        <v>373</v>
      </c>
      <c r="BW26" s="10" t="s">
        <v>373</v>
      </c>
      <c r="BX26" s="10" t="s">
        <v>373</v>
      </c>
      <c r="BY26" s="10" t="s">
        <v>373</v>
      </c>
      <c r="BZ26" s="10" t="s">
        <v>373</v>
      </c>
      <c r="CA26" s="10" t="s">
        <v>373</v>
      </c>
      <c r="CB26" s="10" t="s">
        <v>373</v>
      </c>
      <c r="CC26" s="10" t="s">
        <v>373</v>
      </c>
      <c r="CD26" s="10" t="s">
        <v>373</v>
      </c>
      <c r="CE26" s="10" t="s">
        <v>373</v>
      </c>
      <c r="CF26" s="10" t="s">
        <v>373</v>
      </c>
      <c r="CG26" s="10" t="s">
        <v>373</v>
      </c>
      <c r="CH26" s="10">
        <v>1</v>
      </c>
      <c r="CI26" s="10" t="s">
        <v>373</v>
      </c>
      <c r="CJ26" s="10" t="s">
        <v>373</v>
      </c>
      <c r="CK26" s="10" t="s">
        <v>373</v>
      </c>
      <c r="CL26" s="10" t="s">
        <v>373</v>
      </c>
      <c r="CM26" s="10" t="s">
        <v>373</v>
      </c>
      <c r="CN26" s="10" t="s">
        <v>373</v>
      </c>
      <c r="CO26" s="10" t="s">
        <v>373</v>
      </c>
      <c r="CP26" s="10" t="s">
        <v>373</v>
      </c>
      <c r="CQ26" s="10" t="s">
        <v>373</v>
      </c>
      <c r="CR26" s="10" t="s">
        <v>373</v>
      </c>
      <c r="CS26" s="10" t="s">
        <v>373</v>
      </c>
      <c r="CT26" s="10" t="s">
        <v>373</v>
      </c>
      <c r="CU26" s="10" t="s">
        <v>373</v>
      </c>
      <c r="CV26" s="10" t="s">
        <v>373</v>
      </c>
      <c r="CW26" s="10" t="s">
        <v>373</v>
      </c>
      <c r="CX26" s="10" t="s">
        <v>373</v>
      </c>
      <c r="CY26" s="10" t="s">
        <v>373</v>
      </c>
      <c r="CZ26" s="10" t="s">
        <v>373</v>
      </c>
      <c r="DA26" s="10" t="s">
        <v>373</v>
      </c>
      <c r="DB26" s="10" t="s">
        <v>373</v>
      </c>
      <c r="DC26" s="10" t="s">
        <v>373</v>
      </c>
      <c r="DD26" s="10" t="s">
        <v>373</v>
      </c>
      <c r="DE26" s="10" t="s">
        <v>373</v>
      </c>
      <c r="DF26" s="10" t="s">
        <v>373</v>
      </c>
      <c r="DG26" s="10" t="s">
        <v>373</v>
      </c>
      <c r="DH26" s="10" t="s">
        <v>373</v>
      </c>
      <c r="DI26" s="10" t="s">
        <v>373</v>
      </c>
      <c r="DJ26" s="10" t="s">
        <v>373</v>
      </c>
      <c r="DK26" s="10" t="s">
        <v>373</v>
      </c>
      <c r="DL26" s="10" t="s">
        <v>373</v>
      </c>
      <c r="DM26" s="10" t="s">
        <v>373</v>
      </c>
      <c r="DN26" s="10" t="s">
        <v>373</v>
      </c>
      <c r="DO26" s="10" t="s">
        <v>373</v>
      </c>
      <c r="DP26" s="10" t="s">
        <v>373</v>
      </c>
      <c r="DQ26" s="10" t="s">
        <v>373</v>
      </c>
      <c r="DR26" s="10" t="s">
        <v>373</v>
      </c>
      <c r="DS26" s="10" t="s">
        <v>373</v>
      </c>
      <c r="DT26" s="10" t="s">
        <v>373</v>
      </c>
      <c r="DU26" s="10" t="s">
        <v>373</v>
      </c>
      <c r="DV26" s="10" t="s">
        <v>373</v>
      </c>
      <c r="DW26" s="10" t="s">
        <v>373</v>
      </c>
      <c r="DX26" s="10" t="s">
        <v>373</v>
      </c>
      <c r="DY26" s="10" t="s">
        <v>373</v>
      </c>
      <c r="DZ26" s="10" t="s">
        <v>373</v>
      </c>
      <c r="EA26" s="10" t="s">
        <v>373</v>
      </c>
      <c r="EB26" s="10" t="s">
        <v>373</v>
      </c>
      <c r="EC26" s="10" t="s">
        <v>373</v>
      </c>
      <c r="ED26" s="10" t="s">
        <v>373</v>
      </c>
      <c r="EE26" s="10" t="s">
        <v>373</v>
      </c>
      <c r="EF26" s="10" t="s">
        <v>373</v>
      </c>
      <c r="EG26" s="10" t="s">
        <v>373</v>
      </c>
      <c r="EH26" s="10" t="s">
        <v>373</v>
      </c>
      <c r="EI26" s="10" t="s">
        <v>373</v>
      </c>
      <c r="EJ26" s="10" t="s">
        <v>373</v>
      </c>
      <c r="EK26" s="10" t="s">
        <v>373</v>
      </c>
      <c r="EL26" s="10" t="s">
        <v>373</v>
      </c>
      <c r="EM26" s="10" t="s">
        <v>373</v>
      </c>
      <c r="EN26" s="10" t="s">
        <v>373</v>
      </c>
      <c r="EO26" s="10" t="s">
        <v>373</v>
      </c>
      <c r="EP26" s="10" t="s">
        <v>373</v>
      </c>
      <c r="EQ26" s="10" t="s">
        <v>373</v>
      </c>
      <c r="ER26" s="10" t="s">
        <v>373</v>
      </c>
      <c r="ES26" s="10" t="s">
        <v>373</v>
      </c>
      <c r="ET26" s="10" t="s">
        <v>373</v>
      </c>
      <c r="EU26" s="10" t="s">
        <v>373</v>
      </c>
      <c r="EV26" s="10" t="s">
        <v>373</v>
      </c>
      <c r="EW26" s="10" t="s">
        <v>373</v>
      </c>
      <c r="EX26" s="10" t="s">
        <v>373</v>
      </c>
      <c r="EY26" s="10" t="s">
        <v>373</v>
      </c>
      <c r="EZ26" s="10" t="s">
        <v>373</v>
      </c>
      <c r="FA26" s="10" t="s">
        <v>373</v>
      </c>
      <c r="FB26" s="10" t="s">
        <v>373</v>
      </c>
      <c r="FC26" s="10" t="s">
        <v>373</v>
      </c>
      <c r="FD26" s="10" t="s">
        <v>373</v>
      </c>
      <c r="FE26" s="10" t="s">
        <v>373</v>
      </c>
      <c r="FF26" s="10" t="s">
        <v>373</v>
      </c>
      <c r="FG26" s="10" t="s">
        <v>373</v>
      </c>
      <c r="FH26" s="10" t="s">
        <v>373</v>
      </c>
      <c r="FI26" s="10" t="s">
        <v>373</v>
      </c>
      <c r="FJ26" s="10" t="s">
        <v>373</v>
      </c>
      <c r="FK26" s="10" t="s">
        <v>373</v>
      </c>
      <c r="FL26" s="10" t="s">
        <v>373</v>
      </c>
      <c r="FM26" s="10" t="s">
        <v>373</v>
      </c>
      <c r="FN26" s="10" t="s">
        <v>373</v>
      </c>
      <c r="FO26" s="10" t="s">
        <v>373</v>
      </c>
      <c r="FP26" s="10" t="s">
        <v>373</v>
      </c>
      <c r="FQ26" s="10" t="s">
        <v>373</v>
      </c>
      <c r="FR26" s="10" t="s">
        <v>373</v>
      </c>
      <c r="FS26" s="10" t="s">
        <v>373</v>
      </c>
    </row>
    <row r="27" spans="1:175" s="10" customFormat="1" x14ac:dyDescent="0.2">
      <c r="A27" s="10" t="s">
        <v>1044</v>
      </c>
      <c r="B27" s="10">
        <v>1865</v>
      </c>
      <c r="C27" s="10">
        <v>3</v>
      </c>
      <c r="D27" s="10">
        <v>3</v>
      </c>
      <c r="E27" s="10">
        <v>1</v>
      </c>
      <c r="F27" s="10" t="s">
        <v>373</v>
      </c>
      <c r="G27" s="10" t="s">
        <v>382</v>
      </c>
      <c r="H27" s="10">
        <v>2</v>
      </c>
      <c r="I27" s="10" t="s">
        <v>597</v>
      </c>
      <c r="J27" s="10" t="s">
        <v>373</v>
      </c>
      <c r="K27" s="71">
        <v>0.1</v>
      </c>
      <c r="L27" s="10" t="s">
        <v>373</v>
      </c>
      <c r="M27" s="10" t="s">
        <v>1048</v>
      </c>
      <c r="N27" s="10" t="s">
        <v>373</v>
      </c>
      <c r="O27" s="10" t="s">
        <v>373</v>
      </c>
      <c r="P27" s="10">
        <v>30</v>
      </c>
      <c r="Q27" s="10" t="s">
        <v>373</v>
      </c>
      <c r="R27" s="10" t="s">
        <v>373</v>
      </c>
      <c r="S27" s="10">
        <v>2</v>
      </c>
      <c r="T27" s="10" t="s">
        <v>373</v>
      </c>
      <c r="U27" s="10" t="s">
        <v>405</v>
      </c>
      <c r="V27" s="10" t="s">
        <v>406</v>
      </c>
      <c r="W27" s="10">
        <v>90</v>
      </c>
      <c r="X27" s="10" t="s">
        <v>373</v>
      </c>
      <c r="Y27" s="10" t="s">
        <v>373</v>
      </c>
      <c r="Z27" s="19">
        <v>0.37</v>
      </c>
      <c r="AA27" s="19">
        <v>0.34</v>
      </c>
      <c r="AB27" s="10" t="s">
        <v>373</v>
      </c>
      <c r="AC27" s="10" t="s">
        <v>373</v>
      </c>
      <c r="AE27" s="10" t="s">
        <v>373</v>
      </c>
      <c r="AF27" s="10" t="s">
        <v>429</v>
      </c>
      <c r="AG27" s="10" t="s">
        <v>373</v>
      </c>
      <c r="AH27" s="10" t="s">
        <v>373</v>
      </c>
      <c r="AI27" s="10" t="s">
        <v>373</v>
      </c>
      <c r="AJ27" s="10">
        <v>2018</v>
      </c>
      <c r="AK27" s="10">
        <v>2007</v>
      </c>
      <c r="AL27" s="10" t="s">
        <v>429</v>
      </c>
      <c r="AM27" s="10">
        <v>2003</v>
      </c>
      <c r="AN27" s="10">
        <v>2007</v>
      </c>
      <c r="AO27" s="10" t="s">
        <v>429</v>
      </c>
      <c r="AP27" s="10">
        <v>2</v>
      </c>
      <c r="AQ27" s="10" t="s">
        <v>494</v>
      </c>
      <c r="AR27" s="10" t="s">
        <v>373</v>
      </c>
      <c r="AS27" s="10" t="s">
        <v>1054</v>
      </c>
      <c r="AT27" s="10" t="s">
        <v>691</v>
      </c>
      <c r="AU27" s="10" t="s">
        <v>373</v>
      </c>
      <c r="AV27" s="10">
        <v>2</v>
      </c>
      <c r="AW27" s="10" t="s">
        <v>373</v>
      </c>
      <c r="AX27" s="10">
        <v>1</v>
      </c>
      <c r="AY27" s="10">
        <v>2</v>
      </c>
      <c r="AZ27" s="10" t="s">
        <v>373</v>
      </c>
      <c r="BA27" s="10">
        <v>1</v>
      </c>
      <c r="BB27" s="10">
        <v>2019</v>
      </c>
      <c r="BC27" s="10" t="s">
        <v>411</v>
      </c>
      <c r="BD27" s="24">
        <v>0.45</v>
      </c>
      <c r="BE27" s="10" t="s">
        <v>373</v>
      </c>
      <c r="BF27" s="10" t="s">
        <v>1056</v>
      </c>
      <c r="BG27" s="10" t="s">
        <v>373</v>
      </c>
      <c r="BH27" s="10" t="s">
        <v>494</v>
      </c>
      <c r="BI27" s="10" t="s">
        <v>1057</v>
      </c>
      <c r="BJ27" s="77">
        <v>40.14</v>
      </c>
      <c r="BK27" s="10">
        <v>1</v>
      </c>
      <c r="BM27" s="10" t="s">
        <v>411</v>
      </c>
      <c r="BN27" s="19">
        <v>0.1</v>
      </c>
      <c r="BP27" s="10" t="s">
        <v>1056</v>
      </c>
      <c r="BQ27" s="10" t="s">
        <v>373</v>
      </c>
      <c r="BR27" s="10" t="s">
        <v>435</v>
      </c>
      <c r="BS27" s="10" t="s">
        <v>373</v>
      </c>
      <c r="BT27" s="77">
        <v>42</v>
      </c>
      <c r="BU27" s="10">
        <v>2</v>
      </c>
      <c r="BV27" s="10" t="s">
        <v>373</v>
      </c>
      <c r="BW27" s="10" t="s">
        <v>373</v>
      </c>
      <c r="BX27" s="10" t="s">
        <v>373</v>
      </c>
      <c r="BY27" s="10" t="s">
        <v>373</v>
      </c>
      <c r="BZ27" s="10" t="s">
        <v>373</v>
      </c>
      <c r="CA27" s="10" t="s">
        <v>373</v>
      </c>
      <c r="CB27" s="10" t="s">
        <v>373</v>
      </c>
      <c r="CC27" s="10" t="s">
        <v>373</v>
      </c>
      <c r="CD27" s="10" t="s">
        <v>373</v>
      </c>
      <c r="CE27" s="10" t="s">
        <v>373</v>
      </c>
      <c r="CF27" s="10" t="s">
        <v>373</v>
      </c>
      <c r="CG27" s="10" t="s">
        <v>373</v>
      </c>
      <c r="CH27" s="10">
        <v>1</v>
      </c>
      <c r="CI27" s="10" t="s">
        <v>373</v>
      </c>
      <c r="CJ27" s="10" t="s">
        <v>373</v>
      </c>
      <c r="CK27" s="10" t="s">
        <v>373</v>
      </c>
      <c r="CL27" s="10" t="s">
        <v>373</v>
      </c>
      <c r="CM27" s="10" t="s">
        <v>373</v>
      </c>
      <c r="CN27" s="10" t="s">
        <v>373</v>
      </c>
      <c r="CO27" s="10" t="s">
        <v>373</v>
      </c>
      <c r="CP27" s="10" t="s">
        <v>373</v>
      </c>
      <c r="CQ27" s="10" t="s">
        <v>373</v>
      </c>
      <c r="CR27" s="10" t="s">
        <v>373</v>
      </c>
      <c r="CS27" s="10" t="s">
        <v>373</v>
      </c>
      <c r="CT27" s="10" t="s">
        <v>373</v>
      </c>
      <c r="CU27" s="10" t="s">
        <v>373</v>
      </c>
      <c r="CV27" s="10" t="s">
        <v>373</v>
      </c>
      <c r="CW27" s="10" t="s">
        <v>373</v>
      </c>
      <c r="CX27" s="10" t="s">
        <v>373</v>
      </c>
      <c r="CY27" s="10" t="s">
        <v>373</v>
      </c>
      <c r="CZ27" s="10" t="s">
        <v>373</v>
      </c>
      <c r="DA27" s="10" t="s">
        <v>373</v>
      </c>
      <c r="DB27" s="10" t="s">
        <v>373</v>
      </c>
      <c r="DC27" s="10" t="s">
        <v>373</v>
      </c>
      <c r="DD27" s="10" t="s">
        <v>373</v>
      </c>
      <c r="DE27" s="10" t="s">
        <v>373</v>
      </c>
      <c r="DF27" s="10" t="s">
        <v>373</v>
      </c>
      <c r="DG27" s="10" t="s">
        <v>373</v>
      </c>
      <c r="DH27" s="10" t="s">
        <v>373</v>
      </c>
      <c r="DI27" s="10" t="s">
        <v>373</v>
      </c>
      <c r="DJ27" s="10" t="s">
        <v>373</v>
      </c>
      <c r="DK27" s="10" t="s">
        <v>373</v>
      </c>
      <c r="DL27" s="10" t="s">
        <v>373</v>
      </c>
      <c r="DM27" s="10" t="s">
        <v>373</v>
      </c>
      <c r="DN27" s="10" t="s">
        <v>373</v>
      </c>
      <c r="DO27" s="10" t="s">
        <v>373</v>
      </c>
      <c r="DP27" s="10" t="s">
        <v>373</v>
      </c>
      <c r="DQ27" s="10" t="s">
        <v>373</v>
      </c>
      <c r="DR27" s="10" t="s">
        <v>373</v>
      </c>
      <c r="DS27" s="10" t="s">
        <v>373</v>
      </c>
      <c r="DT27" s="10" t="s">
        <v>373</v>
      </c>
      <c r="DU27" s="10" t="s">
        <v>373</v>
      </c>
      <c r="DV27" s="10" t="s">
        <v>373</v>
      </c>
      <c r="DW27" s="10" t="s">
        <v>373</v>
      </c>
      <c r="DX27" s="10" t="s">
        <v>373</v>
      </c>
      <c r="DY27" s="10" t="s">
        <v>373</v>
      </c>
      <c r="DZ27" s="10" t="s">
        <v>373</v>
      </c>
      <c r="EA27" s="10" t="s">
        <v>373</v>
      </c>
      <c r="EB27" s="10" t="s">
        <v>373</v>
      </c>
      <c r="EC27" s="10" t="s">
        <v>373</v>
      </c>
      <c r="ED27" s="10" t="s">
        <v>373</v>
      </c>
      <c r="EE27" s="10" t="s">
        <v>373</v>
      </c>
      <c r="EF27" s="10" t="s">
        <v>373</v>
      </c>
      <c r="EG27" s="10" t="s">
        <v>373</v>
      </c>
      <c r="EH27" s="10" t="s">
        <v>373</v>
      </c>
      <c r="EI27" s="10" t="s">
        <v>373</v>
      </c>
      <c r="EJ27" s="10" t="s">
        <v>373</v>
      </c>
      <c r="EK27" s="10" t="s">
        <v>373</v>
      </c>
      <c r="EL27" s="10" t="s">
        <v>373</v>
      </c>
      <c r="EM27" s="10" t="s">
        <v>373</v>
      </c>
      <c r="EN27" s="10" t="s">
        <v>373</v>
      </c>
      <c r="EO27" s="10" t="s">
        <v>373</v>
      </c>
      <c r="EP27" s="10" t="s">
        <v>373</v>
      </c>
      <c r="EQ27" s="10" t="s">
        <v>373</v>
      </c>
      <c r="ER27" s="10" t="s">
        <v>373</v>
      </c>
      <c r="ES27" s="10" t="s">
        <v>373</v>
      </c>
      <c r="ET27" s="10" t="s">
        <v>373</v>
      </c>
      <c r="EU27" s="10" t="s">
        <v>373</v>
      </c>
      <c r="EV27" s="10" t="s">
        <v>373</v>
      </c>
      <c r="EW27" s="10" t="s">
        <v>373</v>
      </c>
      <c r="EX27" s="10" t="s">
        <v>373</v>
      </c>
      <c r="EY27" s="10" t="s">
        <v>373</v>
      </c>
      <c r="EZ27" s="10" t="s">
        <v>373</v>
      </c>
      <c r="FA27" s="10" t="s">
        <v>373</v>
      </c>
      <c r="FB27" s="10" t="s">
        <v>373</v>
      </c>
      <c r="FC27" s="10" t="s">
        <v>373</v>
      </c>
      <c r="FD27" s="10" t="s">
        <v>373</v>
      </c>
      <c r="FE27" s="10" t="s">
        <v>373</v>
      </c>
      <c r="FF27" s="10" t="s">
        <v>373</v>
      </c>
      <c r="FG27" s="10" t="s">
        <v>373</v>
      </c>
      <c r="FH27" s="10" t="s">
        <v>373</v>
      </c>
      <c r="FI27" s="10" t="s">
        <v>373</v>
      </c>
      <c r="FJ27" s="10" t="s">
        <v>373</v>
      </c>
      <c r="FK27" s="10" t="s">
        <v>373</v>
      </c>
      <c r="FL27" s="10" t="s">
        <v>373</v>
      </c>
      <c r="FM27" s="10" t="s">
        <v>373</v>
      </c>
      <c r="FN27" s="10" t="s">
        <v>373</v>
      </c>
      <c r="FO27" s="10" t="s">
        <v>373</v>
      </c>
      <c r="FP27" s="10" t="s">
        <v>373</v>
      </c>
      <c r="FQ27" s="10" t="s">
        <v>373</v>
      </c>
      <c r="FR27" s="10" t="s">
        <v>373</v>
      </c>
      <c r="FS27" s="10" t="s">
        <v>373</v>
      </c>
    </row>
    <row r="28" spans="1:175" s="10" customFormat="1" x14ac:dyDescent="0.2">
      <c r="A28" s="10" t="s">
        <v>3224</v>
      </c>
      <c r="B28" s="10">
        <v>1920</v>
      </c>
      <c r="C28" s="10">
        <v>3</v>
      </c>
      <c r="D28" s="10">
        <v>7</v>
      </c>
      <c r="E28" s="10">
        <v>1</v>
      </c>
      <c r="F28" s="10" t="s">
        <v>373</v>
      </c>
      <c r="G28" s="10" t="s">
        <v>633</v>
      </c>
      <c r="H28" s="10">
        <v>2</v>
      </c>
      <c r="I28" s="10" t="s">
        <v>1196</v>
      </c>
      <c r="J28" s="10" t="s">
        <v>373</v>
      </c>
      <c r="K28" s="71">
        <v>0.1</v>
      </c>
      <c r="L28" s="10" t="s">
        <v>373</v>
      </c>
      <c r="M28" s="10">
        <v>15</v>
      </c>
      <c r="N28" s="10" t="s">
        <v>373</v>
      </c>
      <c r="O28" s="10" t="s">
        <v>373</v>
      </c>
      <c r="P28" s="10" t="s">
        <v>373</v>
      </c>
      <c r="Q28" s="10" t="s">
        <v>373</v>
      </c>
      <c r="R28" s="10" t="s">
        <v>373</v>
      </c>
      <c r="S28" s="10">
        <v>2</v>
      </c>
      <c r="T28" s="10" t="s">
        <v>373</v>
      </c>
      <c r="U28" s="10" t="s">
        <v>405</v>
      </c>
      <c r="V28" s="10" t="s">
        <v>700</v>
      </c>
      <c r="W28" s="10">
        <v>30</v>
      </c>
      <c r="X28" s="10" t="s">
        <v>373</v>
      </c>
      <c r="Y28" s="10" t="s">
        <v>1197</v>
      </c>
      <c r="Z28" s="10" t="s">
        <v>373</v>
      </c>
      <c r="AA28" s="19">
        <v>0.5</v>
      </c>
      <c r="AB28" s="10" t="s">
        <v>373</v>
      </c>
      <c r="AC28" s="10" t="s">
        <v>429</v>
      </c>
      <c r="AE28" s="10" t="s">
        <v>373</v>
      </c>
      <c r="AF28" s="10" t="s">
        <v>429</v>
      </c>
      <c r="AG28" s="10">
        <v>2</v>
      </c>
      <c r="AH28" s="10">
        <v>2</v>
      </c>
      <c r="AI28" s="10">
        <v>2</v>
      </c>
      <c r="AJ28" s="10">
        <v>2012</v>
      </c>
      <c r="AK28" s="10">
        <v>2015</v>
      </c>
      <c r="AL28" s="10" t="s">
        <v>373</v>
      </c>
      <c r="AM28" s="10">
        <v>2016</v>
      </c>
      <c r="AN28" s="10">
        <v>2016</v>
      </c>
      <c r="AO28" s="10" t="s">
        <v>373</v>
      </c>
      <c r="AP28" s="10">
        <v>2</v>
      </c>
      <c r="AQ28" s="10" t="s">
        <v>873</v>
      </c>
      <c r="AR28" s="10" t="s">
        <v>373</v>
      </c>
      <c r="AS28" s="10" t="s">
        <v>373</v>
      </c>
      <c r="AT28" s="10" t="s">
        <v>547</v>
      </c>
      <c r="AU28" s="10" t="s">
        <v>373</v>
      </c>
      <c r="AV28" s="10">
        <v>2</v>
      </c>
      <c r="AW28" s="10" t="s">
        <v>373</v>
      </c>
      <c r="AX28" s="10">
        <v>1</v>
      </c>
      <c r="AY28" s="10">
        <v>1</v>
      </c>
      <c r="AZ28" s="10" t="s">
        <v>373</v>
      </c>
      <c r="BA28" s="10">
        <v>1</v>
      </c>
      <c r="BB28" s="10">
        <v>2013</v>
      </c>
      <c r="BC28" s="10" t="s">
        <v>411</v>
      </c>
      <c r="BD28" s="16">
        <v>0.3</v>
      </c>
      <c r="BE28" s="10" t="s">
        <v>373</v>
      </c>
      <c r="BF28" s="10" t="s">
        <v>1056</v>
      </c>
      <c r="BG28" s="10" t="s">
        <v>373</v>
      </c>
      <c r="BH28" s="10" t="s">
        <v>560</v>
      </c>
      <c r="BI28" s="10" t="s">
        <v>373</v>
      </c>
      <c r="BJ28" s="77">
        <v>30</v>
      </c>
      <c r="BK28" s="10">
        <v>1</v>
      </c>
      <c r="BL28" s="10">
        <v>2016</v>
      </c>
      <c r="BM28" s="10" t="s">
        <v>411</v>
      </c>
      <c r="BN28" s="19">
        <v>0.1268</v>
      </c>
      <c r="BP28" s="10" t="s">
        <v>1093</v>
      </c>
      <c r="BQ28" s="10" t="s">
        <v>373</v>
      </c>
      <c r="BR28" s="10" t="s">
        <v>435</v>
      </c>
      <c r="BS28" s="10" t="s">
        <v>373</v>
      </c>
      <c r="BT28" s="77">
        <v>80</v>
      </c>
      <c r="BU28" s="10">
        <v>2</v>
      </c>
      <c r="BV28" s="10" t="s">
        <v>373</v>
      </c>
      <c r="BW28" s="10" t="s">
        <v>373</v>
      </c>
      <c r="BX28" s="10" t="s">
        <v>373</v>
      </c>
      <c r="BY28" s="10" t="s">
        <v>373</v>
      </c>
      <c r="BZ28" s="10" t="s">
        <v>373</v>
      </c>
      <c r="CA28" s="10" t="s">
        <v>373</v>
      </c>
      <c r="CB28" s="10" t="s">
        <v>373</v>
      </c>
      <c r="CC28" s="10" t="s">
        <v>373</v>
      </c>
      <c r="CD28" s="10" t="s">
        <v>373</v>
      </c>
      <c r="CE28" s="10" t="s">
        <v>373</v>
      </c>
      <c r="CF28" s="10" t="s">
        <v>373</v>
      </c>
      <c r="CG28" s="10" t="s">
        <v>373</v>
      </c>
      <c r="CH28" s="10">
        <v>1</v>
      </c>
      <c r="CI28" s="10" t="s">
        <v>373</v>
      </c>
      <c r="CJ28" s="10" t="s">
        <v>373</v>
      </c>
      <c r="CK28" s="10" t="s">
        <v>373</v>
      </c>
      <c r="CL28" s="10" t="s">
        <v>373</v>
      </c>
      <c r="CM28" s="10" t="s">
        <v>373</v>
      </c>
      <c r="CN28" s="10" t="s">
        <v>373</v>
      </c>
      <c r="CO28" s="10" t="s">
        <v>373</v>
      </c>
      <c r="CP28" s="10" t="s">
        <v>373</v>
      </c>
      <c r="CQ28" s="10" t="s">
        <v>373</v>
      </c>
      <c r="CR28" s="10" t="s">
        <v>373</v>
      </c>
      <c r="CS28" s="10" t="s">
        <v>373</v>
      </c>
      <c r="CT28" s="10" t="s">
        <v>373</v>
      </c>
      <c r="CU28" s="10" t="s">
        <v>373</v>
      </c>
      <c r="CV28" s="10" t="s">
        <v>373</v>
      </c>
      <c r="CW28" s="10" t="s">
        <v>373</v>
      </c>
      <c r="CX28" s="10" t="s">
        <v>373</v>
      </c>
      <c r="CY28" s="10" t="s">
        <v>373</v>
      </c>
      <c r="CZ28" s="10" t="s">
        <v>373</v>
      </c>
      <c r="DA28" s="10" t="s">
        <v>373</v>
      </c>
      <c r="DB28" s="10" t="s">
        <v>373</v>
      </c>
      <c r="DC28" s="10" t="s">
        <v>373</v>
      </c>
      <c r="DD28" s="10" t="s">
        <v>373</v>
      </c>
      <c r="DE28" s="10" t="s">
        <v>373</v>
      </c>
      <c r="DF28" s="10" t="s">
        <v>373</v>
      </c>
      <c r="DG28" s="10" t="s">
        <v>373</v>
      </c>
      <c r="DH28" s="10" t="s">
        <v>373</v>
      </c>
      <c r="DI28" s="10" t="s">
        <v>373</v>
      </c>
      <c r="DJ28" s="10" t="s">
        <v>373</v>
      </c>
      <c r="DK28" s="10" t="s">
        <v>373</v>
      </c>
      <c r="DL28" s="10" t="s">
        <v>373</v>
      </c>
      <c r="DM28" s="10" t="s">
        <v>373</v>
      </c>
      <c r="DN28" s="10" t="s">
        <v>373</v>
      </c>
      <c r="DO28" s="10" t="s">
        <v>373</v>
      </c>
      <c r="DP28" s="10" t="s">
        <v>373</v>
      </c>
      <c r="DQ28" s="10" t="s">
        <v>373</v>
      </c>
      <c r="DR28" s="10" t="s">
        <v>373</v>
      </c>
      <c r="DS28" s="10" t="s">
        <v>373</v>
      </c>
      <c r="DT28" s="10" t="s">
        <v>373</v>
      </c>
      <c r="DU28" s="10" t="s">
        <v>373</v>
      </c>
      <c r="DV28" s="10" t="s">
        <v>373</v>
      </c>
      <c r="DW28" s="10" t="s">
        <v>373</v>
      </c>
      <c r="DX28" s="10" t="s">
        <v>373</v>
      </c>
      <c r="DY28" s="10" t="s">
        <v>373</v>
      </c>
      <c r="DZ28" s="10" t="s">
        <v>373</v>
      </c>
      <c r="EA28" s="10" t="s">
        <v>373</v>
      </c>
      <c r="EB28" s="10" t="s">
        <v>373</v>
      </c>
      <c r="EC28" s="10" t="s">
        <v>373</v>
      </c>
      <c r="ED28" s="10" t="s">
        <v>373</v>
      </c>
      <c r="EE28" s="10" t="s">
        <v>373</v>
      </c>
      <c r="EF28" s="10" t="s">
        <v>373</v>
      </c>
      <c r="EG28" s="10" t="s">
        <v>373</v>
      </c>
      <c r="EH28" s="10" t="s">
        <v>373</v>
      </c>
      <c r="EI28" s="10" t="s">
        <v>373</v>
      </c>
      <c r="EJ28" s="10" t="s">
        <v>373</v>
      </c>
      <c r="EK28" s="10" t="s">
        <v>373</v>
      </c>
      <c r="EL28" s="10" t="s">
        <v>373</v>
      </c>
      <c r="EM28" s="10" t="s">
        <v>373</v>
      </c>
      <c r="EN28" s="10" t="s">
        <v>373</v>
      </c>
      <c r="EO28" s="10" t="s">
        <v>373</v>
      </c>
      <c r="EP28" s="10" t="s">
        <v>373</v>
      </c>
      <c r="EQ28" s="10" t="s">
        <v>373</v>
      </c>
      <c r="ER28" s="10" t="s">
        <v>373</v>
      </c>
      <c r="ES28" s="10" t="s">
        <v>373</v>
      </c>
      <c r="ET28" s="10" t="s">
        <v>373</v>
      </c>
      <c r="EU28" s="10" t="s">
        <v>373</v>
      </c>
      <c r="EV28" s="10" t="s">
        <v>373</v>
      </c>
      <c r="EW28" s="10" t="s">
        <v>373</v>
      </c>
      <c r="EX28" s="10" t="s">
        <v>373</v>
      </c>
      <c r="EY28" s="10" t="s">
        <v>373</v>
      </c>
      <c r="EZ28" s="10" t="s">
        <v>373</v>
      </c>
      <c r="FA28" s="10" t="s">
        <v>373</v>
      </c>
      <c r="FB28" s="10" t="s">
        <v>373</v>
      </c>
      <c r="FC28" s="10" t="s">
        <v>373</v>
      </c>
      <c r="FD28" s="10" t="s">
        <v>373</v>
      </c>
      <c r="FE28" s="10" t="s">
        <v>373</v>
      </c>
      <c r="FF28" s="10" t="s">
        <v>373</v>
      </c>
      <c r="FG28" s="10" t="s">
        <v>373</v>
      </c>
      <c r="FH28" s="10" t="s">
        <v>373</v>
      </c>
      <c r="FI28" s="10" t="s">
        <v>373</v>
      </c>
      <c r="FJ28" s="10" t="s">
        <v>373</v>
      </c>
      <c r="FK28" s="10" t="s">
        <v>373</v>
      </c>
      <c r="FL28" s="10" t="s">
        <v>373</v>
      </c>
      <c r="FM28" s="10" t="s">
        <v>373</v>
      </c>
      <c r="FN28" s="10" t="s">
        <v>373</v>
      </c>
      <c r="FO28" s="10" t="s">
        <v>373</v>
      </c>
      <c r="FP28" s="10" t="s">
        <v>373</v>
      </c>
      <c r="FQ28" s="10" t="s">
        <v>373</v>
      </c>
      <c r="FR28" s="10" t="s">
        <v>373</v>
      </c>
      <c r="FS28" s="10" t="s">
        <v>373</v>
      </c>
    </row>
    <row r="29" spans="1:175" s="10" customFormat="1" x14ac:dyDescent="0.2">
      <c r="A29" s="10" t="s">
        <v>3258</v>
      </c>
      <c r="B29" s="10">
        <v>1070</v>
      </c>
      <c r="C29" s="10">
        <v>2</v>
      </c>
      <c r="D29" s="10">
        <v>7</v>
      </c>
      <c r="E29" s="10">
        <v>1</v>
      </c>
      <c r="F29" s="10" t="s">
        <v>373</v>
      </c>
      <c r="G29" s="10" t="s">
        <v>423</v>
      </c>
      <c r="H29" s="10">
        <v>1</v>
      </c>
      <c r="I29" s="10" t="s">
        <v>424</v>
      </c>
      <c r="J29" s="10" t="s">
        <v>373</v>
      </c>
      <c r="K29" s="19">
        <v>0.06</v>
      </c>
      <c r="L29" s="10" t="s">
        <v>373</v>
      </c>
      <c r="M29" s="10">
        <v>10</v>
      </c>
      <c r="N29" s="10" t="s">
        <v>373</v>
      </c>
      <c r="O29" s="10" t="s">
        <v>373</v>
      </c>
      <c r="P29" s="10">
        <v>15</v>
      </c>
      <c r="Q29" s="10" t="s">
        <v>373</v>
      </c>
      <c r="R29" s="10">
        <v>25</v>
      </c>
      <c r="S29" s="10">
        <v>2</v>
      </c>
      <c r="T29" s="10" t="s">
        <v>373</v>
      </c>
      <c r="U29" s="10" t="s">
        <v>405</v>
      </c>
      <c r="V29" s="10" t="s">
        <v>406</v>
      </c>
      <c r="W29" s="10">
        <v>30</v>
      </c>
      <c r="X29" s="10" t="s">
        <v>1149</v>
      </c>
      <c r="Y29" s="10" t="s">
        <v>373</v>
      </c>
      <c r="Z29" s="10" t="s">
        <v>373</v>
      </c>
      <c r="AA29" s="10" t="s">
        <v>373</v>
      </c>
      <c r="AB29" s="10" t="s">
        <v>373</v>
      </c>
      <c r="AC29" s="10" t="s">
        <v>429</v>
      </c>
      <c r="AE29" s="10" t="s">
        <v>429</v>
      </c>
      <c r="AF29" s="10" t="s">
        <v>429</v>
      </c>
      <c r="AG29" s="10" t="s">
        <v>373</v>
      </c>
      <c r="AH29" s="10" t="s">
        <v>373</v>
      </c>
      <c r="AI29" s="10" t="s">
        <v>373</v>
      </c>
      <c r="AJ29" s="10">
        <v>2016</v>
      </c>
      <c r="AK29" s="10">
        <v>2016</v>
      </c>
      <c r="AL29" s="10" t="s">
        <v>429</v>
      </c>
      <c r="AM29" s="10" t="s">
        <v>1150</v>
      </c>
      <c r="AN29" s="10" t="s">
        <v>1150</v>
      </c>
      <c r="AO29" s="10" t="s">
        <v>429</v>
      </c>
      <c r="AP29" s="10">
        <v>2</v>
      </c>
      <c r="AQ29" s="10" t="s">
        <v>408</v>
      </c>
      <c r="AR29" s="10" t="s">
        <v>373</v>
      </c>
      <c r="AS29" s="10" t="s">
        <v>373</v>
      </c>
      <c r="AT29" s="10" t="s">
        <v>547</v>
      </c>
      <c r="AU29" s="10" t="s">
        <v>373</v>
      </c>
      <c r="AV29" s="10">
        <v>2</v>
      </c>
      <c r="AW29" s="10" t="s">
        <v>373</v>
      </c>
      <c r="AX29" s="10" t="s">
        <v>373</v>
      </c>
      <c r="AY29" s="10" t="s">
        <v>373</v>
      </c>
      <c r="AZ29" s="10" t="s">
        <v>373</v>
      </c>
      <c r="BA29" s="10">
        <v>2</v>
      </c>
      <c r="BB29" s="10" t="s">
        <v>373</v>
      </c>
      <c r="BC29" s="10" t="s">
        <v>373</v>
      </c>
      <c r="BD29" s="10" t="s">
        <v>373</v>
      </c>
      <c r="BE29" s="10" t="s">
        <v>373</v>
      </c>
      <c r="BF29" s="10" t="s">
        <v>373</v>
      </c>
      <c r="BG29" s="10" t="s">
        <v>373</v>
      </c>
      <c r="BH29" s="10" t="s">
        <v>373</v>
      </c>
      <c r="BI29" s="10" t="s">
        <v>373</v>
      </c>
      <c r="BJ29" s="10" t="s">
        <v>373</v>
      </c>
      <c r="BK29" s="10">
        <v>1</v>
      </c>
      <c r="BL29" s="10">
        <v>2018</v>
      </c>
      <c r="BM29" s="10" t="s">
        <v>411</v>
      </c>
      <c r="BN29" s="19">
        <v>0.36</v>
      </c>
      <c r="BP29" s="10" t="s">
        <v>1093</v>
      </c>
      <c r="BQ29" s="10" t="s">
        <v>373</v>
      </c>
      <c r="BR29" s="10" t="s">
        <v>435</v>
      </c>
      <c r="BS29" s="10" t="s">
        <v>373</v>
      </c>
      <c r="BT29" s="77">
        <v>55</v>
      </c>
      <c r="BU29" s="10">
        <v>2</v>
      </c>
      <c r="BV29" s="10" t="s">
        <v>373</v>
      </c>
      <c r="BW29" s="10" t="s">
        <v>373</v>
      </c>
      <c r="BX29" s="10" t="s">
        <v>373</v>
      </c>
      <c r="BY29" s="10" t="s">
        <v>373</v>
      </c>
      <c r="BZ29" s="10" t="s">
        <v>373</v>
      </c>
      <c r="CA29" s="10" t="s">
        <v>373</v>
      </c>
      <c r="CB29" s="10" t="s">
        <v>373</v>
      </c>
      <c r="CC29" s="10" t="s">
        <v>373</v>
      </c>
      <c r="CD29" s="10" t="s">
        <v>373</v>
      </c>
      <c r="CE29" s="10" t="s">
        <v>373</v>
      </c>
      <c r="CF29" s="10" t="s">
        <v>373</v>
      </c>
      <c r="CG29" s="10" t="s">
        <v>373</v>
      </c>
      <c r="CH29" s="10">
        <v>1</v>
      </c>
      <c r="CI29" s="10" t="s">
        <v>373</v>
      </c>
      <c r="CJ29" s="10" t="s">
        <v>373</v>
      </c>
      <c r="CK29" s="10" t="s">
        <v>373</v>
      </c>
      <c r="CL29" s="10" t="s">
        <v>373</v>
      </c>
      <c r="CM29" s="10" t="s">
        <v>373</v>
      </c>
      <c r="CN29" s="10" t="s">
        <v>373</v>
      </c>
      <c r="CO29" s="10" t="s">
        <v>373</v>
      </c>
      <c r="CP29" s="10" t="s">
        <v>373</v>
      </c>
      <c r="CQ29" s="10" t="s">
        <v>373</v>
      </c>
      <c r="CR29" s="10" t="s">
        <v>373</v>
      </c>
      <c r="CS29" s="10" t="s">
        <v>373</v>
      </c>
      <c r="CT29" s="10" t="s">
        <v>373</v>
      </c>
      <c r="CU29" s="10" t="s">
        <v>373</v>
      </c>
      <c r="CV29" s="10" t="s">
        <v>373</v>
      </c>
      <c r="CW29" s="10" t="s">
        <v>373</v>
      </c>
      <c r="CX29" s="10" t="s">
        <v>373</v>
      </c>
      <c r="CY29" s="10" t="s">
        <v>373</v>
      </c>
      <c r="CZ29" s="10" t="s">
        <v>373</v>
      </c>
      <c r="DA29" s="10" t="s">
        <v>373</v>
      </c>
      <c r="DB29" s="10" t="s">
        <v>373</v>
      </c>
      <c r="DC29" s="10" t="s">
        <v>373</v>
      </c>
      <c r="DD29" s="10" t="s">
        <v>373</v>
      </c>
      <c r="DE29" s="10" t="s">
        <v>373</v>
      </c>
      <c r="DF29" s="10" t="s">
        <v>373</v>
      </c>
      <c r="DG29" s="10" t="s">
        <v>373</v>
      </c>
      <c r="DH29" s="10" t="s">
        <v>373</v>
      </c>
      <c r="DI29" s="10" t="s">
        <v>373</v>
      </c>
      <c r="DJ29" s="10" t="s">
        <v>373</v>
      </c>
      <c r="DK29" s="10" t="s">
        <v>373</v>
      </c>
      <c r="DL29" s="10" t="s">
        <v>373</v>
      </c>
      <c r="DM29" s="10" t="s">
        <v>373</v>
      </c>
      <c r="DN29" s="10" t="s">
        <v>373</v>
      </c>
      <c r="DO29" s="10" t="s">
        <v>373</v>
      </c>
      <c r="DP29" s="10" t="s">
        <v>373</v>
      </c>
      <c r="DQ29" s="10" t="s">
        <v>373</v>
      </c>
      <c r="DR29" s="10" t="s">
        <v>373</v>
      </c>
      <c r="DS29" s="10" t="s">
        <v>373</v>
      </c>
      <c r="DT29" s="10" t="s">
        <v>373</v>
      </c>
      <c r="DU29" s="10" t="s">
        <v>373</v>
      </c>
      <c r="DV29" s="10" t="s">
        <v>373</v>
      </c>
      <c r="DW29" s="10" t="s">
        <v>373</v>
      </c>
      <c r="DX29" s="10" t="s">
        <v>373</v>
      </c>
      <c r="DY29" s="10" t="s">
        <v>373</v>
      </c>
      <c r="DZ29" s="10" t="s">
        <v>373</v>
      </c>
      <c r="EA29" s="10" t="s">
        <v>373</v>
      </c>
      <c r="EB29" s="10" t="s">
        <v>373</v>
      </c>
      <c r="EC29" s="10" t="s">
        <v>373</v>
      </c>
      <c r="ED29" s="10" t="s">
        <v>373</v>
      </c>
      <c r="EE29" s="10" t="s">
        <v>373</v>
      </c>
      <c r="EF29" s="10" t="s">
        <v>373</v>
      </c>
      <c r="EG29" s="10" t="s">
        <v>373</v>
      </c>
      <c r="EH29" s="10" t="s">
        <v>373</v>
      </c>
      <c r="EI29" s="10" t="s">
        <v>373</v>
      </c>
      <c r="EJ29" s="10" t="s">
        <v>373</v>
      </c>
      <c r="EK29" s="10" t="s">
        <v>373</v>
      </c>
      <c r="EL29" s="10" t="s">
        <v>373</v>
      </c>
      <c r="EM29" s="10" t="s">
        <v>373</v>
      </c>
      <c r="EN29" s="10" t="s">
        <v>373</v>
      </c>
      <c r="EO29" s="10" t="s">
        <v>373</v>
      </c>
      <c r="EP29" s="10" t="s">
        <v>373</v>
      </c>
      <c r="EQ29" s="10" t="s">
        <v>373</v>
      </c>
      <c r="ER29" s="10" t="s">
        <v>373</v>
      </c>
      <c r="ES29" s="10" t="s">
        <v>373</v>
      </c>
      <c r="ET29" s="10" t="s">
        <v>373</v>
      </c>
      <c r="EU29" s="10" t="s">
        <v>373</v>
      </c>
      <c r="EV29" s="10" t="s">
        <v>373</v>
      </c>
      <c r="EW29" s="10" t="s">
        <v>373</v>
      </c>
      <c r="EX29" s="10" t="s">
        <v>373</v>
      </c>
      <c r="EY29" s="10" t="s">
        <v>373</v>
      </c>
      <c r="EZ29" s="10" t="s">
        <v>373</v>
      </c>
      <c r="FA29" s="10" t="s">
        <v>373</v>
      </c>
      <c r="FB29" s="10" t="s">
        <v>373</v>
      </c>
      <c r="FC29" s="10" t="s">
        <v>373</v>
      </c>
      <c r="FD29" s="10" t="s">
        <v>373</v>
      </c>
      <c r="FE29" s="10" t="s">
        <v>373</v>
      </c>
      <c r="FF29" s="10" t="s">
        <v>373</v>
      </c>
      <c r="FG29" s="10" t="s">
        <v>373</v>
      </c>
      <c r="FH29" s="10" t="s">
        <v>373</v>
      </c>
      <c r="FI29" s="10" t="s">
        <v>373</v>
      </c>
      <c r="FJ29" s="10" t="s">
        <v>373</v>
      </c>
      <c r="FK29" s="10" t="s">
        <v>373</v>
      </c>
      <c r="FL29" s="10" t="s">
        <v>373</v>
      </c>
      <c r="FM29" s="10" t="s">
        <v>373</v>
      </c>
      <c r="FN29" s="10" t="s">
        <v>373</v>
      </c>
      <c r="FO29" s="10" t="s">
        <v>373</v>
      </c>
      <c r="FP29" s="10" t="s">
        <v>373</v>
      </c>
      <c r="FQ29" s="10" t="s">
        <v>373</v>
      </c>
      <c r="FR29" s="10" t="s">
        <v>373</v>
      </c>
      <c r="FS29" s="10" t="s">
        <v>373</v>
      </c>
    </row>
    <row r="30" spans="1:175" s="10" customFormat="1" x14ac:dyDescent="0.2">
      <c r="A30" s="10" t="s">
        <v>3262</v>
      </c>
      <c r="B30" s="10">
        <v>330</v>
      </c>
      <c r="C30" s="10">
        <v>1</v>
      </c>
      <c r="D30" s="10">
        <v>11</v>
      </c>
      <c r="E30" s="10">
        <v>1</v>
      </c>
      <c r="F30" s="10" t="s">
        <v>373</v>
      </c>
      <c r="G30" s="10" t="s">
        <v>400</v>
      </c>
      <c r="H30" s="10">
        <v>2</v>
      </c>
      <c r="I30" s="10" t="s">
        <v>401</v>
      </c>
      <c r="J30" s="10" t="s">
        <v>373</v>
      </c>
      <c r="K30" s="10" t="s">
        <v>402</v>
      </c>
      <c r="L30" s="10" t="s">
        <v>373</v>
      </c>
      <c r="M30" s="10">
        <v>30</v>
      </c>
      <c r="N30" s="10" t="s">
        <v>373</v>
      </c>
      <c r="O30" s="10" t="s">
        <v>373</v>
      </c>
      <c r="P30" s="10">
        <v>45</v>
      </c>
      <c r="Q30" s="10" t="s">
        <v>373</v>
      </c>
      <c r="R30" s="10" t="s">
        <v>373</v>
      </c>
      <c r="S30" s="10">
        <v>1</v>
      </c>
      <c r="T30" s="10" t="s">
        <v>373</v>
      </c>
      <c r="U30" s="10" t="s">
        <v>405</v>
      </c>
      <c r="V30" s="10" t="s">
        <v>406</v>
      </c>
      <c r="W30" s="10" t="s">
        <v>373</v>
      </c>
      <c r="X30" s="10" t="s">
        <v>373</v>
      </c>
      <c r="Y30" s="10" t="s">
        <v>373</v>
      </c>
      <c r="Z30" s="19">
        <v>0.5</v>
      </c>
      <c r="AA30" s="10" t="s">
        <v>373</v>
      </c>
      <c r="AB30" s="10" t="s">
        <v>373</v>
      </c>
      <c r="AC30" s="10" t="s">
        <v>373</v>
      </c>
      <c r="AE30" s="10" t="s">
        <v>373</v>
      </c>
      <c r="AF30" s="10" t="s">
        <v>373</v>
      </c>
      <c r="AG30" s="10" t="s">
        <v>373</v>
      </c>
      <c r="AH30" s="10" t="s">
        <v>373</v>
      </c>
      <c r="AI30" s="10" t="s">
        <v>373</v>
      </c>
      <c r="AJ30" s="10" t="s">
        <v>373</v>
      </c>
      <c r="AK30" s="10" t="s">
        <v>373</v>
      </c>
      <c r="AL30" s="10" t="s">
        <v>373</v>
      </c>
      <c r="AM30" s="10" t="s">
        <v>373</v>
      </c>
      <c r="AN30" s="10" t="s">
        <v>373</v>
      </c>
      <c r="AO30" s="10" t="s">
        <v>373</v>
      </c>
      <c r="AP30" s="10">
        <v>2</v>
      </c>
      <c r="AQ30" s="10" t="s">
        <v>408</v>
      </c>
      <c r="AR30" s="10" t="s">
        <v>373</v>
      </c>
      <c r="AS30" s="10" t="s">
        <v>373</v>
      </c>
      <c r="AT30" s="10" t="s">
        <v>409</v>
      </c>
      <c r="AU30" s="10" t="s">
        <v>373</v>
      </c>
      <c r="AV30" s="10">
        <v>2</v>
      </c>
      <c r="AW30" s="10" t="s">
        <v>373</v>
      </c>
      <c r="AX30" s="10" t="s">
        <v>373</v>
      </c>
      <c r="AY30" s="10" t="s">
        <v>373</v>
      </c>
      <c r="AZ30" s="10" t="s">
        <v>373</v>
      </c>
      <c r="BA30" s="10">
        <v>1</v>
      </c>
      <c r="BB30" s="10">
        <v>2019</v>
      </c>
      <c r="BC30" s="10" t="s">
        <v>411</v>
      </c>
      <c r="BD30" s="16">
        <v>0.01</v>
      </c>
      <c r="BE30" s="10" t="s">
        <v>373</v>
      </c>
      <c r="BF30" s="10" t="s">
        <v>413</v>
      </c>
      <c r="BG30" s="10" t="s">
        <v>414</v>
      </c>
      <c r="BH30" s="10" t="s">
        <v>415</v>
      </c>
      <c r="BI30" s="10" t="s">
        <v>373</v>
      </c>
      <c r="BJ30" s="77" t="s">
        <v>373</v>
      </c>
      <c r="BK30" s="10">
        <v>2</v>
      </c>
      <c r="BL30" s="10" t="s">
        <v>373</v>
      </c>
      <c r="BM30" s="10" t="s">
        <v>373</v>
      </c>
      <c r="BN30" s="10" t="s">
        <v>373</v>
      </c>
      <c r="BO30" s="10" t="s">
        <v>373</v>
      </c>
      <c r="BP30" s="10" t="s">
        <v>373</v>
      </c>
      <c r="BQ30" s="10" t="s">
        <v>373</v>
      </c>
      <c r="BR30" s="10" t="s">
        <v>373</v>
      </c>
      <c r="BS30" s="10" t="s">
        <v>373</v>
      </c>
      <c r="BT30" s="77" t="s">
        <v>373</v>
      </c>
      <c r="BU30" s="10">
        <v>2</v>
      </c>
      <c r="BV30" s="10" t="s">
        <v>373</v>
      </c>
      <c r="BW30" s="10" t="s">
        <v>373</v>
      </c>
      <c r="BX30" s="10" t="s">
        <v>373</v>
      </c>
      <c r="BY30" s="10" t="s">
        <v>373</v>
      </c>
      <c r="BZ30" s="10" t="s">
        <v>373</v>
      </c>
      <c r="CA30" s="10" t="s">
        <v>373</v>
      </c>
      <c r="CB30" s="10" t="s">
        <v>373</v>
      </c>
      <c r="CC30" s="10" t="s">
        <v>373</v>
      </c>
      <c r="CD30" s="10" t="s">
        <v>373</v>
      </c>
      <c r="CE30" s="10" t="s">
        <v>373</v>
      </c>
      <c r="CF30" s="10" t="s">
        <v>373</v>
      </c>
      <c r="CG30" s="10" t="s">
        <v>373</v>
      </c>
      <c r="CH30" s="10">
        <v>2</v>
      </c>
      <c r="CI30" s="10" t="s">
        <v>373</v>
      </c>
      <c r="CJ30" s="10" t="s">
        <v>373</v>
      </c>
      <c r="CK30" s="10" t="s">
        <v>373</v>
      </c>
      <c r="CL30" s="10" t="s">
        <v>373</v>
      </c>
      <c r="CM30" s="10" t="s">
        <v>373</v>
      </c>
      <c r="CN30" s="10" t="s">
        <v>373</v>
      </c>
      <c r="CO30" s="10" t="s">
        <v>373</v>
      </c>
      <c r="CP30" s="10" t="s">
        <v>373</v>
      </c>
      <c r="CQ30" s="10" t="s">
        <v>373</v>
      </c>
      <c r="CR30" s="10" t="s">
        <v>373</v>
      </c>
      <c r="CS30" s="10" t="s">
        <v>373</v>
      </c>
      <c r="CT30" s="10" t="s">
        <v>373</v>
      </c>
      <c r="CU30" s="10" t="s">
        <v>373</v>
      </c>
      <c r="CV30" s="10" t="s">
        <v>373</v>
      </c>
      <c r="CW30" s="10" t="s">
        <v>373</v>
      </c>
      <c r="CX30" s="10" t="s">
        <v>373</v>
      </c>
      <c r="CY30" s="10" t="s">
        <v>373</v>
      </c>
      <c r="CZ30" s="10" t="s">
        <v>373</v>
      </c>
      <c r="DA30" s="10" t="s">
        <v>373</v>
      </c>
      <c r="DB30" s="10" t="s">
        <v>373</v>
      </c>
      <c r="DC30" s="10" t="s">
        <v>373</v>
      </c>
      <c r="DD30" s="10" t="s">
        <v>373</v>
      </c>
      <c r="DE30" s="10" t="s">
        <v>373</v>
      </c>
      <c r="DF30" s="10" t="s">
        <v>373</v>
      </c>
      <c r="DG30" s="10" t="s">
        <v>373</v>
      </c>
      <c r="DH30" s="10" t="s">
        <v>373</v>
      </c>
      <c r="DI30" s="10" t="s">
        <v>373</v>
      </c>
      <c r="DJ30" s="10" t="s">
        <v>373</v>
      </c>
      <c r="DK30" s="10" t="s">
        <v>373</v>
      </c>
      <c r="DL30" s="10" t="s">
        <v>373</v>
      </c>
      <c r="DM30" s="10" t="s">
        <v>373</v>
      </c>
      <c r="DN30" s="10" t="s">
        <v>373</v>
      </c>
      <c r="DO30" s="10" t="s">
        <v>373</v>
      </c>
      <c r="DP30" s="10" t="s">
        <v>373</v>
      </c>
      <c r="DQ30" s="10" t="s">
        <v>373</v>
      </c>
      <c r="DR30" s="10" t="s">
        <v>373</v>
      </c>
      <c r="DS30" s="10" t="s">
        <v>373</v>
      </c>
      <c r="DT30" s="10" t="s">
        <v>373</v>
      </c>
      <c r="DU30" s="10" t="s">
        <v>373</v>
      </c>
      <c r="DV30" s="10" t="s">
        <v>373</v>
      </c>
      <c r="DW30" s="10">
        <v>2</v>
      </c>
      <c r="DX30" s="10" t="s">
        <v>373</v>
      </c>
      <c r="DY30" s="10" t="s">
        <v>373</v>
      </c>
      <c r="DZ30" s="10" t="s">
        <v>373</v>
      </c>
      <c r="EA30" s="10" t="s">
        <v>373</v>
      </c>
      <c r="EB30" s="10" t="s">
        <v>373</v>
      </c>
      <c r="EC30" s="10" t="s">
        <v>373</v>
      </c>
      <c r="ED30" s="10" t="s">
        <v>373</v>
      </c>
      <c r="EE30" s="10" t="s">
        <v>373</v>
      </c>
      <c r="EF30" s="10" t="s">
        <v>373</v>
      </c>
      <c r="EG30" s="10" t="s">
        <v>373</v>
      </c>
      <c r="EH30" s="10" t="s">
        <v>373</v>
      </c>
      <c r="EI30" s="10" t="s">
        <v>373</v>
      </c>
      <c r="EJ30" s="10" t="s">
        <v>373</v>
      </c>
      <c r="EK30" s="10" t="s">
        <v>373</v>
      </c>
      <c r="EL30" s="10" t="s">
        <v>373</v>
      </c>
      <c r="EM30" s="10" t="s">
        <v>373</v>
      </c>
      <c r="EN30" s="10" t="s">
        <v>373</v>
      </c>
      <c r="EO30" s="10" t="s">
        <v>373</v>
      </c>
      <c r="EP30" s="10" t="s">
        <v>373</v>
      </c>
      <c r="EQ30" s="10" t="s">
        <v>373</v>
      </c>
      <c r="ER30" s="10" t="s">
        <v>373</v>
      </c>
      <c r="ES30" s="10" t="s">
        <v>373</v>
      </c>
      <c r="ET30" s="10" t="s">
        <v>373</v>
      </c>
      <c r="EU30" s="10" t="s">
        <v>373</v>
      </c>
      <c r="EV30" s="10" t="s">
        <v>373</v>
      </c>
      <c r="EW30" s="10" t="s">
        <v>373</v>
      </c>
      <c r="EX30" s="10" t="s">
        <v>373</v>
      </c>
      <c r="EY30" s="10" t="s">
        <v>373</v>
      </c>
      <c r="EZ30" s="10" t="s">
        <v>373</v>
      </c>
      <c r="FA30" s="10" t="s">
        <v>373</v>
      </c>
      <c r="FB30" s="10" t="s">
        <v>373</v>
      </c>
      <c r="FC30" s="10" t="s">
        <v>373</v>
      </c>
      <c r="FD30" s="10" t="s">
        <v>373</v>
      </c>
      <c r="FE30" s="10" t="s">
        <v>373</v>
      </c>
      <c r="FF30" s="10" t="s">
        <v>373</v>
      </c>
      <c r="FG30" s="10" t="s">
        <v>373</v>
      </c>
      <c r="FH30" s="10">
        <v>2</v>
      </c>
      <c r="FI30" s="10" t="s">
        <v>373</v>
      </c>
      <c r="FJ30" s="10" t="s">
        <v>373</v>
      </c>
      <c r="FK30" s="10" t="s">
        <v>373</v>
      </c>
      <c r="FL30" s="10" t="s">
        <v>373</v>
      </c>
      <c r="FM30" s="10" t="s">
        <v>373</v>
      </c>
      <c r="FN30" s="10" t="s">
        <v>373</v>
      </c>
      <c r="FO30" s="10" t="s">
        <v>373</v>
      </c>
      <c r="FP30" s="10" t="s">
        <v>373</v>
      </c>
      <c r="FQ30" s="10" t="s">
        <v>373</v>
      </c>
      <c r="FR30" s="10" t="s">
        <v>373</v>
      </c>
      <c r="FS30" s="10" t="s">
        <v>373</v>
      </c>
    </row>
    <row r="31" spans="1:175" s="10" customFormat="1" x14ac:dyDescent="0.2">
      <c r="A31" s="10" t="s">
        <v>1648</v>
      </c>
      <c r="B31" s="10">
        <v>240</v>
      </c>
      <c r="C31" s="10">
        <v>1</v>
      </c>
      <c r="D31" s="10">
        <v>11</v>
      </c>
      <c r="E31" s="10">
        <v>1</v>
      </c>
      <c r="F31" s="10" t="s">
        <v>373</v>
      </c>
      <c r="G31" s="10" t="s">
        <v>400</v>
      </c>
      <c r="H31" s="10">
        <v>2</v>
      </c>
      <c r="I31" s="10" t="s">
        <v>577</v>
      </c>
      <c r="J31" s="10" t="s">
        <v>373</v>
      </c>
      <c r="K31" s="10" t="s">
        <v>373</v>
      </c>
      <c r="L31" s="55">
        <v>5.0000000000000001E-4</v>
      </c>
      <c r="M31" s="10">
        <v>45</v>
      </c>
      <c r="N31" s="10" t="s">
        <v>373</v>
      </c>
      <c r="O31" s="10">
        <v>5.0000000000000001E-4</v>
      </c>
      <c r="P31" s="10">
        <v>90</v>
      </c>
      <c r="Q31" s="10" t="s">
        <v>373</v>
      </c>
      <c r="R31" s="10">
        <v>90</v>
      </c>
      <c r="S31" s="10">
        <v>2</v>
      </c>
      <c r="T31" s="10" t="s">
        <v>373</v>
      </c>
      <c r="U31" s="10" t="s">
        <v>383</v>
      </c>
      <c r="V31" s="10" t="s">
        <v>373</v>
      </c>
      <c r="W31" s="10" t="s">
        <v>936</v>
      </c>
      <c r="X31" s="10" t="s">
        <v>373</v>
      </c>
      <c r="Y31" s="10" t="s">
        <v>373</v>
      </c>
      <c r="Z31" s="19">
        <v>1</v>
      </c>
      <c r="AA31" s="19">
        <v>1</v>
      </c>
      <c r="AB31" s="10" t="s">
        <v>373</v>
      </c>
      <c r="AC31" s="10" t="s">
        <v>373</v>
      </c>
      <c r="AE31" s="10" t="s">
        <v>373</v>
      </c>
      <c r="AF31" s="10" t="s">
        <v>373</v>
      </c>
      <c r="AG31" s="10">
        <v>1</v>
      </c>
      <c r="AH31" s="10">
        <v>1</v>
      </c>
      <c r="AI31" s="10" t="s">
        <v>373</v>
      </c>
      <c r="AJ31" s="10">
        <v>2018</v>
      </c>
      <c r="AK31" s="10">
        <v>2012</v>
      </c>
      <c r="AL31" s="10" t="s">
        <v>373</v>
      </c>
      <c r="AM31" s="10" t="s">
        <v>373</v>
      </c>
      <c r="AN31" s="10" t="s">
        <v>373</v>
      </c>
      <c r="AO31" s="10" t="s">
        <v>373</v>
      </c>
      <c r="AP31" s="10">
        <v>2</v>
      </c>
      <c r="AQ31" s="10" t="s">
        <v>494</v>
      </c>
      <c r="AR31" s="10" t="s">
        <v>373</v>
      </c>
      <c r="AS31" s="10" t="s">
        <v>1656</v>
      </c>
      <c r="AT31" s="10" t="s">
        <v>494</v>
      </c>
      <c r="AU31" s="10" t="s">
        <v>1657</v>
      </c>
      <c r="AV31" s="10">
        <v>2</v>
      </c>
      <c r="AW31" s="10" t="s">
        <v>373</v>
      </c>
      <c r="AX31" s="10">
        <v>1</v>
      </c>
      <c r="AY31" s="10">
        <v>1</v>
      </c>
      <c r="AZ31" s="10" t="s">
        <v>373</v>
      </c>
      <c r="BA31" s="10">
        <v>1</v>
      </c>
      <c r="BB31" s="10">
        <v>2019</v>
      </c>
      <c r="BC31" s="10" t="s">
        <v>411</v>
      </c>
      <c r="BD31" s="24">
        <v>0.02</v>
      </c>
      <c r="BE31" s="10" t="s">
        <v>373</v>
      </c>
      <c r="BF31" s="10" t="s">
        <v>602</v>
      </c>
      <c r="BG31" s="10" t="s">
        <v>373</v>
      </c>
      <c r="BH31" s="10" t="s">
        <v>415</v>
      </c>
      <c r="BI31" s="10" t="s">
        <v>373</v>
      </c>
      <c r="BJ31" s="77">
        <v>41.25</v>
      </c>
      <c r="BK31" s="10">
        <v>1</v>
      </c>
      <c r="BL31" s="10">
        <v>2012</v>
      </c>
      <c r="BM31" s="10" t="s">
        <v>411</v>
      </c>
      <c r="BN31" s="10" t="s">
        <v>373</v>
      </c>
      <c r="BP31" s="10" t="s">
        <v>559</v>
      </c>
      <c r="BQ31" s="10" t="s">
        <v>373</v>
      </c>
      <c r="BR31" s="10" t="s">
        <v>435</v>
      </c>
      <c r="BS31" s="10" t="s">
        <v>373</v>
      </c>
      <c r="BT31" s="77">
        <v>27</v>
      </c>
      <c r="BU31" s="10">
        <v>2</v>
      </c>
      <c r="BV31" s="10" t="s">
        <v>373</v>
      </c>
      <c r="BW31" s="10" t="s">
        <v>373</v>
      </c>
      <c r="BX31" s="19" t="s">
        <v>373</v>
      </c>
      <c r="BZ31" s="10" t="s">
        <v>373</v>
      </c>
      <c r="CA31" s="10" t="s">
        <v>373</v>
      </c>
      <c r="CB31" s="10" t="s">
        <v>373</v>
      </c>
      <c r="CC31" s="10" t="s">
        <v>373</v>
      </c>
      <c r="CD31" s="10" t="s">
        <v>373</v>
      </c>
      <c r="CE31" s="10" t="s">
        <v>373</v>
      </c>
      <c r="CF31" s="10" t="s">
        <v>373</v>
      </c>
      <c r="CG31" s="10" t="s">
        <v>373</v>
      </c>
      <c r="CH31" s="10">
        <v>1</v>
      </c>
      <c r="CI31" s="10">
        <v>185</v>
      </c>
      <c r="CJ31" s="10">
        <v>5</v>
      </c>
      <c r="CK31" s="10">
        <v>225</v>
      </c>
      <c r="CL31" s="10">
        <v>5</v>
      </c>
      <c r="CM31" s="10">
        <v>185</v>
      </c>
      <c r="CN31" s="10" t="s">
        <v>373</v>
      </c>
      <c r="CO31" s="10">
        <v>13</v>
      </c>
      <c r="CP31" s="10" t="s">
        <v>373</v>
      </c>
      <c r="CQ31" s="10" t="s">
        <v>373</v>
      </c>
      <c r="CR31" s="10" t="s">
        <v>373</v>
      </c>
      <c r="CS31" s="123">
        <v>42000</v>
      </c>
      <c r="CT31" s="10" t="s">
        <v>373</v>
      </c>
      <c r="CU31" s="10" t="s">
        <v>373</v>
      </c>
      <c r="CV31" s="10" t="s">
        <v>373</v>
      </c>
      <c r="CW31" s="10" t="s">
        <v>373</v>
      </c>
      <c r="CX31" s="10" t="s">
        <v>373</v>
      </c>
      <c r="CY31" s="10" t="s">
        <v>373</v>
      </c>
      <c r="CZ31" s="10" t="s">
        <v>373</v>
      </c>
      <c r="DA31" s="10" t="s">
        <v>373</v>
      </c>
      <c r="DB31" s="10" t="s">
        <v>373</v>
      </c>
      <c r="DC31" s="10" t="s">
        <v>373</v>
      </c>
      <c r="DD31" s="10" t="s">
        <v>373</v>
      </c>
      <c r="DE31" s="10" t="s">
        <v>373</v>
      </c>
      <c r="DF31" s="10" t="s">
        <v>373</v>
      </c>
      <c r="DG31" s="10" t="s">
        <v>373</v>
      </c>
      <c r="DH31" s="10" t="s">
        <v>373</v>
      </c>
      <c r="DI31" s="10" t="s">
        <v>373</v>
      </c>
      <c r="DJ31" s="10" t="s">
        <v>373</v>
      </c>
      <c r="DK31" s="10" t="s">
        <v>373</v>
      </c>
      <c r="DL31" s="10" t="s">
        <v>373</v>
      </c>
      <c r="DM31" s="10" t="s">
        <v>373</v>
      </c>
      <c r="DN31" s="10" t="s">
        <v>373</v>
      </c>
      <c r="DO31" s="10">
        <v>1</v>
      </c>
      <c r="DP31" s="10">
        <v>1</v>
      </c>
      <c r="DQ31" s="10" t="s">
        <v>449</v>
      </c>
      <c r="DR31" s="10" t="s">
        <v>373</v>
      </c>
      <c r="DS31" s="10" t="s">
        <v>373</v>
      </c>
      <c r="DT31" s="12">
        <v>1</v>
      </c>
      <c r="DU31" s="10" t="s">
        <v>373</v>
      </c>
      <c r="DV31" s="10" t="s">
        <v>373</v>
      </c>
      <c r="DW31" s="10">
        <v>1</v>
      </c>
      <c r="DX31" s="10">
        <v>185</v>
      </c>
      <c r="DY31" s="10">
        <v>3</v>
      </c>
      <c r="DZ31" s="10">
        <v>225</v>
      </c>
      <c r="EA31" s="10" t="s">
        <v>373</v>
      </c>
      <c r="EB31" s="10">
        <v>185</v>
      </c>
      <c r="EC31" s="10" t="s">
        <v>373</v>
      </c>
      <c r="ED31" s="10">
        <v>13</v>
      </c>
      <c r="EE31" s="10" t="s">
        <v>373</v>
      </c>
      <c r="EF31" s="10" t="s">
        <v>373</v>
      </c>
      <c r="EG31" s="10" t="s">
        <v>373</v>
      </c>
      <c r="EH31" s="10" t="s">
        <v>373</v>
      </c>
      <c r="EI31" s="10" t="s">
        <v>373</v>
      </c>
      <c r="EJ31" s="10" t="s">
        <v>373</v>
      </c>
      <c r="EK31" s="10" t="s">
        <v>373</v>
      </c>
      <c r="EL31" s="10" t="s">
        <v>373</v>
      </c>
      <c r="EM31" s="10" t="s">
        <v>373</v>
      </c>
      <c r="EN31" s="10" t="s">
        <v>373</v>
      </c>
      <c r="EO31" s="10">
        <v>1977</v>
      </c>
      <c r="EP31" s="10">
        <v>2012</v>
      </c>
      <c r="EQ31" s="10" t="s">
        <v>373</v>
      </c>
      <c r="ER31" s="10" t="s">
        <v>373</v>
      </c>
      <c r="ES31" s="10" t="s">
        <v>373</v>
      </c>
      <c r="ET31" s="10" t="s">
        <v>373</v>
      </c>
      <c r="EU31" s="10" t="s">
        <v>373</v>
      </c>
      <c r="EV31" s="12">
        <v>1</v>
      </c>
      <c r="EW31" s="10" t="s">
        <v>373</v>
      </c>
      <c r="EX31" s="10" t="s">
        <v>373</v>
      </c>
      <c r="EY31" s="10">
        <v>2</v>
      </c>
      <c r="EZ31" s="10">
        <v>2</v>
      </c>
      <c r="FA31" s="10" t="s">
        <v>373</v>
      </c>
      <c r="FB31" s="10" t="s">
        <v>373</v>
      </c>
      <c r="FC31" s="10">
        <v>2</v>
      </c>
      <c r="FD31" s="10" t="s">
        <v>373</v>
      </c>
      <c r="FE31" s="10">
        <v>2</v>
      </c>
      <c r="FF31" s="10" t="s">
        <v>373</v>
      </c>
      <c r="FG31" s="10" t="s">
        <v>373</v>
      </c>
      <c r="FH31" s="10">
        <v>2</v>
      </c>
      <c r="FI31" s="10" t="s">
        <v>373</v>
      </c>
      <c r="FJ31" s="10" t="s">
        <v>373</v>
      </c>
      <c r="FK31" s="10" t="s">
        <v>373</v>
      </c>
      <c r="FL31" s="10" t="s">
        <v>373</v>
      </c>
      <c r="FM31" s="10" t="s">
        <v>373</v>
      </c>
      <c r="FN31" s="10" t="s">
        <v>373</v>
      </c>
      <c r="FO31" s="10" t="s">
        <v>373</v>
      </c>
      <c r="FP31" s="10" t="s">
        <v>373</v>
      </c>
      <c r="FQ31" s="10" t="s">
        <v>373</v>
      </c>
      <c r="FR31" s="10" t="s">
        <v>373</v>
      </c>
      <c r="FS31" s="10" t="s">
        <v>373</v>
      </c>
    </row>
    <row r="32" spans="1:175" s="10" customFormat="1" x14ac:dyDescent="0.2">
      <c r="A32" s="10" t="s">
        <v>3022</v>
      </c>
      <c r="B32" s="10">
        <v>130</v>
      </c>
      <c r="C32" s="10">
        <v>1</v>
      </c>
      <c r="D32" s="10">
        <v>12</v>
      </c>
      <c r="E32" s="10">
        <v>1</v>
      </c>
      <c r="F32" s="10" t="s">
        <v>373</v>
      </c>
      <c r="G32" s="10" t="s">
        <v>382</v>
      </c>
      <c r="H32" s="10">
        <v>2</v>
      </c>
      <c r="I32" s="10" t="s">
        <v>384</v>
      </c>
      <c r="J32" s="10" t="s">
        <v>373</v>
      </c>
      <c r="K32" s="10" t="s">
        <v>3026</v>
      </c>
      <c r="L32" s="10" t="s">
        <v>373</v>
      </c>
      <c r="M32" s="10">
        <v>7</v>
      </c>
      <c r="N32" s="10" t="s">
        <v>373</v>
      </c>
      <c r="O32" s="10" t="s">
        <v>373</v>
      </c>
      <c r="P32" s="10">
        <v>90</v>
      </c>
      <c r="Q32" s="10" t="s">
        <v>373</v>
      </c>
      <c r="R32" s="10" t="s">
        <v>373</v>
      </c>
      <c r="S32" s="10">
        <v>2</v>
      </c>
      <c r="T32" s="10" t="s">
        <v>373</v>
      </c>
      <c r="U32" s="10" t="s">
        <v>405</v>
      </c>
      <c r="V32" s="10" t="s">
        <v>406</v>
      </c>
      <c r="W32" s="10" t="s">
        <v>373</v>
      </c>
      <c r="X32" s="10" t="s">
        <v>373</v>
      </c>
      <c r="Y32" s="10" t="s">
        <v>373</v>
      </c>
      <c r="Z32" s="10" t="s">
        <v>373</v>
      </c>
      <c r="AA32" s="10" t="s">
        <v>373</v>
      </c>
      <c r="AB32" s="10" t="s">
        <v>373</v>
      </c>
      <c r="AC32" s="10" t="s">
        <v>373</v>
      </c>
      <c r="AE32" s="10" t="s">
        <v>373</v>
      </c>
      <c r="AF32" s="10" t="s">
        <v>373</v>
      </c>
      <c r="AG32" s="10" t="s">
        <v>373</v>
      </c>
      <c r="AH32" s="10" t="s">
        <v>373</v>
      </c>
      <c r="AI32" s="10" t="s">
        <v>373</v>
      </c>
      <c r="AJ32" s="10" t="s">
        <v>373</v>
      </c>
      <c r="AK32" s="10" t="s">
        <v>373</v>
      </c>
      <c r="AL32" s="10" t="s">
        <v>373</v>
      </c>
      <c r="AM32" s="10" t="s">
        <v>373</v>
      </c>
      <c r="AN32" s="10" t="s">
        <v>373</v>
      </c>
      <c r="AO32" s="10" t="s">
        <v>373</v>
      </c>
      <c r="AP32" s="10">
        <v>2</v>
      </c>
      <c r="AQ32" s="10" t="s">
        <v>408</v>
      </c>
      <c r="AR32" s="10" t="s">
        <v>373</v>
      </c>
      <c r="AS32" s="10" t="s">
        <v>373</v>
      </c>
      <c r="AT32" s="10" t="s">
        <v>409</v>
      </c>
      <c r="AU32" s="10" t="s">
        <v>373</v>
      </c>
      <c r="AV32" s="10">
        <v>2</v>
      </c>
      <c r="AW32" s="10" t="s">
        <v>373</v>
      </c>
      <c r="AX32" s="10">
        <v>2</v>
      </c>
      <c r="AY32" s="10">
        <v>2</v>
      </c>
      <c r="AZ32" s="10">
        <v>2</v>
      </c>
      <c r="BA32" s="10">
        <v>1</v>
      </c>
      <c r="BB32" s="10">
        <v>2019</v>
      </c>
      <c r="BC32" s="10" t="s">
        <v>411</v>
      </c>
      <c r="BD32" s="16">
        <v>0.03</v>
      </c>
      <c r="BE32" s="10" t="s">
        <v>373</v>
      </c>
      <c r="BF32" s="10" t="s">
        <v>559</v>
      </c>
      <c r="BG32" s="10" t="s">
        <v>373</v>
      </c>
      <c r="BH32" s="10" t="s">
        <v>415</v>
      </c>
      <c r="BI32" s="10" t="s">
        <v>373</v>
      </c>
      <c r="BJ32" s="77">
        <v>35</v>
      </c>
      <c r="BK32" s="10">
        <v>1</v>
      </c>
      <c r="BL32" s="10">
        <v>2012</v>
      </c>
      <c r="BM32" s="10" t="s">
        <v>411</v>
      </c>
      <c r="BN32" s="10" t="s">
        <v>373</v>
      </c>
      <c r="BP32" s="10" t="s">
        <v>1685</v>
      </c>
      <c r="BQ32" s="10" t="s">
        <v>373</v>
      </c>
      <c r="BR32" s="10" t="s">
        <v>435</v>
      </c>
      <c r="BS32" s="10" t="s">
        <v>373</v>
      </c>
      <c r="BT32" s="77">
        <v>49.95</v>
      </c>
      <c r="BU32" s="10">
        <v>2</v>
      </c>
      <c r="BV32" s="10" t="s">
        <v>373</v>
      </c>
      <c r="BW32" s="10" t="s">
        <v>373</v>
      </c>
      <c r="BX32" s="10" t="s">
        <v>373</v>
      </c>
      <c r="BY32" s="10" t="s">
        <v>373</v>
      </c>
      <c r="BZ32" s="10" t="s">
        <v>373</v>
      </c>
      <c r="CA32" s="10" t="s">
        <v>373</v>
      </c>
      <c r="CB32" s="10" t="s">
        <v>373</v>
      </c>
      <c r="CC32" s="10" t="s">
        <v>373</v>
      </c>
      <c r="CD32" s="10" t="s">
        <v>373</v>
      </c>
      <c r="CE32" s="10" t="s">
        <v>373</v>
      </c>
      <c r="CF32" s="10" t="s">
        <v>373</v>
      </c>
      <c r="CG32" s="10" t="s">
        <v>373</v>
      </c>
      <c r="CH32" s="10">
        <v>1</v>
      </c>
      <c r="CI32" s="10">
        <v>130</v>
      </c>
      <c r="CJ32" s="10" t="s">
        <v>373</v>
      </c>
      <c r="CK32" s="10" t="s">
        <v>373</v>
      </c>
      <c r="CL32" s="10" t="s">
        <v>373</v>
      </c>
      <c r="CM32" s="10">
        <v>73</v>
      </c>
      <c r="CN32" s="10" t="s">
        <v>373</v>
      </c>
      <c r="CO32" s="10">
        <v>9</v>
      </c>
      <c r="CP32" s="10" t="s">
        <v>373</v>
      </c>
      <c r="CQ32" s="10">
        <v>1</v>
      </c>
      <c r="CR32" s="10" t="s">
        <v>373</v>
      </c>
      <c r="CS32" s="10" t="s">
        <v>373</v>
      </c>
      <c r="CT32" s="10" t="s">
        <v>373</v>
      </c>
      <c r="CU32" s="10" t="s">
        <v>373</v>
      </c>
      <c r="CV32" s="10" t="s">
        <v>373</v>
      </c>
      <c r="CW32" s="10" t="s">
        <v>373</v>
      </c>
      <c r="CX32" s="10" t="s">
        <v>373</v>
      </c>
      <c r="CY32" s="10" t="s">
        <v>373</v>
      </c>
      <c r="CZ32" s="10" t="s">
        <v>373</v>
      </c>
      <c r="DA32" s="10" t="s">
        <v>373</v>
      </c>
      <c r="DB32" s="10" t="s">
        <v>373</v>
      </c>
      <c r="DC32" s="10" t="s">
        <v>373</v>
      </c>
      <c r="DD32" s="10" t="s">
        <v>373</v>
      </c>
      <c r="DE32" s="10" t="s">
        <v>373</v>
      </c>
      <c r="DF32" s="10" t="s">
        <v>3031</v>
      </c>
      <c r="DG32" s="10" t="s">
        <v>373</v>
      </c>
      <c r="DH32" s="10" t="s">
        <v>373</v>
      </c>
      <c r="DI32" s="10" t="s">
        <v>373</v>
      </c>
      <c r="DJ32" s="10" t="s">
        <v>373</v>
      </c>
      <c r="DK32" s="10" t="s">
        <v>373</v>
      </c>
      <c r="DL32" s="10" t="s">
        <v>373</v>
      </c>
      <c r="DM32" s="10" t="s">
        <v>373</v>
      </c>
      <c r="DN32" s="10" t="s">
        <v>373</v>
      </c>
      <c r="DO32" s="10">
        <v>2</v>
      </c>
      <c r="DP32" s="10">
        <v>1</v>
      </c>
      <c r="DQ32" s="10" t="s">
        <v>449</v>
      </c>
      <c r="DR32" s="10" t="s">
        <v>373</v>
      </c>
      <c r="DS32" s="10" t="s">
        <v>373</v>
      </c>
      <c r="DT32" s="10" t="s">
        <v>373</v>
      </c>
      <c r="DU32" s="12">
        <v>1</v>
      </c>
      <c r="DV32" s="10" t="s">
        <v>373</v>
      </c>
      <c r="DW32" s="10">
        <v>1</v>
      </c>
      <c r="DX32" s="10">
        <v>130</v>
      </c>
      <c r="DY32" s="10" t="s">
        <v>373</v>
      </c>
      <c r="DZ32" s="10" t="s">
        <v>373</v>
      </c>
      <c r="EA32" s="10" t="s">
        <v>373</v>
      </c>
      <c r="EB32" s="10" t="s">
        <v>373</v>
      </c>
      <c r="EC32" s="10" t="s">
        <v>373</v>
      </c>
      <c r="ED32" s="10" t="s">
        <v>373</v>
      </c>
      <c r="EE32" s="10" t="s">
        <v>373</v>
      </c>
      <c r="EF32" s="10" t="s">
        <v>373</v>
      </c>
      <c r="EG32" s="10" t="s">
        <v>373</v>
      </c>
      <c r="EH32" s="10" t="s">
        <v>373</v>
      </c>
      <c r="EI32" s="10" t="s">
        <v>373</v>
      </c>
      <c r="EJ32" s="10" t="s">
        <v>373</v>
      </c>
      <c r="EK32" s="10" t="s">
        <v>373</v>
      </c>
      <c r="EL32" s="10" t="s">
        <v>373</v>
      </c>
      <c r="EM32" s="10" t="s">
        <v>373</v>
      </c>
      <c r="EN32" s="10" t="s">
        <v>373</v>
      </c>
      <c r="EO32" s="10" t="s">
        <v>373</v>
      </c>
      <c r="EP32" s="10" t="s">
        <v>373</v>
      </c>
      <c r="EQ32" s="10" t="s">
        <v>373</v>
      </c>
      <c r="ER32" s="10" t="s">
        <v>373</v>
      </c>
      <c r="ES32" s="10" t="s">
        <v>373</v>
      </c>
      <c r="ET32" s="10" t="s">
        <v>373</v>
      </c>
      <c r="EU32" s="10" t="s">
        <v>373</v>
      </c>
      <c r="EV32" s="10" t="s">
        <v>373</v>
      </c>
      <c r="EW32" s="10" t="s">
        <v>373</v>
      </c>
      <c r="EX32" s="10" t="s">
        <v>373</v>
      </c>
      <c r="EY32" s="10">
        <v>2</v>
      </c>
      <c r="EZ32" s="10">
        <v>1</v>
      </c>
      <c r="FA32" s="10" t="s">
        <v>373</v>
      </c>
      <c r="FB32" s="10" t="s">
        <v>373</v>
      </c>
      <c r="FC32" s="10">
        <v>2</v>
      </c>
      <c r="FD32" s="10" t="s">
        <v>373</v>
      </c>
      <c r="FE32" s="10">
        <v>2</v>
      </c>
      <c r="FF32" s="10" t="s">
        <v>373</v>
      </c>
      <c r="FG32" s="10" t="s">
        <v>373</v>
      </c>
      <c r="FH32" s="10">
        <v>2</v>
      </c>
      <c r="FI32" s="10" t="s">
        <v>373</v>
      </c>
      <c r="FJ32" s="10" t="s">
        <v>373</v>
      </c>
      <c r="FK32" s="10" t="s">
        <v>373</v>
      </c>
      <c r="FL32" s="10" t="s">
        <v>373</v>
      </c>
      <c r="FM32" s="10" t="s">
        <v>373</v>
      </c>
      <c r="FN32" s="10" t="s">
        <v>373</v>
      </c>
      <c r="FO32" s="10" t="s">
        <v>373</v>
      </c>
      <c r="FP32" s="10" t="s">
        <v>373</v>
      </c>
      <c r="FQ32" s="10" t="s">
        <v>373</v>
      </c>
      <c r="FR32" s="10" t="s">
        <v>373</v>
      </c>
      <c r="FS32" s="10" t="s">
        <v>373</v>
      </c>
    </row>
    <row r="33" spans="1:175" s="10" customFormat="1" x14ac:dyDescent="0.2">
      <c r="A33" s="10" t="s">
        <v>3227</v>
      </c>
      <c r="B33" s="10">
        <v>9105</v>
      </c>
      <c r="C33" s="10">
        <v>4</v>
      </c>
      <c r="D33" s="10">
        <v>7</v>
      </c>
      <c r="E33" s="10">
        <v>1</v>
      </c>
      <c r="F33" s="10" t="s">
        <v>373</v>
      </c>
      <c r="G33" s="10" t="s">
        <v>423</v>
      </c>
      <c r="H33" s="10">
        <v>1</v>
      </c>
      <c r="I33" s="10" t="s">
        <v>597</v>
      </c>
      <c r="J33" s="10" t="s">
        <v>373</v>
      </c>
      <c r="K33" s="10" t="s">
        <v>2422</v>
      </c>
      <c r="L33" s="10" t="s">
        <v>373</v>
      </c>
      <c r="M33" s="10">
        <v>15</v>
      </c>
      <c r="N33" s="10" t="s">
        <v>373</v>
      </c>
      <c r="O33" s="10" t="s">
        <v>373</v>
      </c>
      <c r="P33" s="10">
        <v>48</v>
      </c>
      <c r="Q33" s="10" t="s">
        <v>373</v>
      </c>
      <c r="R33" s="10" t="s">
        <v>373</v>
      </c>
      <c r="S33" s="10">
        <v>2</v>
      </c>
      <c r="T33" s="10" t="s">
        <v>373</v>
      </c>
      <c r="U33" s="10" t="s">
        <v>405</v>
      </c>
      <c r="V33" s="10" t="s">
        <v>406</v>
      </c>
      <c r="W33" s="10">
        <v>90</v>
      </c>
      <c r="X33" s="10" t="s">
        <v>373</v>
      </c>
      <c r="Y33" s="10" t="s">
        <v>373</v>
      </c>
      <c r="Z33" s="19">
        <v>0.22</v>
      </c>
      <c r="AA33" s="10" t="s">
        <v>373</v>
      </c>
      <c r="AB33" s="10" t="s">
        <v>373</v>
      </c>
      <c r="AC33" s="10" t="s">
        <v>373</v>
      </c>
      <c r="AE33" s="10" t="s">
        <v>429</v>
      </c>
      <c r="AF33" s="10" t="s">
        <v>429</v>
      </c>
      <c r="AG33" s="10">
        <v>2</v>
      </c>
      <c r="AH33" s="10" t="s">
        <v>373</v>
      </c>
      <c r="AI33" s="10">
        <v>2</v>
      </c>
      <c r="AJ33" s="10" t="s">
        <v>373</v>
      </c>
      <c r="AK33" s="10" t="s">
        <v>489</v>
      </c>
      <c r="AL33" s="10" t="s">
        <v>373</v>
      </c>
      <c r="AM33" s="10" t="s">
        <v>373</v>
      </c>
      <c r="AN33" s="10" t="s">
        <v>489</v>
      </c>
      <c r="AO33" s="10" t="s">
        <v>373</v>
      </c>
      <c r="AP33" s="10">
        <v>2</v>
      </c>
      <c r="AQ33" s="10" t="s">
        <v>703</v>
      </c>
      <c r="AR33" s="10" t="s">
        <v>373</v>
      </c>
      <c r="AS33" s="10" t="s">
        <v>373</v>
      </c>
      <c r="AT33" s="10" t="s">
        <v>691</v>
      </c>
      <c r="AU33" s="10" t="s">
        <v>373</v>
      </c>
      <c r="AV33" s="10">
        <v>1</v>
      </c>
      <c r="AW33" s="10" t="s">
        <v>433</v>
      </c>
      <c r="AX33" s="10">
        <v>2</v>
      </c>
      <c r="AY33" s="10" t="s">
        <v>373</v>
      </c>
      <c r="AZ33" s="10">
        <v>2</v>
      </c>
      <c r="BA33" s="10">
        <v>1</v>
      </c>
      <c r="BB33" s="10" t="s">
        <v>373</v>
      </c>
      <c r="BC33" s="10" t="s">
        <v>411</v>
      </c>
      <c r="BD33" s="24">
        <v>0.04</v>
      </c>
      <c r="BE33" s="10" t="s">
        <v>373</v>
      </c>
      <c r="BF33" s="10" t="s">
        <v>1685</v>
      </c>
      <c r="BG33" s="10" t="s">
        <v>373</v>
      </c>
      <c r="BH33" s="10" t="s">
        <v>373</v>
      </c>
      <c r="BI33" s="10" t="s">
        <v>373</v>
      </c>
      <c r="BJ33" s="77" t="s">
        <v>373</v>
      </c>
      <c r="BK33" s="10" t="s">
        <v>373</v>
      </c>
      <c r="BL33" s="10" t="s">
        <v>373</v>
      </c>
      <c r="BM33" s="10" t="s">
        <v>373</v>
      </c>
      <c r="BN33" s="10" t="s">
        <v>373</v>
      </c>
      <c r="BO33" s="10" t="s">
        <v>373</v>
      </c>
      <c r="BP33" s="10" t="s">
        <v>373</v>
      </c>
      <c r="BQ33" s="10" t="s">
        <v>373</v>
      </c>
      <c r="BR33" s="10" t="s">
        <v>373</v>
      </c>
      <c r="BS33" s="10" t="s">
        <v>373</v>
      </c>
      <c r="BT33" s="77" t="s">
        <v>373</v>
      </c>
      <c r="BU33" s="10" t="s">
        <v>373</v>
      </c>
      <c r="BV33" s="10" t="s">
        <v>373</v>
      </c>
      <c r="BW33" s="10" t="s">
        <v>373</v>
      </c>
      <c r="BX33" s="10" t="s">
        <v>373</v>
      </c>
      <c r="BY33" s="10" t="s">
        <v>373</v>
      </c>
      <c r="BZ33" s="10" t="s">
        <v>373</v>
      </c>
      <c r="CA33" s="10" t="s">
        <v>373</v>
      </c>
      <c r="CB33" s="10" t="s">
        <v>373</v>
      </c>
      <c r="CC33" s="10" t="s">
        <v>373</v>
      </c>
      <c r="CD33" s="10" t="s">
        <v>373</v>
      </c>
      <c r="CE33" s="10" t="s">
        <v>373</v>
      </c>
      <c r="CF33" s="10" t="s">
        <v>373</v>
      </c>
      <c r="CG33" s="10" t="s">
        <v>373</v>
      </c>
      <c r="CH33" s="10" t="s">
        <v>373</v>
      </c>
      <c r="CI33" s="10" t="s">
        <v>373</v>
      </c>
      <c r="CJ33" s="10" t="s">
        <v>373</v>
      </c>
      <c r="CK33" s="10" t="s">
        <v>373</v>
      </c>
      <c r="CL33" s="10" t="s">
        <v>373</v>
      </c>
      <c r="CM33" s="10" t="s">
        <v>373</v>
      </c>
      <c r="CN33" s="10" t="s">
        <v>373</v>
      </c>
      <c r="CO33" s="10" t="s">
        <v>373</v>
      </c>
      <c r="CP33" s="10" t="s">
        <v>373</v>
      </c>
      <c r="CQ33" s="10" t="s">
        <v>373</v>
      </c>
      <c r="CR33" s="10" t="s">
        <v>373</v>
      </c>
      <c r="CS33" s="10" t="s">
        <v>373</v>
      </c>
      <c r="CT33" s="10" t="s">
        <v>373</v>
      </c>
      <c r="CU33" s="10" t="s">
        <v>373</v>
      </c>
      <c r="CV33" s="10" t="s">
        <v>373</v>
      </c>
      <c r="CW33" s="10" t="s">
        <v>373</v>
      </c>
      <c r="CX33" s="10" t="s">
        <v>373</v>
      </c>
      <c r="CY33" s="10" t="s">
        <v>373</v>
      </c>
      <c r="CZ33" s="10" t="s">
        <v>373</v>
      </c>
      <c r="DA33" s="10" t="s">
        <v>373</v>
      </c>
      <c r="DB33" s="10" t="s">
        <v>373</v>
      </c>
      <c r="DC33" s="10" t="s">
        <v>373</v>
      </c>
      <c r="DD33" s="10" t="s">
        <v>373</v>
      </c>
      <c r="DE33" s="10" t="s">
        <v>373</v>
      </c>
      <c r="DF33" s="10" t="s">
        <v>373</v>
      </c>
      <c r="DG33" s="10" t="s">
        <v>373</v>
      </c>
      <c r="DH33" s="10" t="s">
        <v>373</v>
      </c>
      <c r="DI33" s="10" t="s">
        <v>373</v>
      </c>
      <c r="DJ33" s="10" t="s">
        <v>373</v>
      </c>
      <c r="DK33" s="10" t="s">
        <v>373</v>
      </c>
      <c r="DL33" s="10" t="s">
        <v>373</v>
      </c>
      <c r="DM33" s="10" t="s">
        <v>373</v>
      </c>
      <c r="DN33" s="10" t="s">
        <v>373</v>
      </c>
      <c r="DO33" s="10" t="s">
        <v>373</v>
      </c>
      <c r="DP33" s="10" t="s">
        <v>373</v>
      </c>
      <c r="DQ33" s="10" t="s">
        <v>373</v>
      </c>
      <c r="DR33" s="10" t="s">
        <v>373</v>
      </c>
      <c r="DS33" s="10" t="s">
        <v>373</v>
      </c>
      <c r="DT33" s="10" t="s">
        <v>373</v>
      </c>
      <c r="DU33" s="10" t="s">
        <v>373</v>
      </c>
      <c r="DV33" s="10" t="s">
        <v>373</v>
      </c>
      <c r="DW33" s="10" t="s">
        <v>373</v>
      </c>
      <c r="DX33" s="10" t="s">
        <v>373</v>
      </c>
      <c r="DY33" s="10" t="s">
        <v>373</v>
      </c>
      <c r="DZ33" s="10" t="s">
        <v>373</v>
      </c>
      <c r="EA33" s="10" t="s">
        <v>373</v>
      </c>
      <c r="EB33" s="10" t="s">
        <v>373</v>
      </c>
      <c r="EC33" s="10" t="s">
        <v>373</v>
      </c>
      <c r="ED33" s="10" t="s">
        <v>373</v>
      </c>
      <c r="EE33" s="10" t="s">
        <v>373</v>
      </c>
      <c r="EF33" s="10" t="s">
        <v>373</v>
      </c>
      <c r="EG33" s="10" t="s">
        <v>373</v>
      </c>
      <c r="EH33" s="10" t="s">
        <v>373</v>
      </c>
      <c r="EI33" s="10" t="s">
        <v>373</v>
      </c>
      <c r="EJ33" s="10" t="s">
        <v>373</v>
      </c>
      <c r="EK33" s="10" t="s">
        <v>373</v>
      </c>
      <c r="EL33" s="10" t="s">
        <v>373</v>
      </c>
      <c r="EM33" s="10" t="s">
        <v>373</v>
      </c>
      <c r="EN33" s="10" t="s">
        <v>373</v>
      </c>
      <c r="EO33" s="10" t="s">
        <v>373</v>
      </c>
      <c r="EP33" s="10" t="s">
        <v>373</v>
      </c>
      <c r="EQ33" s="10" t="s">
        <v>373</v>
      </c>
      <c r="ER33" s="10" t="s">
        <v>373</v>
      </c>
      <c r="ES33" s="10" t="s">
        <v>373</v>
      </c>
      <c r="ET33" s="10" t="s">
        <v>373</v>
      </c>
      <c r="EU33" s="10" t="s">
        <v>373</v>
      </c>
      <c r="EV33" s="10" t="s">
        <v>373</v>
      </c>
      <c r="EW33" s="10" t="s">
        <v>373</v>
      </c>
      <c r="EX33" s="10" t="s">
        <v>373</v>
      </c>
      <c r="EY33" s="10" t="s">
        <v>373</v>
      </c>
      <c r="EZ33" s="10" t="s">
        <v>373</v>
      </c>
      <c r="FA33" s="10" t="s">
        <v>373</v>
      </c>
      <c r="FB33" s="10" t="s">
        <v>373</v>
      </c>
      <c r="FC33" s="10" t="s">
        <v>373</v>
      </c>
      <c r="FD33" s="10" t="s">
        <v>373</v>
      </c>
      <c r="FE33" s="10" t="s">
        <v>373</v>
      </c>
      <c r="FF33" s="10" t="s">
        <v>373</v>
      </c>
      <c r="FG33" s="10" t="s">
        <v>373</v>
      </c>
      <c r="FH33" s="10" t="s">
        <v>373</v>
      </c>
      <c r="FI33" s="10" t="s">
        <v>373</v>
      </c>
      <c r="FJ33" s="10" t="s">
        <v>373</v>
      </c>
      <c r="FK33" s="10" t="s">
        <v>373</v>
      </c>
      <c r="FL33" s="10" t="s">
        <v>373</v>
      </c>
      <c r="FM33" s="10" t="s">
        <v>373</v>
      </c>
      <c r="FN33" s="10" t="s">
        <v>373</v>
      </c>
      <c r="FO33" s="10" t="s">
        <v>373</v>
      </c>
      <c r="FP33" s="10" t="s">
        <v>373</v>
      </c>
      <c r="FQ33" s="10" t="s">
        <v>373</v>
      </c>
      <c r="FR33" s="10" t="s">
        <v>373</v>
      </c>
      <c r="FS33" s="10" t="s">
        <v>373</v>
      </c>
    </row>
    <row r="34" spans="1:175" s="10" customFormat="1" x14ac:dyDescent="0.2">
      <c r="A34" s="10" t="s">
        <v>376</v>
      </c>
      <c r="B34" s="10">
        <v>445</v>
      </c>
      <c r="C34" s="10">
        <v>1</v>
      </c>
      <c r="D34" s="10">
        <v>12</v>
      </c>
      <c r="E34" s="10">
        <v>1</v>
      </c>
      <c r="F34" s="10" t="s">
        <v>373</v>
      </c>
      <c r="G34" s="10" t="s">
        <v>382</v>
      </c>
      <c r="H34" s="10">
        <v>2</v>
      </c>
      <c r="I34" s="10" t="s">
        <v>384</v>
      </c>
      <c r="J34" s="10" t="s">
        <v>373</v>
      </c>
      <c r="K34" s="19">
        <v>0.06</v>
      </c>
      <c r="L34" s="10" t="s">
        <v>373</v>
      </c>
      <c r="M34" s="10">
        <v>10</v>
      </c>
      <c r="N34" s="10" t="s">
        <v>373</v>
      </c>
      <c r="O34" s="10" t="s">
        <v>373</v>
      </c>
      <c r="P34" s="10">
        <v>45</v>
      </c>
      <c r="Q34" s="77">
        <v>500</v>
      </c>
      <c r="R34" s="10">
        <v>120</v>
      </c>
      <c r="S34" s="10">
        <v>1</v>
      </c>
      <c r="T34" s="10" t="s">
        <v>391</v>
      </c>
      <c r="U34" s="10" t="s">
        <v>392</v>
      </c>
      <c r="V34" s="10" t="s">
        <v>373</v>
      </c>
      <c r="W34" s="10" t="s">
        <v>373</v>
      </c>
      <c r="X34" s="10" t="s">
        <v>373</v>
      </c>
      <c r="Y34" s="10" t="s">
        <v>373</v>
      </c>
      <c r="Z34" s="10" t="s">
        <v>373</v>
      </c>
      <c r="AA34" s="10" t="s">
        <v>373</v>
      </c>
      <c r="AB34" s="10" t="s">
        <v>373</v>
      </c>
      <c r="AC34" s="10" t="s">
        <v>373</v>
      </c>
      <c r="AE34" s="10" t="s">
        <v>373</v>
      </c>
      <c r="AF34" s="10" t="s">
        <v>373</v>
      </c>
      <c r="AG34" s="10" t="s">
        <v>373</v>
      </c>
      <c r="AH34" s="10" t="s">
        <v>373</v>
      </c>
      <c r="AI34" s="10" t="s">
        <v>373</v>
      </c>
      <c r="AJ34" s="10" t="s">
        <v>373</v>
      </c>
      <c r="AK34" s="10" t="s">
        <v>373</v>
      </c>
      <c r="AL34" s="10" t="s">
        <v>373</v>
      </c>
      <c r="AM34" s="10" t="s">
        <v>373</v>
      </c>
      <c r="AN34" s="10" t="s">
        <v>373</v>
      </c>
      <c r="AO34" s="10" t="s">
        <v>373</v>
      </c>
      <c r="AP34" s="10">
        <v>2</v>
      </c>
      <c r="AQ34" s="10" t="s">
        <v>373</v>
      </c>
      <c r="AR34" s="10" t="s">
        <v>373</v>
      </c>
      <c r="AS34" s="10" t="s">
        <v>373</v>
      </c>
      <c r="AT34" s="10" t="s">
        <v>373</v>
      </c>
      <c r="AU34" s="10" t="s">
        <v>373</v>
      </c>
      <c r="AV34" s="10" t="s">
        <v>373</v>
      </c>
      <c r="AW34" s="10" t="s">
        <v>373</v>
      </c>
      <c r="AX34" s="10" t="s">
        <v>373</v>
      </c>
      <c r="AY34" s="10" t="s">
        <v>373</v>
      </c>
      <c r="AZ34" s="10" t="s">
        <v>373</v>
      </c>
      <c r="BA34" s="10">
        <v>1</v>
      </c>
      <c r="BB34" s="10" t="s">
        <v>373</v>
      </c>
      <c r="BC34" s="10" t="s">
        <v>373</v>
      </c>
      <c r="BD34" s="10" t="s">
        <v>373</v>
      </c>
      <c r="BE34" s="10" t="s">
        <v>373</v>
      </c>
      <c r="BF34" s="10" t="s">
        <v>373</v>
      </c>
      <c r="BG34" s="10" t="s">
        <v>373</v>
      </c>
      <c r="BH34" s="10" t="s">
        <v>373</v>
      </c>
      <c r="BI34" s="10" t="s">
        <v>373</v>
      </c>
      <c r="BJ34" s="10" t="s">
        <v>373</v>
      </c>
      <c r="BK34" s="10">
        <v>1</v>
      </c>
      <c r="BL34" s="10" t="s">
        <v>373</v>
      </c>
      <c r="BM34" s="10" t="s">
        <v>373</v>
      </c>
      <c r="BN34" s="10" t="s">
        <v>373</v>
      </c>
      <c r="BO34" s="10" t="s">
        <v>373</v>
      </c>
      <c r="BP34" s="10" t="s">
        <v>373</v>
      </c>
      <c r="BQ34" s="10" t="s">
        <v>373</v>
      </c>
      <c r="BR34" s="10" t="s">
        <v>373</v>
      </c>
      <c r="BS34" s="10" t="s">
        <v>373</v>
      </c>
      <c r="BT34" s="10" t="s">
        <v>373</v>
      </c>
      <c r="BU34" s="10">
        <v>2</v>
      </c>
      <c r="BV34" s="10" t="s">
        <v>373</v>
      </c>
      <c r="BW34" s="10" t="s">
        <v>373</v>
      </c>
      <c r="BX34" s="10" t="s">
        <v>373</v>
      </c>
      <c r="BY34" s="10" t="s">
        <v>373</v>
      </c>
      <c r="BZ34" s="10" t="s">
        <v>373</v>
      </c>
      <c r="CA34" s="10" t="s">
        <v>373</v>
      </c>
      <c r="CB34" s="10" t="s">
        <v>373</v>
      </c>
      <c r="CC34" s="10" t="s">
        <v>373</v>
      </c>
      <c r="CD34" s="10" t="s">
        <v>373</v>
      </c>
      <c r="CE34" s="10" t="s">
        <v>373</v>
      </c>
      <c r="CF34" s="10" t="s">
        <v>373</v>
      </c>
      <c r="CG34" s="10" t="s">
        <v>373</v>
      </c>
      <c r="CH34" s="10">
        <v>1</v>
      </c>
      <c r="CI34" s="10" t="s">
        <v>373</v>
      </c>
      <c r="CJ34" s="10" t="s">
        <v>373</v>
      </c>
      <c r="CK34" s="10" t="s">
        <v>373</v>
      </c>
      <c r="CL34" s="10" t="s">
        <v>373</v>
      </c>
      <c r="CM34" s="10" t="s">
        <v>373</v>
      </c>
      <c r="CN34" s="10" t="s">
        <v>373</v>
      </c>
      <c r="CO34" s="10" t="s">
        <v>373</v>
      </c>
      <c r="CP34" s="10" t="s">
        <v>373</v>
      </c>
      <c r="CQ34" s="10" t="s">
        <v>373</v>
      </c>
      <c r="CR34" s="10" t="s">
        <v>373</v>
      </c>
      <c r="CS34" s="10" t="s">
        <v>373</v>
      </c>
      <c r="CT34" s="10" t="s">
        <v>373</v>
      </c>
      <c r="CU34" s="10" t="s">
        <v>373</v>
      </c>
      <c r="CV34" s="10" t="s">
        <v>373</v>
      </c>
      <c r="CW34" s="10" t="s">
        <v>373</v>
      </c>
      <c r="CX34" s="10" t="s">
        <v>373</v>
      </c>
      <c r="CY34" s="10" t="s">
        <v>373</v>
      </c>
      <c r="CZ34" s="10" t="s">
        <v>373</v>
      </c>
      <c r="DA34" s="10" t="s">
        <v>373</v>
      </c>
      <c r="DB34" s="10" t="s">
        <v>373</v>
      </c>
      <c r="DC34" s="10" t="s">
        <v>373</v>
      </c>
      <c r="DD34" s="10" t="s">
        <v>373</v>
      </c>
      <c r="DE34" s="10" t="s">
        <v>373</v>
      </c>
      <c r="DF34" s="10" t="s">
        <v>373</v>
      </c>
      <c r="DG34" s="10" t="s">
        <v>373</v>
      </c>
      <c r="DH34" s="10" t="s">
        <v>373</v>
      </c>
      <c r="DI34" s="10" t="s">
        <v>373</v>
      </c>
      <c r="DJ34" s="10" t="s">
        <v>373</v>
      </c>
      <c r="DK34" s="10" t="s">
        <v>373</v>
      </c>
      <c r="DL34" s="10" t="s">
        <v>373</v>
      </c>
      <c r="DM34" s="10" t="s">
        <v>373</v>
      </c>
      <c r="DN34" s="10" t="s">
        <v>373</v>
      </c>
      <c r="DO34" s="10" t="s">
        <v>373</v>
      </c>
      <c r="DP34" s="10" t="s">
        <v>373</v>
      </c>
      <c r="DQ34" s="10" t="s">
        <v>373</v>
      </c>
      <c r="DR34" s="10" t="s">
        <v>373</v>
      </c>
      <c r="DS34" s="10" t="s">
        <v>373</v>
      </c>
      <c r="DT34" s="10" t="s">
        <v>373</v>
      </c>
      <c r="DU34" s="10" t="s">
        <v>373</v>
      </c>
      <c r="DV34" s="10" t="s">
        <v>373</v>
      </c>
      <c r="DW34" s="10">
        <v>1</v>
      </c>
      <c r="DX34" s="10" t="s">
        <v>373</v>
      </c>
      <c r="DY34" s="10" t="s">
        <v>373</v>
      </c>
      <c r="DZ34" s="10" t="s">
        <v>373</v>
      </c>
      <c r="EA34" s="10" t="s">
        <v>373</v>
      </c>
      <c r="EB34" s="10" t="s">
        <v>373</v>
      </c>
      <c r="EC34" s="10" t="s">
        <v>373</v>
      </c>
      <c r="ED34" s="10" t="s">
        <v>373</v>
      </c>
      <c r="EE34" s="10" t="s">
        <v>373</v>
      </c>
      <c r="EF34" s="10" t="s">
        <v>373</v>
      </c>
      <c r="EG34" s="10" t="s">
        <v>373</v>
      </c>
      <c r="EH34" s="10" t="s">
        <v>373</v>
      </c>
      <c r="EI34" s="10" t="s">
        <v>373</v>
      </c>
      <c r="EJ34" s="10" t="s">
        <v>373</v>
      </c>
      <c r="EK34" s="10" t="s">
        <v>373</v>
      </c>
      <c r="EL34" s="10" t="s">
        <v>373</v>
      </c>
      <c r="EM34" s="10" t="s">
        <v>373</v>
      </c>
      <c r="EN34" s="10" t="s">
        <v>373</v>
      </c>
      <c r="EO34" s="10" t="s">
        <v>373</v>
      </c>
      <c r="EP34" s="10" t="s">
        <v>373</v>
      </c>
      <c r="EQ34" s="10" t="s">
        <v>373</v>
      </c>
      <c r="ER34" s="10" t="s">
        <v>373</v>
      </c>
      <c r="ES34" s="10" t="s">
        <v>373</v>
      </c>
      <c r="ET34" s="10" t="s">
        <v>373</v>
      </c>
      <c r="EU34" s="10" t="s">
        <v>373</v>
      </c>
      <c r="EV34" s="10" t="s">
        <v>373</v>
      </c>
      <c r="EW34" s="10" t="s">
        <v>373</v>
      </c>
      <c r="EX34" s="10" t="s">
        <v>373</v>
      </c>
      <c r="EY34" s="10" t="s">
        <v>373</v>
      </c>
      <c r="EZ34" s="10" t="s">
        <v>373</v>
      </c>
      <c r="FA34" s="10" t="s">
        <v>373</v>
      </c>
      <c r="FB34" s="10" t="s">
        <v>373</v>
      </c>
      <c r="FC34" s="10">
        <v>2</v>
      </c>
      <c r="FD34" s="10" t="s">
        <v>373</v>
      </c>
      <c r="FE34" s="10">
        <v>2</v>
      </c>
      <c r="FF34" s="10" t="s">
        <v>373</v>
      </c>
      <c r="FG34" s="10" t="s">
        <v>373</v>
      </c>
      <c r="FH34" s="10">
        <v>1</v>
      </c>
      <c r="FI34" s="10" t="s">
        <v>373</v>
      </c>
      <c r="FJ34" s="10" t="s">
        <v>373</v>
      </c>
      <c r="FK34" s="10" t="s">
        <v>373</v>
      </c>
      <c r="FL34" s="10" t="s">
        <v>373</v>
      </c>
      <c r="FM34" s="10" t="s">
        <v>373</v>
      </c>
      <c r="FN34" s="10" t="s">
        <v>373</v>
      </c>
      <c r="FO34" s="10" t="s">
        <v>373</v>
      </c>
      <c r="FP34" s="10" t="s">
        <v>373</v>
      </c>
      <c r="FQ34" s="10" t="s">
        <v>373</v>
      </c>
      <c r="FR34" s="10" t="s">
        <v>373</v>
      </c>
      <c r="FS34" s="10" t="s">
        <v>373</v>
      </c>
    </row>
    <row r="35" spans="1:175" s="10" customFormat="1" x14ac:dyDescent="0.2">
      <c r="A35" s="10" t="s">
        <v>3237</v>
      </c>
      <c r="B35" s="10">
        <v>7105</v>
      </c>
      <c r="C35" s="10">
        <v>4</v>
      </c>
      <c r="D35" s="10">
        <v>11</v>
      </c>
      <c r="E35" s="10">
        <v>1</v>
      </c>
      <c r="F35" s="10" t="s">
        <v>373</v>
      </c>
      <c r="G35" s="10" t="s">
        <v>1370</v>
      </c>
      <c r="H35" s="10">
        <v>1</v>
      </c>
      <c r="I35" s="10" t="s">
        <v>384</v>
      </c>
      <c r="J35" s="10" t="s">
        <v>373</v>
      </c>
      <c r="K35" s="71">
        <v>0.1</v>
      </c>
      <c r="L35" s="10" t="s">
        <v>373</v>
      </c>
      <c r="M35" s="10">
        <v>20</v>
      </c>
      <c r="N35" s="10" t="s">
        <v>373</v>
      </c>
      <c r="O35" s="10" t="s">
        <v>373</v>
      </c>
      <c r="P35" s="10">
        <v>20</v>
      </c>
      <c r="Q35" s="10" t="s">
        <v>373</v>
      </c>
      <c r="R35" s="10" t="s">
        <v>373</v>
      </c>
      <c r="S35" s="10">
        <v>1</v>
      </c>
      <c r="T35" s="10" t="s">
        <v>373</v>
      </c>
      <c r="U35" s="10" t="s">
        <v>373</v>
      </c>
      <c r="V35" s="10" t="s">
        <v>373</v>
      </c>
      <c r="W35" s="10" t="s">
        <v>373</v>
      </c>
      <c r="X35" s="10" t="s">
        <v>373</v>
      </c>
      <c r="Y35" s="10" t="s">
        <v>373</v>
      </c>
      <c r="Z35" s="10" t="s">
        <v>373</v>
      </c>
      <c r="AA35" s="10" t="s">
        <v>373</v>
      </c>
      <c r="AB35" s="10" t="s">
        <v>373</v>
      </c>
      <c r="AC35" s="10" t="s">
        <v>373</v>
      </c>
      <c r="AE35" s="10" t="s">
        <v>373</v>
      </c>
      <c r="AF35" s="10" t="s">
        <v>373</v>
      </c>
      <c r="AG35" s="10">
        <v>2</v>
      </c>
      <c r="AH35" s="10">
        <v>2</v>
      </c>
      <c r="AI35" s="10">
        <v>2</v>
      </c>
      <c r="AJ35" s="10" t="s">
        <v>373</v>
      </c>
      <c r="AK35" s="10" t="s">
        <v>373</v>
      </c>
      <c r="AL35" s="10" t="s">
        <v>373</v>
      </c>
      <c r="AM35" s="10" t="s">
        <v>373</v>
      </c>
      <c r="AN35" s="10" t="s">
        <v>373</v>
      </c>
      <c r="AO35" s="10" t="s">
        <v>373</v>
      </c>
      <c r="AP35" s="10">
        <v>2</v>
      </c>
      <c r="AQ35" s="10" t="s">
        <v>373</v>
      </c>
      <c r="AR35" s="10" t="s">
        <v>373</v>
      </c>
      <c r="AS35" s="10" t="s">
        <v>373</v>
      </c>
      <c r="AT35" s="10" t="s">
        <v>373</v>
      </c>
      <c r="AU35" s="10" t="s">
        <v>373</v>
      </c>
      <c r="AV35" s="10">
        <v>2</v>
      </c>
      <c r="AW35" s="10" t="s">
        <v>373</v>
      </c>
      <c r="AX35" s="10" t="s">
        <v>373</v>
      </c>
      <c r="AY35" s="10" t="s">
        <v>373</v>
      </c>
      <c r="AZ35" s="10" t="s">
        <v>373</v>
      </c>
      <c r="BA35" s="10">
        <v>1</v>
      </c>
      <c r="BB35" s="10" t="s">
        <v>373</v>
      </c>
      <c r="BC35" s="10" t="s">
        <v>373</v>
      </c>
      <c r="BD35" s="10" t="s">
        <v>373</v>
      </c>
      <c r="BE35" s="10" t="s">
        <v>373</v>
      </c>
      <c r="BF35" s="10" t="s">
        <v>373</v>
      </c>
      <c r="BG35" s="10" t="s">
        <v>373</v>
      </c>
      <c r="BH35" s="10" t="s">
        <v>373</v>
      </c>
      <c r="BI35" s="10" t="s">
        <v>373</v>
      </c>
      <c r="BJ35" s="10" t="s">
        <v>373</v>
      </c>
      <c r="BK35" s="10">
        <v>1</v>
      </c>
      <c r="BL35" s="10" t="s">
        <v>373</v>
      </c>
      <c r="BM35" s="10" t="s">
        <v>373</v>
      </c>
      <c r="BN35" s="10" t="s">
        <v>373</v>
      </c>
      <c r="BO35" s="10" t="s">
        <v>373</v>
      </c>
      <c r="BP35" s="10" t="s">
        <v>1093</v>
      </c>
      <c r="BQ35" s="10" t="s">
        <v>373</v>
      </c>
      <c r="BR35" s="10" t="s">
        <v>435</v>
      </c>
      <c r="BS35" s="10" t="s">
        <v>373</v>
      </c>
      <c r="BT35" s="10" t="s">
        <v>373</v>
      </c>
      <c r="BU35" s="10">
        <v>2</v>
      </c>
      <c r="BV35" s="10" t="s">
        <v>373</v>
      </c>
      <c r="BW35" s="10" t="s">
        <v>373</v>
      </c>
      <c r="BX35" s="10" t="s">
        <v>373</v>
      </c>
      <c r="BY35" s="10" t="s">
        <v>373</v>
      </c>
      <c r="BZ35" s="10" t="s">
        <v>373</v>
      </c>
      <c r="CA35" s="10" t="s">
        <v>373</v>
      </c>
      <c r="CB35" s="10" t="s">
        <v>373</v>
      </c>
      <c r="CC35" s="10" t="s">
        <v>373</v>
      </c>
      <c r="CD35" s="10" t="s">
        <v>373</v>
      </c>
      <c r="CE35" s="10" t="s">
        <v>373</v>
      </c>
      <c r="CF35" s="10" t="s">
        <v>373</v>
      </c>
      <c r="CG35" s="10" t="s">
        <v>373</v>
      </c>
      <c r="CH35" s="10">
        <v>1</v>
      </c>
      <c r="CI35" s="10" t="s">
        <v>373</v>
      </c>
      <c r="CJ35" s="10" t="s">
        <v>373</v>
      </c>
      <c r="CK35" s="10" t="s">
        <v>373</v>
      </c>
      <c r="CL35" s="10" t="s">
        <v>373</v>
      </c>
      <c r="CM35" s="10" t="s">
        <v>373</v>
      </c>
      <c r="CN35" s="10" t="s">
        <v>373</v>
      </c>
      <c r="CO35" s="10" t="s">
        <v>373</v>
      </c>
      <c r="CP35" s="10" t="s">
        <v>373</v>
      </c>
      <c r="CQ35" s="10" t="s">
        <v>373</v>
      </c>
      <c r="CR35" s="10" t="s">
        <v>373</v>
      </c>
      <c r="CS35" s="10" t="s">
        <v>373</v>
      </c>
      <c r="CT35" s="10" t="s">
        <v>373</v>
      </c>
      <c r="CU35" s="10">
        <v>2</v>
      </c>
      <c r="CV35" s="10">
        <v>3</v>
      </c>
      <c r="CW35" s="10" t="s">
        <v>373</v>
      </c>
      <c r="CX35" s="10" t="s">
        <v>373</v>
      </c>
      <c r="CY35" s="10" t="s">
        <v>373</v>
      </c>
      <c r="CZ35" s="10" t="s">
        <v>373</v>
      </c>
      <c r="DA35" s="10" t="s">
        <v>373</v>
      </c>
      <c r="DB35" s="10" t="s">
        <v>373</v>
      </c>
      <c r="DC35" s="10" t="s">
        <v>373</v>
      </c>
      <c r="DD35" s="10" t="s">
        <v>373</v>
      </c>
      <c r="DE35" s="10" t="s">
        <v>373</v>
      </c>
      <c r="DF35" s="10" t="s">
        <v>373</v>
      </c>
      <c r="DG35" s="10" t="s">
        <v>373</v>
      </c>
      <c r="DH35" s="10" t="s">
        <v>373</v>
      </c>
      <c r="DI35" s="10" t="s">
        <v>373</v>
      </c>
      <c r="DJ35" s="10" t="s">
        <v>373</v>
      </c>
      <c r="DK35" s="10" t="s">
        <v>373</v>
      </c>
      <c r="DL35" s="10" t="s">
        <v>373</v>
      </c>
      <c r="DM35" s="10" t="s">
        <v>373</v>
      </c>
      <c r="DN35" s="10" t="s">
        <v>373</v>
      </c>
      <c r="DO35" s="10">
        <v>1</v>
      </c>
      <c r="DP35" s="10">
        <v>1</v>
      </c>
      <c r="DQ35" s="10" t="s">
        <v>449</v>
      </c>
      <c r="DR35" s="10" t="s">
        <v>373</v>
      </c>
      <c r="DS35" s="10" t="s">
        <v>373</v>
      </c>
      <c r="DT35" s="10" t="s">
        <v>373</v>
      </c>
      <c r="DU35" s="10" t="s">
        <v>373</v>
      </c>
      <c r="DV35" s="10" t="s">
        <v>373</v>
      </c>
      <c r="DW35" s="10">
        <v>1</v>
      </c>
      <c r="DX35" s="10" t="s">
        <v>373</v>
      </c>
      <c r="DY35" s="10" t="s">
        <v>373</v>
      </c>
      <c r="DZ35" s="10" t="s">
        <v>373</v>
      </c>
      <c r="EA35" s="10" t="s">
        <v>373</v>
      </c>
      <c r="EB35" s="10" t="s">
        <v>373</v>
      </c>
      <c r="EC35" s="10" t="s">
        <v>373</v>
      </c>
      <c r="ED35" s="10" t="s">
        <v>373</v>
      </c>
      <c r="EE35" s="10" t="s">
        <v>373</v>
      </c>
      <c r="EF35" s="10" t="s">
        <v>373</v>
      </c>
      <c r="EG35" s="10" t="s">
        <v>373</v>
      </c>
      <c r="EH35" s="10" t="s">
        <v>373</v>
      </c>
      <c r="EI35" s="10" t="s">
        <v>373</v>
      </c>
      <c r="EJ35" s="10" t="s">
        <v>373</v>
      </c>
      <c r="EK35" s="10" t="s">
        <v>373</v>
      </c>
      <c r="EL35" s="10" t="s">
        <v>373</v>
      </c>
      <c r="EM35" s="10" t="s">
        <v>651</v>
      </c>
      <c r="EN35" s="10" t="s">
        <v>373</v>
      </c>
      <c r="EO35" s="10" t="s">
        <v>373</v>
      </c>
      <c r="EP35" s="10" t="s">
        <v>373</v>
      </c>
      <c r="EQ35" s="10" t="s">
        <v>373</v>
      </c>
      <c r="ER35" s="10" t="s">
        <v>373</v>
      </c>
      <c r="ES35" s="10" t="s">
        <v>373</v>
      </c>
      <c r="ET35" s="10" t="s">
        <v>373</v>
      </c>
      <c r="EU35" s="10" t="s">
        <v>373</v>
      </c>
      <c r="EV35" s="10" t="s">
        <v>373</v>
      </c>
      <c r="EW35" s="10" t="s">
        <v>373</v>
      </c>
      <c r="EX35" s="10" t="s">
        <v>373</v>
      </c>
      <c r="EY35" s="10" t="s">
        <v>373</v>
      </c>
      <c r="EZ35" s="10" t="s">
        <v>373</v>
      </c>
      <c r="FA35" s="10" t="s">
        <v>373</v>
      </c>
      <c r="FB35" s="10" t="s">
        <v>373</v>
      </c>
      <c r="FC35" s="10">
        <v>1</v>
      </c>
      <c r="FD35" s="10" t="s">
        <v>373</v>
      </c>
      <c r="FE35" s="10">
        <v>2</v>
      </c>
      <c r="FF35" s="10" t="s">
        <v>373</v>
      </c>
      <c r="FG35" s="10" t="s">
        <v>373</v>
      </c>
      <c r="FH35" s="10">
        <v>1</v>
      </c>
      <c r="FI35" s="10" t="s">
        <v>373</v>
      </c>
      <c r="FJ35" s="10" t="s">
        <v>373</v>
      </c>
      <c r="FK35" s="10" t="s">
        <v>373</v>
      </c>
      <c r="FL35" s="10" t="s">
        <v>373</v>
      </c>
      <c r="FM35" s="10" t="s">
        <v>373</v>
      </c>
      <c r="FN35" s="10" t="s">
        <v>373</v>
      </c>
      <c r="FO35" s="10" t="s">
        <v>373</v>
      </c>
      <c r="FP35" s="10" t="s">
        <v>373</v>
      </c>
      <c r="FQ35" s="10" t="s">
        <v>373</v>
      </c>
      <c r="FR35" s="10" t="s">
        <v>373</v>
      </c>
      <c r="FS35" s="10" t="s">
        <v>373</v>
      </c>
    </row>
    <row r="36" spans="1:175" s="10" customFormat="1" x14ac:dyDescent="0.2">
      <c r="A36" s="10" t="s">
        <v>1010</v>
      </c>
      <c r="B36" s="10">
        <v>1190</v>
      </c>
      <c r="C36" s="10">
        <v>2</v>
      </c>
      <c r="D36" s="10">
        <v>7</v>
      </c>
      <c r="E36" s="10">
        <v>1</v>
      </c>
      <c r="F36" s="10" t="s">
        <v>373</v>
      </c>
      <c r="G36" s="10" t="s">
        <v>539</v>
      </c>
      <c r="H36" s="10">
        <v>2</v>
      </c>
      <c r="I36" s="10" t="s">
        <v>424</v>
      </c>
      <c r="J36" s="10" t="s">
        <v>373</v>
      </c>
      <c r="K36" s="71">
        <v>0.1</v>
      </c>
      <c r="L36" s="10" t="s">
        <v>373</v>
      </c>
      <c r="M36" s="10">
        <v>10</v>
      </c>
      <c r="N36" s="10" t="s">
        <v>373</v>
      </c>
      <c r="O36" s="10" t="s">
        <v>373</v>
      </c>
      <c r="P36" s="10">
        <v>15</v>
      </c>
      <c r="Q36" s="10" t="s">
        <v>373</v>
      </c>
      <c r="R36" s="10">
        <v>60</v>
      </c>
      <c r="S36" s="10">
        <v>2</v>
      </c>
      <c r="T36" s="10" t="s">
        <v>373</v>
      </c>
      <c r="U36" s="10" t="s">
        <v>405</v>
      </c>
      <c r="V36" s="10" t="s">
        <v>406</v>
      </c>
      <c r="W36" s="10">
        <v>30</v>
      </c>
      <c r="X36" s="10" t="s">
        <v>373</v>
      </c>
      <c r="Y36" s="10" t="s">
        <v>373</v>
      </c>
      <c r="Z36" s="10" t="s">
        <v>373</v>
      </c>
      <c r="AA36" s="10" t="s">
        <v>373</v>
      </c>
      <c r="AB36" s="10" t="s">
        <v>373</v>
      </c>
      <c r="AC36" s="10" t="s">
        <v>373</v>
      </c>
      <c r="AE36" s="10" t="s">
        <v>373</v>
      </c>
      <c r="AF36" s="10" t="s">
        <v>373</v>
      </c>
      <c r="AG36" s="10" t="s">
        <v>373</v>
      </c>
      <c r="AH36" s="10" t="s">
        <v>373</v>
      </c>
      <c r="AI36" s="10" t="s">
        <v>373</v>
      </c>
      <c r="AJ36" s="10" t="s">
        <v>373</v>
      </c>
      <c r="AK36" s="10" t="s">
        <v>373</v>
      </c>
      <c r="AL36" s="10" t="s">
        <v>373</v>
      </c>
      <c r="AM36" s="10" t="s">
        <v>373</v>
      </c>
      <c r="AN36" s="10" t="s">
        <v>373</v>
      </c>
      <c r="AO36" s="10" t="s">
        <v>373</v>
      </c>
      <c r="AP36" s="10" t="s">
        <v>373</v>
      </c>
      <c r="AQ36" s="10" t="s">
        <v>373</v>
      </c>
      <c r="AR36" s="10" t="s">
        <v>373</v>
      </c>
      <c r="AS36" s="10" t="s">
        <v>373</v>
      </c>
      <c r="AT36" s="10" t="s">
        <v>373</v>
      </c>
      <c r="AU36" s="10" t="s">
        <v>373</v>
      </c>
      <c r="AV36" s="10" t="s">
        <v>373</v>
      </c>
      <c r="AW36" s="10" t="s">
        <v>373</v>
      </c>
      <c r="AX36" s="10" t="s">
        <v>373</v>
      </c>
      <c r="AY36" s="10" t="s">
        <v>373</v>
      </c>
      <c r="AZ36" s="10" t="s">
        <v>373</v>
      </c>
      <c r="BA36" s="10" t="s">
        <v>373</v>
      </c>
      <c r="BB36" s="10" t="s">
        <v>373</v>
      </c>
      <c r="BC36" s="10" t="s">
        <v>373</v>
      </c>
      <c r="BD36" s="10" t="s">
        <v>373</v>
      </c>
      <c r="BE36" s="10" t="s">
        <v>373</v>
      </c>
      <c r="BF36" s="10" t="s">
        <v>373</v>
      </c>
      <c r="BG36" s="10" t="s">
        <v>373</v>
      </c>
      <c r="BH36" s="10" t="s">
        <v>373</v>
      </c>
      <c r="BI36" s="10" t="s">
        <v>373</v>
      </c>
      <c r="BJ36" s="10" t="s">
        <v>373</v>
      </c>
      <c r="BK36" s="10" t="s">
        <v>373</v>
      </c>
      <c r="BL36" s="10" t="s">
        <v>373</v>
      </c>
      <c r="BM36" s="10" t="s">
        <v>373</v>
      </c>
      <c r="BN36" s="10" t="s">
        <v>373</v>
      </c>
      <c r="BO36" s="10" t="s">
        <v>373</v>
      </c>
      <c r="BP36" s="10" t="s">
        <v>373</v>
      </c>
      <c r="BQ36" s="10" t="s">
        <v>373</v>
      </c>
      <c r="BR36" s="10" t="s">
        <v>373</v>
      </c>
      <c r="BS36" s="10" t="s">
        <v>373</v>
      </c>
      <c r="BT36" s="10" t="s">
        <v>373</v>
      </c>
      <c r="BU36" s="10" t="s">
        <v>373</v>
      </c>
      <c r="BV36" s="10" t="s">
        <v>373</v>
      </c>
      <c r="BW36" s="10" t="s">
        <v>373</v>
      </c>
      <c r="BX36" s="10" t="s">
        <v>373</v>
      </c>
      <c r="BY36" s="10" t="s">
        <v>373</v>
      </c>
      <c r="BZ36" s="10" t="s">
        <v>373</v>
      </c>
      <c r="CA36" s="10" t="s">
        <v>373</v>
      </c>
      <c r="CB36" s="10" t="s">
        <v>373</v>
      </c>
      <c r="CC36" s="10" t="s">
        <v>373</v>
      </c>
      <c r="CD36" s="10" t="s">
        <v>373</v>
      </c>
      <c r="CE36" s="10" t="s">
        <v>373</v>
      </c>
      <c r="CF36" s="10" t="s">
        <v>373</v>
      </c>
      <c r="CG36" s="10" t="s">
        <v>373</v>
      </c>
      <c r="CH36" s="10" t="s">
        <v>373</v>
      </c>
      <c r="CI36" s="10" t="s">
        <v>373</v>
      </c>
      <c r="CJ36" s="10" t="s">
        <v>373</v>
      </c>
      <c r="CK36" s="10" t="s">
        <v>373</v>
      </c>
      <c r="CL36" s="10" t="s">
        <v>373</v>
      </c>
      <c r="CM36" s="10" t="s">
        <v>373</v>
      </c>
      <c r="CN36" s="10" t="s">
        <v>373</v>
      </c>
      <c r="CO36" s="10" t="s">
        <v>373</v>
      </c>
      <c r="CP36" s="10" t="s">
        <v>373</v>
      </c>
      <c r="CQ36" s="10" t="s">
        <v>373</v>
      </c>
      <c r="CR36" s="10" t="s">
        <v>373</v>
      </c>
      <c r="CS36" s="10" t="s">
        <v>373</v>
      </c>
      <c r="CT36" s="10" t="s">
        <v>373</v>
      </c>
      <c r="CU36" s="10" t="s">
        <v>373</v>
      </c>
      <c r="CV36" s="10" t="s">
        <v>373</v>
      </c>
      <c r="CW36" s="10" t="s">
        <v>373</v>
      </c>
      <c r="CX36" s="10" t="s">
        <v>373</v>
      </c>
      <c r="CY36" s="10" t="s">
        <v>373</v>
      </c>
      <c r="CZ36" s="10" t="s">
        <v>373</v>
      </c>
      <c r="DA36" s="10" t="s">
        <v>373</v>
      </c>
      <c r="DB36" s="10" t="s">
        <v>373</v>
      </c>
      <c r="DC36" s="10" t="s">
        <v>373</v>
      </c>
      <c r="DD36" s="10" t="s">
        <v>373</v>
      </c>
      <c r="DE36" s="10" t="s">
        <v>373</v>
      </c>
      <c r="DF36" s="10" t="s">
        <v>373</v>
      </c>
      <c r="DG36" s="10" t="s">
        <v>373</v>
      </c>
      <c r="DH36" s="10" t="s">
        <v>373</v>
      </c>
      <c r="DI36" s="10" t="s">
        <v>373</v>
      </c>
      <c r="DJ36" s="10" t="s">
        <v>373</v>
      </c>
      <c r="DK36" s="10" t="s">
        <v>373</v>
      </c>
      <c r="DL36" s="10" t="s">
        <v>373</v>
      </c>
      <c r="DM36" s="10" t="s">
        <v>373</v>
      </c>
      <c r="DN36" s="10" t="s">
        <v>373</v>
      </c>
      <c r="DO36" s="10" t="s">
        <v>373</v>
      </c>
      <c r="DP36" s="10" t="s">
        <v>373</v>
      </c>
      <c r="DQ36" s="10" t="s">
        <v>373</v>
      </c>
      <c r="DR36" s="10" t="s">
        <v>373</v>
      </c>
      <c r="DS36" s="10" t="s">
        <v>373</v>
      </c>
      <c r="DT36" s="10" t="s">
        <v>373</v>
      </c>
      <c r="DU36" s="10" t="s">
        <v>373</v>
      </c>
      <c r="DV36" s="10" t="s">
        <v>373</v>
      </c>
      <c r="DW36" s="10" t="s">
        <v>373</v>
      </c>
      <c r="DX36" s="10" t="s">
        <v>373</v>
      </c>
      <c r="DY36" s="10" t="s">
        <v>373</v>
      </c>
      <c r="DZ36" s="10" t="s">
        <v>373</v>
      </c>
      <c r="EA36" s="10" t="s">
        <v>373</v>
      </c>
      <c r="EB36" s="10" t="s">
        <v>373</v>
      </c>
      <c r="EC36" s="10" t="s">
        <v>373</v>
      </c>
      <c r="ED36" s="10" t="s">
        <v>373</v>
      </c>
      <c r="EE36" s="10" t="s">
        <v>373</v>
      </c>
      <c r="EF36" s="10" t="s">
        <v>373</v>
      </c>
      <c r="EG36" s="10" t="s">
        <v>373</v>
      </c>
      <c r="EH36" s="10" t="s">
        <v>373</v>
      </c>
      <c r="EI36" s="10" t="s">
        <v>373</v>
      </c>
      <c r="EJ36" s="10" t="s">
        <v>373</v>
      </c>
      <c r="EK36" s="10" t="s">
        <v>373</v>
      </c>
      <c r="EL36" s="10" t="s">
        <v>373</v>
      </c>
      <c r="EM36" s="10" t="s">
        <v>373</v>
      </c>
      <c r="EN36" s="10" t="s">
        <v>373</v>
      </c>
      <c r="EO36" s="10" t="s">
        <v>373</v>
      </c>
      <c r="EP36" s="10" t="s">
        <v>373</v>
      </c>
      <c r="EQ36" s="10" t="s">
        <v>373</v>
      </c>
      <c r="ER36" s="10" t="s">
        <v>373</v>
      </c>
      <c r="ES36" s="10" t="s">
        <v>373</v>
      </c>
      <c r="ET36" s="10" t="s">
        <v>373</v>
      </c>
      <c r="EU36" s="10" t="s">
        <v>373</v>
      </c>
      <c r="EV36" s="10" t="s">
        <v>373</v>
      </c>
      <c r="EW36" s="10" t="s">
        <v>373</v>
      </c>
      <c r="EX36" s="10" t="s">
        <v>373</v>
      </c>
      <c r="EY36" s="10" t="s">
        <v>373</v>
      </c>
      <c r="EZ36" s="10" t="s">
        <v>373</v>
      </c>
      <c r="FA36" s="10" t="s">
        <v>373</v>
      </c>
      <c r="FB36" s="10" t="s">
        <v>373</v>
      </c>
      <c r="FC36" s="10" t="s">
        <v>373</v>
      </c>
      <c r="FD36" s="10" t="s">
        <v>373</v>
      </c>
      <c r="FE36" s="10" t="s">
        <v>373</v>
      </c>
      <c r="FF36" s="10" t="s">
        <v>373</v>
      </c>
      <c r="FG36" s="10" t="s">
        <v>373</v>
      </c>
      <c r="FH36" s="10" t="s">
        <v>373</v>
      </c>
      <c r="FI36" s="10" t="s">
        <v>373</v>
      </c>
      <c r="FJ36" s="10" t="s">
        <v>373</v>
      </c>
      <c r="FK36" s="10" t="s">
        <v>373</v>
      </c>
      <c r="FL36" s="10" t="s">
        <v>373</v>
      </c>
      <c r="FM36" s="10" t="s">
        <v>373</v>
      </c>
      <c r="FN36" s="10" t="s">
        <v>373</v>
      </c>
      <c r="FO36" s="10" t="s">
        <v>373</v>
      </c>
      <c r="FP36" s="10" t="s">
        <v>373</v>
      </c>
      <c r="FQ36" s="10" t="s">
        <v>373</v>
      </c>
      <c r="FR36" s="10" t="s">
        <v>373</v>
      </c>
      <c r="FS36" s="10" t="s">
        <v>373</v>
      </c>
    </row>
    <row r="37" spans="1:175" s="10" customFormat="1" x14ac:dyDescent="0.2">
      <c r="A37" s="10" t="s">
        <v>3128</v>
      </c>
      <c r="B37" s="10">
        <v>455</v>
      </c>
      <c r="C37" s="10">
        <v>2</v>
      </c>
      <c r="D37" s="10">
        <v>10</v>
      </c>
      <c r="E37" s="10">
        <v>1</v>
      </c>
      <c r="F37" s="10" t="s">
        <v>373</v>
      </c>
      <c r="G37" s="10" t="s">
        <v>539</v>
      </c>
      <c r="H37" s="10">
        <v>2</v>
      </c>
      <c r="I37" s="10" t="s">
        <v>3133</v>
      </c>
      <c r="J37" s="10" t="s">
        <v>373</v>
      </c>
      <c r="K37" s="71">
        <v>7.0000000000000007E-2</v>
      </c>
      <c r="L37" s="55">
        <v>7.0000000000000007E-2</v>
      </c>
      <c r="M37" s="10">
        <v>2</v>
      </c>
      <c r="N37" s="10" t="s">
        <v>489</v>
      </c>
      <c r="O37" s="10" t="s">
        <v>489</v>
      </c>
      <c r="P37" s="10" t="s">
        <v>373</v>
      </c>
      <c r="Q37" s="10" t="s">
        <v>373</v>
      </c>
      <c r="R37" s="10" t="s">
        <v>373</v>
      </c>
      <c r="S37" s="10">
        <v>2</v>
      </c>
      <c r="T37" s="10" t="s">
        <v>373</v>
      </c>
      <c r="U37" s="10" t="s">
        <v>392</v>
      </c>
      <c r="V37" s="10" t="s">
        <v>373</v>
      </c>
      <c r="W37" s="10" t="s">
        <v>489</v>
      </c>
      <c r="X37" s="10" t="s">
        <v>373</v>
      </c>
      <c r="Y37" s="10" t="s">
        <v>373</v>
      </c>
      <c r="Z37" s="10" t="s">
        <v>373</v>
      </c>
      <c r="AA37" s="10" t="s">
        <v>373</v>
      </c>
      <c r="AB37" s="10" t="s">
        <v>373</v>
      </c>
      <c r="AC37" s="10" t="s">
        <v>373</v>
      </c>
      <c r="AE37" s="10" t="s">
        <v>373</v>
      </c>
      <c r="AF37" s="10" t="s">
        <v>373</v>
      </c>
      <c r="AG37" s="10" t="s">
        <v>373</v>
      </c>
      <c r="AH37" s="10" t="s">
        <v>373</v>
      </c>
      <c r="AI37" s="10" t="s">
        <v>373</v>
      </c>
      <c r="AJ37" s="10" t="s">
        <v>373</v>
      </c>
      <c r="AK37" s="10" t="s">
        <v>373</v>
      </c>
      <c r="AL37" s="10" t="s">
        <v>373</v>
      </c>
      <c r="AM37" s="10" t="s">
        <v>373</v>
      </c>
      <c r="AN37" s="10" t="s">
        <v>373</v>
      </c>
      <c r="AO37" s="10" t="s">
        <v>373</v>
      </c>
      <c r="AP37" s="10" t="s">
        <v>373</v>
      </c>
      <c r="AQ37" s="10" t="s">
        <v>373</v>
      </c>
      <c r="AR37" s="10" t="s">
        <v>373</v>
      </c>
      <c r="AS37" s="10" t="s">
        <v>373</v>
      </c>
      <c r="AT37" s="10" t="s">
        <v>373</v>
      </c>
      <c r="AU37" s="10" t="s">
        <v>373</v>
      </c>
      <c r="AV37" s="10" t="s">
        <v>373</v>
      </c>
      <c r="AW37" s="10" t="s">
        <v>373</v>
      </c>
      <c r="AX37" s="10" t="s">
        <v>373</v>
      </c>
      <c r="AY37" s="10" t="s">
        <v>373</v>
      </c>
      <c r="AZ37" s="10" t="s">
        <v>373</v>
      </c>
      <c r="BA37" s="10" t="s">
        <v>373</v>
      </c>
      <c r="BB37" s="10" t="s">
        <v>373</v>
      </c>
      <c r="BC37" s="10" t="s">
        <v>373</v>
      </c>
      <c r="BD37" s="10" t="s">
        <v>373</v>
      </c>
      <c r="BE37" s="10" t="s">
        <v>373</v>
      </c>
      <c r="BF37" s="10" t="s">
        <v>373</v>
      </c>
      <c r="BG37" s="10" t="s">
        <v>373</v>
      </c>
      <c r="BH37" s="10" t="s">
        <v>373</v>
      </c>
      <c r="BI37" s="10" t="s">
        <v>373</v>
      </c>
      <c r="BJ37" s="10" t="s">
        <v>373</v>
      </c>
      <c r="BK37" s="10" t="s">
        <v>373</v>
      </c>
      <c r="BL37" s="10" t="s">
        <v>373</v>
      </c>
      <c r="BM37" s="10" t="s">
        <v>373</v>
      </c>
      <c r="BN37" s="10" t="s">
        <v>373</v>
      </c>
      <c r="BO37" s="10" t="s">
        <v>373</v>
      </c>
      <c r="BP37" s="10" t="s">
        <v>373</v>
      </c>
      <c r="BQ37" s="10" t="s">
        <v>373</v>
      </c>
      <c r="BR37" s="10" t="s">
        <v>373</v>
      </c>
      <c r="BS37" s="10" t="s">
        <v>373</v>
      </c>
      <c r="BT37" s="10" t="s">
        <v>373</v>
      </c>
      <c r="BU37" s="10" t="s">
        <v>373</v>
      </c>
      <c r="BV37" s="10" t="s">
        <v>373</v>
      </c>
      <c r="BW37" s="10" t="s">
        <v>373</v>
      </c>
      <c r="BX37" s="10" t="s">
        <v>373</v>
      </c>
      <c r="BY37" s="10" t="s">
        <v>373</v>
      </c>
      <c r="BZ37" s="10" t="s">
        <v>373</v>
      </c>
      <c r="CA37" s="10" t="s">
        <v>373</v>
      </c>
      <c r="CB37" s="10" t="s">
        <v>373</v>
      </c>
      <c r="CC37" s="10" t="s">
        <v>373</v>
      </c>
      <c r="CD37" s="10" t="s">
        <v>373</v>
      </c>
      <c r="CE37" s="10" t="s">
        <v>373</v>
      </c>
      <c r="CF37" s="10" t="s">
        <v>373</v>
      </c>
      <c r="CG37" s="10" t="s">
        <v>373</v>
      </c>
      <c r="CH37" s="10" t="s">
        <v>373</v>
      </c>
      <c r="CI37" s="10" t="s">
        <v>373</v>
      </c>
      <c r="CJ37" s="10" t="s">
        <v>373</v>
      </c>
      <c r="CK37" s="10" t="s">
        <v>373</v>
      </c>
      <c r="CL37" s="10" t="s">
        <v>373</v>
      </c>
      <c r="CM37" s="10" t="s">
        <v>373</v>
      </c>
      <c r="CN37" s="10" t="s">
        <v>373</v>
      </c>
      <c r="CO37" s="10" t="s">
        <v>373</v>
      </c>
      <c r="CP37" s="10" t="s">
        <v>373</v>
      </c>
      <c r="CQ37" s="10" t="s">
        <v>373</v>
      </c>
      <c r="CR37" s="10" t="s">
        <v>373</v>
      </c>
      <c r="CS37" s="10" t="s">
        <v>373</v>
      </c>
      <c r="CT37" s="10" t="s">
        <v>373</v>
      </c>
      <c r="CU37" s="10" t="s">
        <v>373</v>
      </c>
      <c r="CV37" s="10" t="s">
        <v>373</v>
      </c>
      <c r="CW37" s="10" t="s">
        <v>373</v>
      </c>
      <c r="CX37" s="10" t="s">
        <v>373</v>
      </c>
      <c r="CY37" s="10" t="s">
        <v>373</v>
      </c>
      <c r="CZ37" s="10" t="s">
        <v>373</v>
      </c>
      <c r="DA37" s="10" t="s">
        <v>373</v>
      </c>
      <c r="DB37" s="10" t="s">
        <v>373</v>
      </c>
      <c r="DC37" s="10" t="s">
        <v>373</v>
      </c>
      <c r="DD37" s="10" t="s">
        <v>373</v>
      </c>
      <c r="DE37" s="10" t="s">
        <v>373</v>
      </c>
      <c r="DF37" s="10" t="s">
        <v>373</v>
      </c>
      <c r="DG37" s="10" t="s">
        <v>373</v>
      </c>
      <c r="DH37" s="10" t="s">
        <v>373</v>
      </c>
      <c r="DI37" s="10" t="s">
        <v>373</v>
      </c>
      <c r="DJ37" s="10" t="s">
        <v>373</v>
      </c>
      <c r="DK37" s="10" t="s">
        <v>373</v>
      </c>
      <c r="DL37" s="10" t="s">
        <v>373</v>
      </c>
      <c r="DM37" s="10" t="s">
        <v>373</v>
      </c>
      <c r="DN37" s="10" t="s">
        <v>373</v>
      </c>
      <c r="DO37" s="10" t="s">
        <v>373</v>
      </c>
      <c r="DP37" s="10" t="s">
        <v>373</v>
      </c>
      <c r="DQ37" s="10" t="s">
        <v>373</v>
      </c>
      <c r="DR37" s="10" t="s">
        <v>373</v>
      </c>
      <c r="DS37" s="10" t="s">
        <v>373</v>
      </c>
      <c r="DT37" s="10" t="s">
        <v>373</v>
      </c>
      <c r="DU37" s="10" t="s">
        <v>373</v>
      </c>
      <c r="DV37" s="10" t="s">
        <v>373</v>
      </c>
      <c r="DW37" s="10" t="s">
        <v>373</v>
      </c>
      <c r="DX37" s="10" t="s">
        <v>373</v>
      </c>
      <c r="DY37" s="10" t="s">
        <v>373</v>
      </c>
      <c r="DZ37" s="10" t="s">
        <v>373</v>
      </c>
      <c r="EA37" s="10" t="s">
        <v>373</v>
      </c>
      <c r="EB37" s="10" t="s">
        <v>373</v>
      </c>
      <c r="EC37" s="10" t="s">
        <v>373</v>
      </c>
      <c r="ED37" s="10" t="s">
        <v>373</v>
      </c>
      <c r="EE37" s="10" t="s">
        <v>373</v>
      </c>
      <c r="EF37" s="10" t="s">
        <v>373</v>
      </c>
      <c r="EG37" s="10" t="s">
        <v>373</v>
      </c>
      <c r="EH37" s="10" t="s">
        <v>373</v>
      </c>
      <c r="EI37" s="10" t="s">
        <v>373</v>
      </c>
      <c r="EJ37" s="10" t="s">
        <v>373</v>
      </c>
      <c r="EK37" s="10" t="s">
        <v>373</v>
      </c>
      <c r="EL37" s="10" t="s">
        <v>373</v>
      </c>
      <c r="EM37" s="10" t="s">
        <v>373</v>
      </c>
      <c r="EN37" s="10" t="s">
        <v>373</v>
      </c>
      <c r="EO37" s="10" t="s">
        <v>373</v>
      </c>
      <c r="EP37" s="10" t="s">
        <v>373</v>
      </c>
      <c r="EQ37" s="10" t="s">
        <v>373</v>
      </c>
      <c r="ER37" s="10" t="s">
        <v>373</v>
      </c>
      <c r="ES37" s="10" t="s">
        <v>373</v>
      </c>
      <c r="ET37" s="10" t="s">
        <v>373</v>
      </c>
      <c r="EU37" s="10" t="s">
        <v>373</v>
      </c>
      <c r="EV37" s="10" t="s">
        <v>373</v>
      </c>
      <c r="EW37" s="10" t="s">
        <v>373</v>
      </c>
      <c r="EX37" s="10" t="s">
        <v>373</v>
      </c>
      <c r="EY37" s="10" t="s">
        <v>373</v>
      </c>
      <c r="EZ37" s="10" t="s">
        <v>373</v>
      </c>
      <c r="FA37" s="10" t="s">
        <v>373</v>
      </c>
      <c r="FB37" s="10" t="s">
        <v>373</v>
      </c>
      <c r="FC37" s="10" t="s">
        <v>373</v>
      </c>
      <c r="FD37" s="10" t="s">
        <v>373</v>
      </c>
      <c r="FE37" s="10" t="s">
        <v>373</v>
      </c>
      <c r="FF37" s="10" t="s">
        <v>373</v>
      </c>
      <c r="FG37" s="10" t="s">
        <v>373</v>
      </c>
      <c r="FH37" s="10" t="s">
        <v>373</v>
      </c>
      <c r="FI37" s="10" t="s">
        <v>373</v>
      </c>
      <c r="FJ37" s="10" t="s">
        <v>373</v>
      </c>
      <c r="FK37" s="10" t="s">
        <v>373</v>
      </c>
      <c r="FL37" s="10" t="s">
        <v>373</v>
      </c>
      <c r="FM37" s="10" t="s">
        <v>373</v>
      </c>
      <c r="FN37" s="10" t="s">
        <v>373</v>
      </c>
      <c r="FO37" s="10" t="s">
        <v>373</v>
      </c>
      <c r="FP37" s="10" t="s">
        <v>373</v>
      </c>
      <c r="FQ37" s="10" t="s">
        <v>373</v>
      </c>
      <c r="FR37" s="10" t="s">
        <v>373</v>
      </c>
      <c r="FS37" s="10" t="s">
        <v>373</v>
      </c>
    </row>
    <row r="38" spans="1:175" s="10" customFormat="1" x14ac:dyDescent="0.2">
      <c r="A38" s="10" t="s">
        <v>1356</v>
      </c>
      <c r="B38" s="10">
        <v>860</v>
      </c>
      <c r="C38" s="10">
        <v>2</v>
      </c>
      <c r="D38" s="10">
        <v>4</v>
      </c>
      <c r="E38" s="10">
        <v>1</v>
      </c>
      <c r="F38" s="10" t="s">
        <v>373</v>
      </c>
      <c r="G38" s="10" t="s">
        <v>1021</v>
      </c>
      <c r="H38" s="10">
        <v>2</v>
      </c>
      <c r="I38" s="10" t="s">
        <v>597</v>
      </c>
      <c r="J38" s="10" t="s">
        <v>373</v>
      </c>
      <c r="K38" s="71">
        <v>0.12</v>
      </c>
      <c r="L38" s="10" t="s">
        <v>373</v>
      </c>
      <c r="M38" s="10">
        <v>10</v>
      </c>
      <c r="N38" s="10" t="s">
        <v>373</v>
      </c>
      <c r="O38" s="10" t="s">
        <v>373</v>
      </c>
      <c r="P38" s="10">
        <v>30</v>
      </c>
      <c r="Q38" s="10" t="s">
        <v>373</v>
      </c>
      <c r="R38" s="10" t="s">
        <v>373</v>
      </c>
      <c r="S38" s="10">
        <v>2</v>
      </c>
      <c r="T38" s="10" t="s">
        <v>373</v>
      </c>
      <c r="U38" s="10" t="s">
        <v>405</v>
      </c>
      <c r="V38" s="10" t="s">
        <v>406</v>
      </c>
      <c r="W38" s="10">
        <v>30</v>
      </c>
      <c r="X38" s="10" t="s">
        <v>373</v>
      </c>
      <c r="Y38" s="10" t="s">
        <v>373</v>
      </c>
      <c r="Z38" s="10" t="s">
        <v>373</v>
      </c>
      <c r="AA38" s="10" t="s">
        <v>373</v>
      </c>
      <c r="AB38" s="10" t="s">
        <v>373</v>
      </c>
      <c r="AC38" s="10" t="s">
        <v>373</v>
      </c>
      <c r="AE38" s="10" t="s">
        <v>373</v>
      </c>
      <c r="AF38" s="10" t="s">
        <v>373</v>
      </c>
      <c r="AG38" s="10" t="s">
        <v>373</v>
      </c>
      <c r="AH38" s="10" t="s">
        <v>373</v>
      </c>
      <c r="AI38" s="10" t="s">
        <v>373</v>
      </c>
      <c r="AJ38" s="10" t="s">
        <v>373</v>
      </c>
      <c r="AK38" s="10" t="s">
        <v>373</v>
      </c>
      <c r="AL38" s="10" t="s">
        <v>373</v>
      </c>
      <c r="AM38" s="10" t="s">
        <v>373</v>
      </c>
      <c r="AN38" s="10" t="s">
        <v>373</v>
      </c>
      <c r="AO38" s="10" t="s">
        <v>373</v>
      </c>
      <c r="AP38" s="10" t="s">
        <v>373</v>
      </c>
      <c r="AQ38" s="10" t="s">
        <v>373</v>
      </c>
      <c r="AR38" s="10" t="s">
        <v>373</v>
      </c>
      <c r="AS38" s="10" t="s">
        <v>373</v>
      </c>
      <c r="AT38" s="10" t="s">
        <v>373</v>
      </c>
      <c r="AU38" s="10" t="s">
        <v>373</v>
      </c>
      <c r="AV38" s="10" t="s">
        <v>373</v>
      </c>
      <c r="AW38" s="10" t="s">
        <v>373</v>
      </c>
      <c r="AX38" s="10" t="s">
        <v>373</v>
      </c>
      <c r="AY38" s="10" t="s">
        <v>373</v>
      </c>
      <c r="AZ38" s="10" t="s">
        <v>373</v>
      </c>
      <c r="BA38" s="10" t="s">
        <v>373</v>
      </c>
      <c r="BB38" s="10" t="s">
        <v>373</v>
      </c>
      <c r="BC38" s="10" t="s">
        <v>373</v>
      </c>
      <c r="BD38" s="10" t="s">
        <v>373</v>
      </c>
      <c r="BE38" s="10" t="s">
        <v>373</v>
      </c>
      <c r="BF38" s="10" t="s">
        <v>373</v>
      </c>
      <c r="BG38" s="10" t="s">
        <v>373</v>
      </c>
      <c r="BH38" s="10" t="s">
        <v>373</v>
      </c>
      <c r="BI38" s="10" t="s">
        <v>373</v>
      </c>
      <c r="BJ38" s="10" t="s">
        <v>373</v>
      </c>
      <c r="BK38" s="10" t="s">
        <v>373</v>
      </c>
      <c r="BL38" s="10" t="s">
        <v>373</v>
      </c>
      <c r="BM38" s="10" t="s">
        <v>373</v>
      </c>
      <c r="BN38" s="10" t="s">
        <v>373</v>
      </c>
      <c r="BO38" s="10" t="s">
        <v>373</v>
      </c>
      <c r="BP38" s="10" t="s">
        <v>373</v>
      </c>
      <c r="BQ38" s="10" t="s">
        <v>373</v>
      </c>
      <c r="BR38" s="10" t="s">
        <v>373</v>
      </c>
      <c r="BS38" s="10" t="s">
        <v>373</v>
      </c>
      <c r="BT38" s="10" t="s">
        <v>373</v>
      </c>
      <c r="BU38" s="10" t="s">
        <v>373</v>
      </c>
      <c r="BV38" s="10" t="s">
        <v>373</v>
      </c>
      <c r="BW38" s="10" t="s">
        <v>373</v>
      </c>
      <c r="BX38" s="10" t="s">
        <v>373</v>
      </c>
      <c r="BY38" s="10" t="s">
        <v>373</v>
      </c>
      <c r="BZ38" s="10" t="s">
        <v>373</v>
      </c>
      <c r="CA38" s="10" t="s">
        <v>373</v>
      </c>
      <c r="CB38" s="10" t="s">
        <v>373</v>
      </c>
      <c r="CC38" s="10" t="s">
        <v>373</v>
      </c>
      <c r="CD38" s="10" t="s">
        <v>373</v>
      </c>
      <c r="CE38" s="10" t="s">
        <v>373</v>
      </c>
      <c r="CF38" s="10" t="s">
        <v>373</v>
      </c>
      <c r="CG38" s="10" t="s">
        <v>373</v>
      </c>
      <c r="CH38" s="10" t="s">
        <v>373</v>
      </c>
      <c r="CI38" s="10" t="s">
        <v>373</v>
      </c>
      <c r="CJ38" s="10" t="s">
        <v>373</v>
      </c>
      <c r="CK38" s="10" t="s">
        <v>373</v>
      </c>
      <c r="CL38" s="10" t="s">
        <v>373</v>
      </c>
      <c r="CM38" s="10" t="s">
        <v>373</v>
      </c>
      <c r="CN38" s="10" t="s">
        <v>373</v>
      </c>
      <c r="CO38" s="10" t="s">
        <v>373</v>
      </c>
      <c r="CP38" s="10" t="s">
        <v>373</v>
      </c>
      <c r="CQ38" s="10" t="s">
        <v>373</v>
      </c>
      <c r="CR38" s="10" t="s">
        <v>373</v>
      </c>
      <c r="CS38" s="10" t="s">
        <v>373</v>
      </c>
      <c r="CT38" s="10" t="s">
        <v>373</v>
      </c>
      <c r="CU38" s="10" t="s">
        <v>373</v>
      </c>
      <c r="CV38" s="10" t="s">
        <v>373</v>
      </c>
      <c r="CW38" s="10" t="s">
        <v>373</v>
      </c>
      <c r="CX38" s="10" t="s">
        <v>373</v>
      </c>
      <c r="CY38" s="10" t="s">
        <v>373</v>
      </c>
      <c r="CZ38" s="10" t="s">
        <v>373</v>
      </c>
      <c r="DA38" s="10" t="s">
        <v>373</v>
      </c>
      <c r="DB38" s="10" t="s">
        <v>373</v>
      </c>
      <c r="DC38" s="10" t="s">
        <v>373</v>
      </c>
      <c r="DD38" s="10" t="s">
        <v>373</v>
      </c>
      <c r="DE38" s="10" t="s">
        <v>373</v>
      </c>
      <c r="DF38" s="10" t="s">
        <v>373</v>
      </c>
      <c r="DG38" s="10" t="s">
        <v>373</v>
      </c>
      <c r="DH38" s="10" t="s">
        <v>373</v>
      </c>
      <c r="DI38" s="10" t="s">
        <v>373</v>
      </c>
      <c r="DJ38" s="10" t="s">
        <v>373</v>
      </c>
      <c r="DK38" s="10" t="s">
        <v>373</v>
      </c>
      <c r="DL38" s="10" t="s">
        <v>373</v>
      </c>
      <c r="DM38" s="10" t="s">
        <v>373</v>
      </c>
      <c r="DN38" s="10" t="s">
        <v>373</v>
      </c>
      <c r="DO38" s="10" t="s">
        <v>373</v>
      </c>
      <c r="DP38" s="10" t="s">
        <v>373</v>
      </c>
      <c r="DQ38" s="10" t="s">
        <v>373</v>
      </c>
      <c r="DR38" s="10" t="s">
        <v>373</v>
      </c>
      <c r="DS38" s="10" t="s">
        <v>373</v>
      </c>
      <c r="DT38" s="10" t="s">
        <v>373</v>
      </c>
      <c r="DU38" s="10" t="s">
        <v>373</v>
      </c>
      <c r="DV38" s="10" t="s">
        <v>373</v>
      </c>
      <c r="DW38" s="10" t="s">
        <v>373</v>
      </c>
      <c r="DX38" s="10" t="s">
        <v>373</v>
      </c>
      <c r="DY38" s="10" t="s">
        <v>373</v>
      </c>
      <c r="DZ38" s="10" t="s">
        <v>373</v>
      </c>
      <c r="EA38" s="10" t="s">
        <v>373</v>
      </c>
      <c r="EB38" s="10" t="s">
        <v>373</v>
      </c>
      <c r="EC38" s="10" t="s">
        <v>373</v>
      </c>
      <c r="ED38" s="10" t="s">
        <v>373</v>
      </c>
      <c r="EE38" s="10" t="s">
        <v>373</v>
      </c>
      <c r="EF38" s="10" t="s">
        <v>373</v>
      </c>
      <c r="EG38" s="10" t="s">
        <v>373</v>
      </c>
      <c r="EH38" s="10" t="s">
        <v>373</v>
      </c>
      <c r="EI38" s="10" t="s">
        <v>373</v>
      </c>
      <c r="EJ38" s="10" t="s">
        <v>373</v>
      </c>
      <c r="EK38" s="10" t="s">
        <v>373</v>
      </c>
      <c r="EL38" s="10" t="s">
        <v>373</v>
      </c>
      <c r="EM38" s="10" t="s">
        <v>373</v>
      </c>
      <c r="EN38" s="10" t="s">
        <v>373</v>
      </c>
      <c r="EO38" s="10" t="s">
        <v>373</v>
      </c>
      <c r="EP38" s="10" t="s">
        <v>373</v>
      </c>
      <c r="EQ38" s="10" t="s">
        <v>373</v>
      </c>
      <c r="ER38" s="10" t="s">
        <v>373</v>
      </c>
      <c r="ES38" s="10" t="s">
        <v>373</v>
      </c>
      <c r="ET38" s="10" t="s">
        <v>373</v>
      </c>
      <c r="EU38" s="10" t="s">
        <v>373</v>
      </c>
      <c r="EV38" s="10" t="s">
        <v>373</v>
      </c>
      <c r="EW38" s="10" t="s">
        <v>373</v>
      </c>
      <c r="EX38" s="10" t="s">
        <v>373</v>
      </c>
      <c r="EY38" s="10" t="s">
        <v>373</v>
      </c>
      <c r="EZ38" s="10" t="s">
        <v>373</v>
      </c>
      <c r="FA38" s="10" t="s">
        <v>373</v>
      </c>
      <c r="FB38" s="10" t="s">
        <v>373</v>
      </c>
      <c r="FC38" s="10" t="s">
        <v>373</v>
      </c>
      <c r="FD38" s="10" t="s">
        <v>373</v>
      </c>
      <c r="FE38" s="10" t="s">
        <v>373</v>
      </c>
      <c r="FF38" s="10" t="s">
        <v>373</v>
      </c>
      <c r="FG38" s="10" t="s">
        <v>373</v>
      </c>
      <c r="FH38" s="10" t="s">
        <v>373</v>
      </c>
      <c r="FI38" s="10" t="s">
        <v>373</v>
      </c>
      <c r="FJ38" s="10" t="s">
        <v>373</v>
      </c>
      <c r="FK38" s="10" t="s">
        <v>373</v>
      </c>
      <c r="FL38" s="10" t="s">
        <v>373</v>
      </c>
      <c r="FM38" s="10" t="s">
        <v>373</v>
      </c>
      <c r="FN38" s="10" t="s">
        <v>373</v>
      </c>
      <c r="FO38" s="10" t="s">
        <v>373</v>
      </c>
      <c r="FP38" s="10" t="s">
        <v>373</v>
      </c>
      <c r="FQ38" s="10" t="s">
        <v>373</v>
      </c>
      <c r="FR38" s="10" t="s">
        <v>373</v>
      </c>
      <c r="FS38" s="10" t="s">
        <v>373</v>
      </c>
    </row>
    <row r="39" spans="1:175" s="10" customFormat="1" x14ac:dyDescent="0.2">
      <c r="A39" s="10" t="s">
        <v>1063</v>
      </c>
      <c r="B39" s="10">
        <v>1735</v>
      </c>
      <c r="C39" s="10">
        <v>3</v>
      </c>
      <c r="D39" s="10">
        <v>12</v>
      </c>
      <c r="E39" s="10">
        <v>1</v>
      </c>
      <c r="F39" s="10" t="s">
        <v>373</v>
      </c>
      <c r="G39" s="10" t="s">
        <v>1021</v>
      </c>
      <c r="H39" s="10">
        <v>2</v>
      </c>
      <c r="I39" s="10" t="s">
        <v>1183</v>
      </c>
      <c r="J39" s="10" t="s">
        <v>1184</v>
      </c>
      <c r="K39" s="10" t="s">
        <v>373</v>
      </c>
      <c r="L39" s="10" t="s">
        <v>373</v>
      </c>
      <c r="M39" s="10" t="s">
        <v>373</v>
      </c>
      <c r="N39" s="10" t="s">
        <v>373</v>
      </c>
      <c r="O39" s="10" t="s">
        <v>373</v>
      </c>
      <c r="P39" s="10">
        <v>30</v>
      </c>
      <c r="Q39" s="10" t="s">
        <v>373</v>
      </c>
      <c r="R39" s="10">
        <v>90</v>
      </c>
      <c r="S39" s="10">
        <v>1</v>
      </c>
      <c r="T39" s="10" t="s">
        <v>1185</v>
      </c>
      <c r="U39" s="10" t="s">
        <v>405</v>
      </c>
      <c r="V39" s="10" t="s">
        <v>636</v>
      </c>
      <c r="W39" s="10" t="s">
        <v>373</v>
      </c>
      <c r="X39" s="10" t="s">
        <v>1186</v>
      </c>
      <c r="Y39" s="10" t="s">
        <v>1187</v>
      </c>
      <c r="Z39" s="10" t="s">
        <v>373</v>
      </c>
      <c r="AA39" s="10" t="s">
        <v>373</v>
      </c>
      <c r="AB39" s="10" t="s">
        <v>373</v>
      </c>
      <c r="AC39" s="10" t="s">
        <v>373</v>
      </c>
      <c r="AE39" s="10" t="s">
        <v>373</v>
      </c>
      <c r="AF39" s="10" t="s">
        <v>373</v>
      </c>
      <c r="AG39" s="10" t="s">
        <v>373</v>
      </c>
      <c r="AH39" s="10" t="s">
        <v>373</v>
      </c>
      <c r="AI39" s="10" t="s">
        <v>373</v>
      </c>
      <c r="AJ39" s="10" t="s">
        <v>373</v>
      </c>
      <c r="AK39" s="10" t="s">
        <v>373</v>
      </c>
      <c r="AL39" s="10" t="s">
        <v>373</v>
      </c>
      <c r="AM39" s="10" t="s">
        <v>373</v>
      </c>
      <c r="AN39" s="10" t="s">
        <v>373</v>
      </c>
      <c r="AO39" s="10" t="s">
        <v>373</v>
      </c>
      <c r="AP39" s="10" t="s">
        <v>373</v>
      </c>
      <c r="AQ39" s="10" t="s">
        <v>373</v>
      </c>
      <c r="AR39" s="10" t="s">
        <v>373</v>
      </c>
      <c r="AS39" s="10" t="s">
        <v>373</v>
      </c>
      <c r="AT39" s="10" t="s">
        <v>373</v>
      </c>
      <c r="AU39" s="10" t="s">
        <v>373</v>
      </c>
      <c r="AV39" s="10" t="s">
        <v>373</v>
      </c>
      <c r="AW39" s="10" t="s">
        <v>373</v>
      </c>
      <c r="AX39" s="10" t="s">
        <v>373</v>
      </c>
      <c r="AY39" s="10" t="s">
        <v>373</v>
      </c>
      <c r="AZ39" s="10" t="s">
        <v>373</v>
      </c>
      <c r="BA39" s="10" t="s">
        <v>373</v>
      </c>
      <c r="BB39" s="10" t="s">
        <v>373</v>
      </c>
      <c r="BC39" s="10" t="s">
        <v>373</v>
      </c>
      <c r="BD39" s="10" t="s">
        <v>373</v>
      </c>
      <c r="BE39" s="10" t="s">
        <v>373</v>
      </c>
      <c r="BF39" s="10" t="s">
        <v>373</v>
      </c>
      <c r="BG39" s="10" t="s">
        <v>373</v>
      </c>
      <c r="BH39" s="10" t="s">
        <v>373</v>
      </c>
      <c r="BI39" s="10" t="s">
        <v>373</v>
      </c>
      <c r="BJ39" s="10" t="s">
        <v>373</v>
      </c>
      <c r="BK39" s="10" t="s">
        <v>373</v>
      </c>
      <c r="BL39" s="10" t="s">
        <v>373</v>
      </c>
      <c r="BM39" s="10" t="s">
        <v>373</v>
      </c>
      <c r="BN39" s="10" t="s">
        <v>373</v>
      </c>
      <c r="BO39" s="10" t="s">
        <v>373</v>
      </c>
      <c r="BP39" s="10" t="s">
        <v>373</v>
      </c>
      <c r="BQ39" s="10" t="s">
        <v>373</v>
      </c>
      <c r="BR39" s="10" t="s">
        <v>373</v>
      </c>
      <c r="BS39" s="10" t="s">
        <v>373</v>
      </c>
      <c r="BT39" s="10" t="s">
        <v>373</v>
      </c>
      <c r="BU39" s="10" t="s">
        <v>373</v>
      </c>
      <c r="BV39" s="10" t="s">
        <v>373</v>
      </c>
      <c r="BW39" s="10" t="s">
        <v>373</v>
      </c>
      <c r="BX39" s="10" t="s">
        <v>373</v>
      </c>
      <c r="BY39" s="10" t="s">
        <v>373</v>
      </c>
      <c r="BZ39" s="10" t="s">
        <v>373</v>
      </c>
      <c r="CA39" s="10" t="s">
        <v>373</v>
      </c>
      <c r="CB39" s="10" t="s">
        <v>373</v>
      </c>
      <c r="CC39" s="10" t="s">
        <v>373</v>
      </c>
      <c r="CD39" s="10" t="s">
        <v>373</v>
      </c>
      <c r="CE39" s="10" t="s">
        <v>373</v>
      </c>
      <c r="CF39" s="10" t="s">
        <v>373</v>
      </c>
      <c r="CG39" s="10" t="s">
        <v>373</v>
      </c>
      <c r="CH39" s="10" t="s">
        <v>373</v>
      </c>
      <c r="CI39" s="10" t="s">
        <v>373</v>
      </c>
      <c r="CJ39" s="10" t="s">
        <v>373</v>
      </c>
      <c r="CK39" s="10" t="s">
        <v>373</v>
      </c>
      <c r="CL39" s="10" t="s">
        <v>373</v>
      </c>
      <c r="CM39" s="10" t="s">
        <v>373</v>
      </c>
      <c r="CN39" s="10" t="s">
        <v>373</v>
      </c>
      <c r="CO39" s="10" t="s">
        <v>373</v>
      </c>
      <c r="CP39" s="10" t="s">
        <v>373</v>
      </c>
      <c r="CQ39" s="10" t="s">
        <v>373</v>
      </c>
      <c r="CR39" s="10" t="s">
        <v>373</v>
      </c>
      <c r="CS39" s="10" t="s">
        <v>373</v>
      </c>
      <c r="CT39" s="10" t="s">
        <v>373</v>
      </c>
      <c r="CU39" s="10" t="s">
        <v>373</v>
      </c>
      <c r="CV39" s="10" t="s">
        <v>373</v>
      </c>
      <c r="CW39" s="10" t="s">
        <v>373</v>
      </c>
      <c r="CX39" s="10" t="s">
        <v>373</v>
      </c>
      <c r="CY39" s="10" t="s">
        <v>373</v>
      </c>
      <c r="CZ39" s="10" t="s">
        <v>373</v>
      </c>
      <c r="DA39" s="10" t="s">
        <v>373</v>
      </c>
      <c r="DB39" s="10" t="s">
        <v>373</v>
      </c>
      <c r="DC39" s="10" t="s">
        <v>373</v>
      </c>
      <c r="DD39" s="10" t="s">
        <v>373</v>
      </c>
      <c r="DE39" s="10" t="s">
        <v>373</v>
      </c>
      <c r="DF39" s="10" t="s">
        <v>373</v>
      </c>
      <c r="DG39" s="10" t="s">
        <v>373</v>
      </c>
      <c r="DH39" s="10" t="s">
        <v>373</v>
      </c>
      <c r="DI39" s="10" t="s">
        <v>373</v>
      </c>
      <c r="DJ39" s="10" t="s">
        <v>373</v>
      </c>
      <c r="DK39" s="10" t="s">
        <v>373</v>
      </c>
      <c r="DL39" s="10" t="s">
        <v>373</v>
      </c>
      <c r="DM39" s="10" t="s">
        <v>373</v>
      </c>
      <c r="DN39" s="10" t="s">
        <v>373</v>
      </c>
      <c r="DO39" s="10" t="s">
        <v>373</v>
      </c>
      <c r="DP39" s="10" t="s">
        <v>373</v>
      </c>
      <c r="DQ39" s="10" t="s">
        <v>373</v>
      </c>
      <c r="DR39" s="10" t="s">
        <v>373</v>
      </c>
      <c r="DS39" s="10" t="s">
        <v>373</v>
      </c>
      <c r="DT39" s="10" t="s">
        <v>373</v>
      </c>
      <c r="DU39" s="10" t="s">
        <v>373</v>
      </c>
      <c r="DV39" s="10" t="s">
        <v>373</v>
      </c>
      <c r="DW39" s="10" t="s">
        <v>373</v>
      </c>
      <c r="DX39" s="10" t="s">
        <v>373</v>
      </c>
      <c r="DY39" s="10" t="s">
        <v>373</v>
      </c>
      <c r="DZ39" s="10" t="s">
        <v>373</v>
      </c>
      <c r="EA39" s="10" t="s">
        <v>373</v>
      </c>
      <c r="EB39" s="10" t="s">
        <v>373</v>
      </c>
      <c r="EC39" s="10" t="s">
        <v>373</v>
      </c>
      <c r="ED39" s="10" t="s">
        <v>373</v>
      </c>
      <c r="EE39" s="10" t="s">
        <v>373</v>
      </c>
      <c r="EF39" s="10" t="s">
        <v>373</v>
      </c>
      <c r="EG39" s="10" t="s">
        <v>373</v>
      </c>
      <c r="EH39" s="10" t="s">
        <v>373</v>
      </c>
      <c r="EI39" s="10" t="s">
        <v>373</v>
      </c>
      <c r="EJ39" s="10" t="s">
        <v>373</v>
      </c>
      <c r="EK39" s="10" t="s">
        <v>373</v>
      </c>
      <c r="EL39" s="10" t="s">
        <v>373</v>
      </c>
      <c r="EM39" s="10" t="s">
        <v>373</v>
      </c>
      <c r="EN39" s="10" t="s">
        <v>373</v>
      </c>
      <c r="EO39" s="10" t="s">
        <v>373</v>
      </c>
      <c r="EP39" s="10" t="s">
        <v>373</v>
      </c>
      <c r="EQ39" s="10" t="s">
        <v>373</v>
      </c>
      <c r="ER39" s="10" t="s">
        <v>373</v>
      </c>
      <c r="ES39" s="10" t="s">
        <v>373</v>
      </c>
      <c r="ET39" s="10" t="s">
        <v>373</v>
      </c>
      <c r="EU39" s="10" t="s">
        <v>373</v>
      </c>
      <c r="EV39" s="10" t="s">
        <v>373</v>
      </c>
      <c r="EW39" s="10" t="s">
        <v>373</v>
      </c>
      <c r="EX39" s="10" t="s">
        <v>373</v>
      </c>
      <c r="EY39" s="10" t="s">
        <v>373</v>
      </c>
      <c r="EZ39" s="10" t="s">
        <v>373</v>
      </c>
      <c r="FA39" s="10" t="s">
        <v>373</v>
      </c>
      <c r="FB39" s="10" t="s">
        <v>373</v>
      </c>
      <c r="FC39" s="10" t="s">
        <v>373</v>
      </c>
      <c r="FD39" s="10" t="s">
        <v>373</v>
      </c>
      <c r="FE39" s="10" t="s">
        <v>373</v>
      </c>
      <c r="FF39" s="10" t="s">
        <v>373</v>
      </c>
      <c r="FG39" s="10" t="s">
        <v>373</v>
      </c>
      <c r="FH39" s="10" t="s">
        <v>373</v>
      </c>
      <c r="FI39" s="10" t="s">
        <v>373</v>
      </c>
      <c r="FJ39" s="10" t="s">
        <v>373</v>
      </c>
      <c r="FK39" s="10" t="s">
        <v>373</v>
      </c>
      <c r="FL39" s="10" t="s">
        <v>373</v>
      </c>
      <c r="FM39" s="10" t="s">
        <v>373</v>
      </c>
      <c r="FN39" s="10" t="s">
        <v>373</v>
      </c>
      <c r="FO39" s="10" t="s">
        <v>373</v>
      </c>
      <c r="FP39" s="10" t="s">
        <v>373</v>
      </c>
      <c r="FQ39" s="10" t="s">
        <v>373</v>
      </c>
      <c r="FR39" s="10" t="s">
        <v>373</v>
      </c>
      <c r="FS39" s="10" t="s">
        <v>373</v>
      </c>
    </row>
    <row r="40" spans="1:175" s="10" customFormat="1" x14ac:dyDescent="0.2">
      <c r="A40" s="10" t="s">
        <v>1373</v>
      </c>
      <c r="B40" s="10">
        <v>2245</v>
      </c>
      <c r="C40" s="10">
        <v>3</v>
      </c>
      <c r="D40" s="10">
        <v>7</v>
      </c>
      <c r="E40" s="10">
        <v>1</v>
      </c>
      <c r="F40" s="10" t="s">
        <v>373</v>
      </c>
      <c r="G40" s="10" t="s">
        <v>1377</v>
      </c>
      <c r="H40" s="10">
        <v>2</v>
      </c>
      <c r="I40" s="10" t="s">
        <v>1137</v>
      </c>
      <c r="J40" s="10" t="s">
        <v>373</v>
      </c>
      <c r="K40" s="10" t="s">
        <v>373</v>
      </c>
      <c r="L40" s="10" t="s">
        <v>373</v>
      </c>
      <c r="M40" s="10" t="s">
        <v>373</v>
      </c>
      <c r="N40" s="10" t="s">
        <v>373</v>
      </c>
      <c r="O40" s="10" t="s">
        <v>373</v>
      </c>
      <c r="P40" s="10">
        <v>1</v>
      </c>
      <c r="Q40" s="10" t="s">
        <v>373</v>
      </c>
      <c r="R40" s="10" t="s">
        <v>373</v>
      </c>
      <c r="S40" s="10">
        <v>2</v>
      </c>
      <c r="T40" s="10" t="s">
        <v>373</v>
      </c>
      <c r="U40" s="10" t="s">
        <v>405</v>
      </c>
      <c r="V40" s="10" t="s">
        <v>406</v>
      </c>
      <c r="W40" s="10">
        <v>30</v>
      </c>
      <c r="X40" s="10" t="s">
        <v>1378</v>
      </c>
      <c r="Y40" s="10" t="s">
        <v>373</v>
      </c>
      <c r="Z40" s="10" t="s">
        <v>373</v>
      </c>
      <c r="AA40" s="10" t="s">
        <v>373</v>
      </c>
      <c r="AB40" s="10" t="s">
        <v>373</v>
      </c>
      <c r="AC40" s="10" t="s">
        <v>373</v>
      </c>
      <c r="AE40" s="10" t="s">
        <v>373</v>
      </c>
      <c r="AF40" s="10" t="s">
        <v>373</v>
      </c>
      <c r="AG40" s="10" t="s">
        <v>373</v>
      </c>
      <c r="AH40" s="10" t="s">
        <v>373</v>
      </c>
      <c r="AI40" s="10" t="s">
        <v>373</v>
      </c>
      <c r="AJ40" s="10" t="s">
        <v>373</v>
      </c>
      <c r="AK40" s="10" t="s">
        <v>373</v>
      </c>
      <c r="AL40" s="10" t="s">
        <v>373</v>
      </c>
      <c r="AM40" s="10" t="s">
        <v>373</v>
      </c>
      <c r="AN40" s="10" t="s">
        <v>373</v>
      </c>
      <c r="AO40" s="10" t="s">
        <v>373</v>
      </c>
      <c r="AP40" s="10" t="s">
        <v>373</v>
      </c>
      <c r="AQ40" s="10" t="s">
        <v>373</v>
      </c>
      <c r="AR40" s="10" t="s">
        <v>373</v>
      </c>
      <c r="AS40" s="10" t="s">
        <v>373</v>
      </c>
      <c r="AT40" s="10" t="s">
        <v>373</v>
      </c>
      <c r="AU40" s="10" t="s">
        <v>373</v>
      </c>
      <c r="AV40" s="10" t="s">
        <v>373</v>
      </c>
      <c r="AW40" s="10" t="s">
        <v>373</v>
      </c>
      <c r="AX40" s="10" t="s">
        <v>373</v>
      </c>
      <c r="AY40" s="10" t="s">
        <v>373</v>
      </c>
      <c r="AZ40" s="10" t="s">
        <v>373</v>
      </c>
      <c r="BA40" s="10" t="s">
        <v>373</v>
      </c>
      <c r="BB40" s="10" t="s">
        <v>373</v>
      </c>
      <c r="BC40" s="10" t="s">
        <v>373</v>
      </c>
      <c r="BD40" s="10" t="s">
        <v>373</v>
      </c>
      <c r="BE40" s="10" t="s">
        <v>373</v>
      </c>
      <c r="BF40" s="10" t="s">
        <v>373</v>
      </c>
      <c r="BG40" s="10" t="s">
        <v>373</v>
      </c>
      <c r="BH40" s="10" t="s">
        <v>373</v>
      </c>
      <c r="BI40" s="10" t="s">
        <v>373</v>
      </c>
      <c r="BJ40" s="10" t="s">
        <v>373</v>
      </c>
      <c r="BK40" s="10" t="s">
        <v>373</v>
      </c>
      <c r="BL40" s="10" t="s">
        <v>373</v>
      </c>
      <c r="BM40" s="10" t="s">
        <v>373</v>
      </c>
      <c r="BN40" s="10" t="s">
        <v>373</v>
      </c>
      <c r="BO40" s="10" t="s">
        <v>373</v>
      </c>
      <c r="BP40" s="10" t="s">
        <v>373</v>
      </c>
      <c r="BQ40" s="10" t="s">
        <v>373</v>
      </c>
      <c r="BR40" s="10" t="s">
        <v>373</v>
      </c>
      <c r="BS40" s="10" t="s">
        <v>373</v>
      </c>
      <c r="BT40" s="10" t="s">
        <v>373</v>
      </c>
      <c r="BU40" s="10" t="s">
        <v>373</v>
      </c>
      <c r="BV40" s="10" t="s">
        <v>373</v>
      </c>
      <c r="BW40" s="10" t="s">
        <v>373</v>
      </c>
      <c r="BX40" s="10" t="s">
        <v>373</v>
      </c>
      <c r="BY40" s="10" t="s">
        <v>373</v>
      </c>
      <c r="BZ40" s="10" t="s">
        <v>373</v>
      </c>
      <c r="CA40" s="10" t="s">
        <v>373</v>
      </c>
      <c r="CB40" s="10" t="s">
        <v>373</v>
      </c>
      <c r="CC40" s="10" t="s">
        <v>373</v>
      </c>
      <c r="CD40" s="10" t="s">
        <v>373</v>
      </c>
      <c r="CE40" s="10" t="s">
        <v>373</v>
      </c>
      <c r="CF40" s="10" t="s">
        <v>373</v>
      </c>
      <c r="CG40" s="10" t="s">
        <v>373</v>
      </c>
      <c r="CH40" s="10" t="s">
        <v>373</v>
      </c>
      <c r="CI40" s="10" t="s">
        <v>373</v>
      </c>
      <c r="CJ40" s="10" t="s">
        <v>373</v>
      </c>
      <c r="CK40" s="10" t="s">
        <v>373</v>
      </c>
      <c r="CL40" s="10" t="s">
        <v>373</v>
      </c>
      <c r="CM40" s="10" t="s">
        <v>373</v>
      </c>
      <c r="CN40" s="10" t="s">
        <v>373</v>
      </c>
      <c r="CO40" s="10" t="s">
        <v>373</v>
      </c>
      <c r="CP40" s="10" t="s">
        <v>373</v>
      </c>
      <c r="CQ40" s="10" t="s">
        <v>373</v>
      </c>
      <c r="CR40" s="10" t="s">
        <v>373</v>
      </c>
      <c r="CS40" s="10" t="s">
        <v>373</v>
      </c>
      <c r="CT40" s="10" t="s">
        <v>373</v>
      </c>
      <c r="CU40" s="10" t="s">
        <v>373</v>
      </c>
      <c r="CV40" s="10" t="s">
        <v>373</v>
      </c>
      <c r="CW40" s="10" t="s">
        <v>373</v>
      </c>
      <c r="CX40" s="10" t="s">
        <v>373</v>
      </c>
      <c r="CY40" s="10" t="s">
        <v>373</v>
      </c>
      <c r="CZ40" s="10" t="s">
        <v>373</v>
      </c>
      <c r="DA40" s="10" t="s">
        <v>373</v>
      </c>
      <c r="DB40" s="10" t="s">
        <v>373</v>
      </c>
      <c r="DC40" s="10" t="s">
        <v>373</v>
      </c>
      <c r="DD40" s="10" t="s">
        <v>373</v>
      </c>
      <c r="DE40" s="10" t="s">
        <v>373</v>
      </c>
      <c r="DF40" s="10" t="s">
        <v>373</v>
      </c>
      <c r="DG40" s="10" t="s">
        <v>373</v>
      </c>
      <c r="DH40" s="10" t="s">
        <v>373</v>
      </c>
      <c r="DI40" s="10" t="s">
        <v>373</v>
      </c>
      <c r="DJ40" s="10" t="s">
        <v>373</v>
      </c>
      <c r="DK40" s="10" t="s">
        <v>373</v>
      </c>
      <c r="DL40" s="10" t="s">
        <v>373</v>
      </c>
      <c r="DM40" s="10" t="s">
        <v>373</v>
      </c>
      <c r="DN40" s="10" t="s">
        <v>373</v>
      </c>
      <c r="DO40" s="10" t="s">
        <v>373</v>
      </c>
      <c r="DP40" s="10" t="s">
        <v>373</v>
      </c>
      <c r="DQ40" s="10" t="s">
        <v>373</v>
      </c>
      <c r="DR40" s="10" t="s">
        <v>373</v>
      </c>
      <c r="DS40" s="10" t="s">
        <v>373</v>
      </c>
      <c r="DT40" s="10" t="s">
        <v>373</v>
      </c>
      <c r="DU40" s="10" t="s">
        <v>373</v>
      </c>
      <c r="DV40" s="10" t="s">
        <v>373</v>
      </c>
      <c r="DW40" s="10" t="s">
        <v>373</v>
      </c>
      <c r="DX40" s="10" t="s">
        <v>373</v>
      </c>
      <c r="DY40" s="10" t="s">
        <v>373</v>
      </c>
      <c r="DZ40" s="10" t="s">
        <v>373</v>
      </c>
      <c r="EA40" s="10" t="s">
        <v>373</v>
      </c>
      <c r="EB40" s="10" t="s">
        <v>373</v>
      </c>
      <c r="EC40" s="10" t="s">
        <v>373</v>
      </c>
      <c r="ED40" s="10" t="s">
        <v>373</v>
      </c>
      <c r="EE40" s="10" t="s">
        <v>373</v>
      </c>
      <c r="EF40" s="10" t="s">
        <v>373</v>
      </c>
      <c r="EG40" s="10" t="s">
        <v>373</v>
      </c>
      <c r="EH40" s="10" t="s">
        <v>373</v>
      </c>
      <c r="EI40" s="10" t="s">
        <v>373</v>
      </c>
      <c r="EJ40" s="10" t="s">
        <v>373</v>
      </c>
      <c r="EK40" s="10" t="s">
        <v>373</v>
      </c>
      <c r="EL40" s="10" t="s">
        <v>373</v>
      </c>
      <c r="EM40" s="10" t="s">
        <v>373</v>
      </c>
      <c r="EN40" s="10" t="s">
        <v>373</v>
      </c>
      <c r="EO40" s="10" t="s">
        <v>373</v>
      </c>
      <c r="EP40" s="10" t="s">
        <v>373</v>
      </c>
      <c r="EQ40" s="10" t="s">
        <v>373</v>
      </c>
      <c r="ER40" s="10" t="s">
        <v>373</v>
      </c>
      <c r="ES40" s="10" t="s">
        <v>373</v>
      </c>
      <c r="ET40" s="10" t="s">
        <v>373</v>
      </c>
      <c r="EU40" s="10" t="s">
        <v>373</v>
      </c>
      <c r="EV40" s="10" t="s">
        <v>373</v>
      </c>
      <c r="EW40" s="10" t="s">
        <v>373</v>
      </c>
      <c r="EX40" s="10" t="s">
        <v>373</v>
      </c>
      <c r="EY40" s="10" t="s">
        <v>373</v>
      </c>
      <c r="EZ40" s="10" t="s">
        <v>373</v>
      </c>
      <c r="FA40" s="10" t="s">
        <v>373</v>
      </c>
      <c r="FB40" s="10" t="s">
        <v>373</v>
      </c>
      <c r="FC40" s="10" t="s">
        <v>373</v>
      </c>
      <c r="FD40" s="10" t="s">
        <v>373</v>
      </c>
      <c r="FE40" s="10" t="s">
        <v>373</v>
      </c>
      <c r="FF40" s="10" t="s">
        <v>373</v>
      </c>
      <c r="FG40" s="10" t="s">
        <v>373</v>
      </c>
      <c r="FH40" s="10" t="s">
        <v>373</v>
      </c>
      <c r="FI40" s="10" t="s">
        <v>373</v>
      </c>
      <c r="FJ40" s="10" t="s">
        <v>373</v>
      </c>
      <c r="FK40" s="10" t="s">
        <v>373</v>
      </c>
      <c r="FL40" s="10" t="s">
        <v>373</v>
      </c>
      <c r="FM40" s="10" t="s">
        <v>373</v>
      </c>
      <c r="FN40" s="10" t="s">
        <v>373</v>
      </c>
      <c r="FO40" s="10" t="s">
        <v>373</v>
      </c>
      <c r="FP40" s="10" t="s">
        <v>373</v>
      </c>
      <c r="FQ40" s="10" t="s">
        <v>373</v>
      </c>
      <c r="FR40" s="10" t="s">
        <v>373</v>
      </c>
      <c r="FS40" s="10" t="s">
        <v>373</v>
      </c>
    </row>
    <row r="41" spans="1:175" s="10" customFormat="1" x14ac:dyDescent="0.2">
      <c r="A41" s="10" t="s">
        <v>3260</v>
      </c>
      <c r="B41" s="10">
        <v>1165</v>
      </c>
      <c r="C41" s="10">
        <v>2</v>
      </c>
      <c r="D41" s="10">
        <v>7</v>
      </c>
      <c r="E41" s="10">
        <v>1</v>
      </c>
      <c r="F41" s="10" t="s">
        <v>373</v>
      </c>
      <c r="G41" s="10" t="s">
        <v>423</v>
      </c>
      <c r="H41" s="10">
        <v>1</v>
      </c>
      <c r="I41" s="10" t="s">
        <v>384</v>
      </c>
      <c r="J41" s="10" t="s">
        <v>373</v>
      </c>
      <c r="K41" s="71">
        <v>0.35</v>
      </c>
      <c r="L41" s="10" t="s">
        <v>373</v>
      </c>
      <c r="M41" s="10">
        <v>1</v>
      </c>
      <c r="N41" s="10" t="s">
        <v>373</v>
      </c>
      <c r="O41" s="10" t="s">
        <v>373</v>
      </c>
      <c r="P41" s="10">
        <v>30</v>
      </c>
      <c r="Q41" s="10" t="s">
        <v>373</v>
      </c>
      <c r="R41" s="10">
        <v>180</v>
      </c>
      <c r="S41" s="10">
        <v>1</v>
      </c>
      <c r="T41" s="10" t="s">
        <v>1005</v>
      </c>
      <c r="U41" s="10" t="s">
        <v>405</v>
      </c>
      <c r="V41" s="10" t="s">
        <v>636</v>
      </c>
      <c r="W41" s="10">
        <v>180</v>
      </c>
      <c r="X41" s="10" t="s">
        <v>1006</v>
      </c>
      <c r="Y41" s="10" t="s">
        <v>1007</v>
      </c>
      <c r="Z41" s="10" t="s">
        <v>373</v>
      </c>
      <c r="AA41" s="10" t="s">
        <v>373</v>
      </c>
      <c r="AB41" s="10" t="s">
        <v>373</v>
      </c>
      <c r="AC41" s="10" t="s">
        <v>373</v>
      </c>
      <c r="AE41" s="10" t="s">
        <v>373</v>
      </c>
      <c r="AF41" s="10" t="s">
        <v>373</v>
      </c>
      <c r="AG41" s="10" t="s">
        <v>373</v>
      </c>
      <c r="AH41" s="10" t="s">
        <v>373</v>
      </c>
      <c r="AI41" s="10" t="s">
        <v>373</v>
      </c>
      <c r="AJ41" s="10" t="s">
        <v>373</v>
      </c>
      <c r="AK41" s="10" t="s">
        <v>373</v>
      </c>
      <c r="AL41" s="10" t="s">
        <v>373</v>
      </c>
      <c r="AM41" s="10" t="s">
        <v>373</v>
      </c>
      <c r="AN41" s="10" t="s">
        <v>373</v>
      </c>
      <c r="AO41" s="10" t="s">
        <v>373</v>
      </c>
      <c r="AP41" s="10" t="s">
        <v>373</v>
      </c>
      <c r="AQ41" s="10" t="s">
        <v>373</v>
      </c>
      <c r="AR41" s="10" t="s">
        <v>373</v>
      </c>
      <c r="AS41" s="10" t="s">
        <v>373</v>
      </c>
      <c r="AT41" s="10" t="s">
        <v>373</v>
      </c>
      <c r="AU41" s="10" t="s">
        <v>373</v>
      </c>
      <c r="AV41" s="10" t="s">
        <v>373</v>
      </c>
      <c r="AW41" s="10" t="s">
        <v>373</v>
      </c>
      <c r="AX41" s="10" t="s">
        <v>373</v>
      </c>
      <c r="AY41" s="10" t="s">
        <v>373</v>
      </c>
      <c r="AZ41" s="10" t="s">
        <v>373</v>
      </c>
      <c r="BA41" s="10" t="s">
        <v>373</v>
      </c>
      <c r="BB41" s="10" t="s">
        <v>373</v>
      </c>
      <c r="BC41" s="10" t="s">
        <v>373</v>
      </c>
      <c r="BD41" s="10" t="s">
        <v>373</v>
      </c>
      <c r="BE41" s="10" t="s">
        <v>373</v>
      </c>
      <c r="BF41" s="10" t="s">
        <v>373</v>
      </c>
      <c r="BG41" s="10" t="s">
        <v>373</v>
      </c>
      <c r="BH41" s="10" t="s">
        <v>373</v>
      </c>
      <c r="BI41" s="10" t="s">
        <v>373</v>
      </c>
      <c r="BJ41" s="10" t="s">
        <v>373</v>
      </c>
      <c r="BK41" s="10" t="s">
        <v>373</v>
      </c>
      <c r="BL41" s="10" t="s">
        <v>373</v>
      </c>
      <c r="BM41" s="10" t="s">
        <v>373</v>
      </c>
      <c r="BN41" s="10" t="s">
        <v>373</v>
      </c>
      <c r="BO41" s="10" t="s">
        <v>373</v>
      </c>
      <c r="BP41" s="10" t="s">
        <v>373</v>
      </c>
      <c r="BQ41" s="10" t="s">
        <v>373</v>
      </c>
      <c r="BR41" s="10" t="s">
        <v>373</v>
      </c>
      <c r="BS41" s="10" t="s">
        <v>373</v>
      </c>
      <c r="BT41" s="10" t="s">
        <v>373</v>
      </c>
      <c r="BU41" s="10" t="s">
        <v>373</v>
      </c>
      <c r="BV41" s="10" t="s">
        <v>373</v>
      </c>
      <c r="BW41" s="10" t="s">
        <v>373</v>
      </c>
      <c r="BX41" s="10" t="s">
        <v>373</v>
      </c>
      <c r="BY41" s="10" t="s">
        <v>373</v>
      </c>
      <c r="BZ41" s="10" t="s">
        <v>373</v>
      </c>
      <c r="CA41" s="10" t="s">
        <v>373</v>
      </c>
      <c r="CB41" s="10" t="s">
        <v>373</v>
      </c>
      <c r="CC41" s="10" t="s">
        <v>373</v>
      </c>
      <c r="CD41" s="10" t="s">
        <v>373</v>
      </c>
      <c r="CE41" s="10" t="s">
        <v>373</v>
      </c>
      <c r="CF41" s="10" t="s">
        <v>373</v>
      </c>
      <c r="CG41" s="10" t="s">
        <v>373</v>
      </c>
      <c r="CH41" s="10" t="s">
        <v>373</v>
      </c>
      <c r="CI41" s="10" t="s">
        <v>373</v>
      </c>
      <c r="CJ41" s="10" t="s">
        <v>373</v>
      </c>
      <c r="CK41" s="10" t="s">
        <v>373</v>
      </c>
      <c r="CL41" s="10" t="s">
        <v>373</v>
      </c>
      <c r="CM41" s="10" t="s">
        <v>373</v>
      </c>
      <c r="CN41" s="10" t="s">
        <v>373</v>
      </c>
      <c r="CO41" s="10" t="s">
        <v>373</v>
      </c>
      <c r="CP41" s="10" t="s">
        <v>373</v>
      </c>
      <c r="CQ41" s="10" t="s">
        <v>373</v>
      </c>
      <c r="CR41" s="10" t="s">
        <v>373</v>
      </c>
      <c r="CS41" s="10" t="s">
        <v>373</v>
      </c>
      <c r="CT41" s="10" t="s">
        <v>373</v>
      </c>
      <c r="CU41" s="10" t="s">
        <v>373</v>
      </c>
      <c r="CV41" s="10" t="s">
        <v>373</v>
      </c>
      <c r="CW41" s="10" t="s">
        <v>373</v>
      </c>
      <c r="CX41" s="10" t="s">
        <v>373</v>
      </c>
      <c r="CY41" s="10" t="s">
        <v>373</v>
      </c>
      <c r="CZ41" s="10" t="s">
        <v>373</v>
      </c>
      <c r="DA41" s="10" t="s">
        <v>373</v>
      </c>
      <c r="DB41" s="10" t="s">
        <v>373</v>
      </c>
      <c r="DC41" s="10" t="s">
        <v>373</v>
      </c>
      <c r="DD41" s="10" t="s">
        <v>373</v>
      </c>
      <c r="DE41" s="10" t="s">
        <v>373</v>
      </c>
      <c r="DF41" s="10" t="s">
        <v>373</v>
      </c>
      <c r="DG41" s="10" t="s">
        <v>373</v>
      </c>
      <c r="DH41" s="10" t="s">
        <v>373</v>
      </c>
      <c r="DI41" s="10" t="s">
        <v>373</v>
      </c>
      <c r="DJ41" s="10" t="s">
        <v>373</v>
      </c>
      <c r="DK41" s="10" t="s">
        <v>373</v>
      </c>
      <c r="DL41" s="10" t="s">
        <v>373</v>
      </c>
      <c r="DM41" s="10" t="s">
        <v>373</v>
      </c>
      <c r="DN41" s="10" t="s">
        <v>373</v>
      </c>
      <c r="DO41" s="10" t="s">
        <v>373</v>
      </c>
      <c r="DP41" s="10" t="s">
        <v>373</v>
      </c>
      <c r="DQ41" s="10" t="s">
        <v>373</v>
      </c>
      <c r="DR41" s="10" t="s">
        <v>373</v>
      </c>
      <c r="DS41" s="10" t="s">
        <v>373</v>
      </c>
      <c r="DT41" s="10" t="s">
        <v>373</v>
      </c>
      <c r="DU41" s="10" t="s">
        <v>373</v>
      </c>
      <c r="DV41" s="10" t="s">
        <v>373</v>
      </c>
      <c r="DW41" s="10" t="s">
        <v>373</v>
      </c>
      <c r="DX41" s="10" t="s">
        <v>373</v>
      </c>
      <c r="DY41" s="10" t="s">
        <v>373</v>
      </c>
      <c r="DZ41" s="10" t="s">
        <v>373</v>
      </c>
      <c r="EA41" s="10" t="s">
        <v>373</v>
      </c>
      <c r="EB41" s="10" t="s">
        <v>373</v>
      </c>
      <c r="EC41" s="10" t="s">
        <v>373</v>
      </c>
      <c r="ED41" s="10" t="s">
        <v>373</v>
      </c>
      <c r="EE41" s="10" t="s">
        <v>373</v>
      </c>
      <c r="EF41" s="10" t="s">
        <v>373</v>
      </c>
      <c r="EG41" s="10" t="s">
        <v>373</v>
      </c>
      <c r="EH41" s="10" t="s">
        <v>373</v>
      </c>
      <c r="EI41" s="10" t="s">
        <v>373</v>
      </c>
      <c r="EJ41" s="10" t="s">
        <v>373</v>
      </c>
      <c r="EK41" s="10" t="s">
        <v>373</v>
      </c>
      <c r="EL41" s="10" t="s">
        <v>373</v>
      </c>
      <c r="EM41" s="10" t="s">
        <v>373</v>
      </c>
      <c r="EN41" s="10" t="s">
        <v>373</v>
      </c>
      <c r="EO41" s="10" t="s">
        <v>373</v>
      </c>
      <c r="EP41" s="10" t="s">
        <v>373</v>
      </c>
      <c r="EQ41" s="10" t="s">
        <v>373</v>
      </c>
      <c r="ER41" s="10" t="s">
        <v>373</v>
      </c>
      <c r="ES41" s="10" t="s">
        <v>373</v>
      </c>
      <c r="ET41" s="10" t="s">
        <v>373</v>
      </c>
      <c r="EU41" s="10" t="s">
        <v>373</v>
      </c>
      <c r="EV41" s="10" t="s">
        <v>373</v>
      </c>
      <c r="EW41" s="10" t="s">
        <v>373</v>
      </c>
      <c r="EX41" s="10" t="s">
        <v>373</v>
      </c>
      <c r="EY41" s="10" t="s">
        <v>373</v>
      </c>
      <c r="EZ41" s="10" t="s">
        <v>373</v>
      </c>
      <c r="FA41" s="10" t="s">
        <v>373</v>
      </c>
      <c r="FB41" s="10" t="s">
        <v>373</v>
      </c>
      <c r="FC41" s="10" t="s">
        <v>373</v>
      </c>
      <c r="FD41" s="10" t="s">
        <v>373</v>
      </c>
      <c r="FE41" s="10" t="s">
        <v>373</v>
      </c>
      <c r="FF41" s="10" t="s">
        <v>373</v>
      </c>
      <c r="FG41" s="10" t="s">
        <v>373</v>
      </c>
      <c r="FH41" s="10" t="s">
        <v>373</v>
      </c>
      <c r="FI41" s="10" t="s">
        <v>373</v>
      </c>
      <c r="FJ41" s="10" t="s">
        <v>373</v>
      </c>
      <c r="FK41" s="10" t="s">
        <v>373</v>
      </c>
      <c r="FL41" s="10" t="s">
        <v>373</v>
      </c>
      <c r="FM41" s="10" t="s">
        <v>373</v>
      </c>
      <c r="FN41" s="10" t="s">
        <v>373</v>
      </c>
      <c r="FO41" s="10" t="s">
        <v>373</v>
      </c>
      <c r="FP41" s="10" t="s">
        <v>373</v>
      </c>
      <c r="FQ41" s="10" t="s">
        <v>373</v>
      </c>
      <c r="FR41" s="10" t="s">
        <v>373</v>
      </c>
      <c r="FS41" s="10" t="s">
        <v>373</v>
      </c>
    </row>
    <row r="42" spans="1:175" s="10" customFormat="1" x14ac:dyDescent="0.2">
      <c r="A42" s="10" t="s">
        <v>1989</v>
      </c>
      <c r="B42" s="10">
        <v>935</v>
      </c>
      <c r="C42" s="10">
        <v>2</v>
      </c>
      <c r="D42" s="10">
        <v>3</v>
      </c>
      <c r="E42" s="10">
        <v>1</v>
      </c>
      <c r="F42" s="10" t="s">
        <v>373</v>
      </c>
      <c r="G42" s="10" t="s">
        <v>539</v>
      </c>
      <c r="H42" s="10">
        <v>2</v>
      </c>
      <c r="I42" s="10" t="s">
        <v>401</v>
      </c>
      <c r="J42" s="10" t="s">
        <v>373</v>
      </c>
      <c r="K42" s="10" t="s">
        <v>1993</v>
      </c>
      <c r="L42" s="10" t="s">
        <v>373</v>
      </c>
      <c r="M42" s="10">
        <v>10</v>
      </c>
      <c r="N42" s="10" t="s">
        <v>373</v>
      </c>
      <c r="O42" s="10" t="s">
        <v>373</v>
      </c>
      <c r="P42" s="10">
        <v>21</v>
      </c>
      <c r="Q42" s="10" t="s">
        <v>373</v>
      </c>
      <c r="R42" s="10" t="s">
        <v>373</v>
      </c>
      <c r="S42" s="10">
        <v>2</v>
      </c>
      <c r="T42" s="10" t="s">
        <v>373</v>
      </c>
      <c r="U42" s="10" t="s">
        <v>405</v>
      </c>
      <c r="V42" s="10" t="s">
        <v>636</v>
      </c>
      <c r="W42" s="10" t="s">
        <v>373</v>
      </c>
      <c r="X42" s="10" t="s">
        <v>1994</v>
      </c>
      <c r="Y42" s="10" t="s">
        <v>1995</v>
      </c>
      <c r="Z42" s="10" t="s">
        <v>373</v>
      </c>
      <c r="AA42" s="10" t="s">
        <v>373</v>
      </c>
      <c r="AB42" s="10" t="s">
        <v>373</v>
      </c>
      <c r="AC42" s="10" t="s">
        <v>429</v>
      </c>
      <c r="AE42" s="10" t="s">
        <v>429</v>
      </c>
      <c r="AF42" s="10" t="s">
        <v>429</v>
      </c>
      <c r="AG42" s="10">
        <v>2</v>
      </c>
      <c r="AH42" s="10">
        <v>2</v>
      </c>
      <c r="AI42" s="10">
        <v>2</v>
      </c>
      <c r="AJ42" s="10">
        <v>2013</v>
      </c>
      <c r="AK42" s="10" t="s">
        <v>671</v>
      </c>
      <c r="AL42" s="10" t="s">
        <v>671</v>
      </c>
      <c r="AM42" s="10" t="s">
        <v>671</v>
      </c>
      <c r="AN42" s="10" t="s">
        <v>671</v>
      </c>
      <c r="AO42" s="10" t="s">
        <v>671</v>
      </c>
      <c r="AP42" s="10">
        <v>2</v>
      </c>
      <c r="AQ42" s="10" t="s">
        <v>408</v>
      </c>
      <c r="AR42" s="10" t="s">
        <v>373</v>
      </c>
      <c r="AS42" s="10" t="s">
        <v>373</v>
      </c>
      <c r="AT42" s="10" t="s">
        <v>1996</v>
      </c>
      <c r="AU42" s="10" t="s">
        <v>373</v>
      </c>
      <c r="AV42" s="10">
        <v>1</v>
      </c>
      <c r="AW42" s="10" t="s">
        <v>373</v>
      </c>
      <c r="AX42" s="10">
        <v>2</v>
      </c>
      <c r="AY42" s="10">
        <v>2</v>
      </c>
      <c r="AZ42" s="10">
        <v>2</v>
      </c>
      <c r="BA42" s="10">
        <v>2</v>
      </c>
      <c r="BB42" s="10" t="s">
        <v>373</v>
      </c>
      <c r="BC42" s="10" t="s">
        <v>373</v>
      </c>
      <c r="BD42" s="10" t="s">
        <v>373</v>
      </c>
      <c r="BE42" s="10" t="s">
        <v>373</v>
      </c>
      <c r="BF42" s="10" t="s">
        <v>373</v>
      </c>
      <c r="BG42" s="10" t="s">
        <v>373</v>
      </c>
      <c r="BH42" s="10" t="s">
        <v>373</v>
      </c>
      <c r="BI42" s="10" t="s">
        <v>373</v>
      </c>
      <c r="BJ42" s="10" t="s">
        <v>373</v>
      </c>
      <c r="BK42" s="10" t="s">
        <v>373</v>
      </c>
      <c r="BL42" s="10" t="s">
        <v>373</v>
      </c>
      <c r="BM42" s="10" t="s">
        <v>373</v>
      </c>
      <c r="BN42" s="10" t="s">
        <v>373</v>
      </c>
      <c r="BO42" s="10" t="s">
        <v>373</v>
      </c>
      <c r="BP42" s="10" t="s">
        <v>373</v>
      </c>
      <c r="BQ42" s="10" t="s">
        <v>373</v>
      </c>
      <c r="BR42" s="10" t="s">
        <v>373</v>
      </c>
      <c r="BS42" s="10" t="s">
        <v>373</v>
      </c>
      <c r="BT42" s="77" t="s">
        <v>373</v>
      </c>
      <c r="BU42" s="10" t="s">
        <v>373</v>
      </c>
      <c r="BV42" s="10" t="s">
        <v>373</v>
      </c>
      <c r="BW42" s="10" t="s">
        <v>373</v>
      </c>
      <c r="BX42" s="10" t="s">
        <v>373</v>
      </c>
      <c r="BY42" s="10" t="s">
        <v>373</v>
      </c>
      <c r="BZ42" s="10" t="s">
        <v>373</v>
      </c>
      <c r="CA42" s="10" t="s">
        <v>373</v>
      </c>
      <c r="CB42" s="10" t="s">
        <v>373</v>
      </c>
      <c r="CC42" s="10" t="s">
        <v>373</v>
      </c>
      <c r="CD42" s="10" t="s">
        <v>373</v>
      </c>
      <c r="CE42" s="10" t="s">
        <v>373</v>
      </c>
      <c r="CF42" s="10" t="s">
        <v>373</v>
      </c>
      <c r="CG42" s="10" t="s">
        <v>373</v>
      </c>
      <c r="CH42" s="10" t="s">
        <v>373</v>
      </c>
      <c r="CI42" s="10" t="s">
        <v>373</v>
      </c>
      <c r="CJ42" s="10" t="s">
        <v>373</v>
      </c>
      <c r="CK42" s="10" t="s">
        <v>373</v>
      </c>
      <c r="CL42" s="10" t="s">
        <v>373</v>
      </c>
      <c r="CM42" s="10" t="s">
        <v>373</v>
      </c>
      <c r="CN42" s="10" t="s">
        <v>373</v>
      </c>
      <c r="CO42" s="10" t="s">
        <v>373</v>
      </c>
      <c r="CP42" s="10" t="s">
        <v>373</v>
      </c>
      <c r="CQ42" s="10" t="s">
        <v>373</v>
      </c>
      <c r="CR42" s="10" t="s">
        <v>373</v>
      </c>
      <c r="CS42" s="10" t="s">
        <v>373</v>
      </c>
      <c r="CT42" s="10" t="s">
        <v>373</v>
      </c>
      <c r="CU42" s="10" t="s">
        <v>373</v>
      </c>
      <c r="CV42" s="10" t="s">
        <v>373</v>
      </c>
      <c r="CW42" s="10" t="s">
        <v>373</v>
      </c>
      <c r="CX42" s="10" t="s">
        <v>373</v>
      </c>
      <c r="CY42" s="10" t="s">
        <v>373</v>
      </c>
      <c r="CZ42" s="10" t="s">
        <v>373</v>
      </c>
      <c r="DA42" s="10" t="s">
        <v>373</v>
      </c>
      <c r="DB42" s="10" t="s">
        <v>373</v>
      </c>
      <c r="DC42" s="10" t="s">
        <v>373</v>
      </c>
      <c r="DD42" s="10" t="s">
        <v>373</v>
      </c>
      <c r="DE42" s="10" t="s">
        <v>373</v>
      </c>
      <c r="DF42" s="10" t="s">
        <v>373</v>
      </c>
      <c r="DG42" s="10" t="s">
        <v>373</v>
      </c>
      <c r="DH42" s="10" t="s">
        <v>373</v>
      </c>
      <c r="DI42" s="10" t="s">
        <v>373</v>
      </c>
      <c r="DJ42" s="10" t="s">
        <v>373</v>
      </c>
      <c r="DK42" s="10" t="s">
        <v>373</v>
      </c>
      <c r="DL42" s="10" t="s">
        <v>373</v>
      </c>
      <c r="DM42" s="10" t="s">
        <v>373</v>
      </c>
      <c r="DN42" s="10" t="s">
        <v>373</v>
      </c>
      <c r="DO42" s="10" t="s">
        <v>373</v>
      </c>
      <c r="DP42" s="10" t="s">
        <v>373</v>
      </c>
      <c r="DQ42" s="10" t="s">
        <v>373</v>
      </c>
      <c r="DR42" s="10" t="s">
        <v>373</v>
      </c>
      <c r="DS42" s="10" t="s">
        <v>373</v>
      </c>
      <c r="DT42" s="10" t="s">
        <v>373</v>
      </c>
      <c r="DU42" s="10" t="s">
        <v>373</v>
      </c>
      <c r="DV42" s="10" t="s">
        <v>373</v>
      </c>
      <c r="DW42" s="10" t="s">
        <v>373</v>
      </c>
      <c r="DX42" s="10" t="s">
        <v>373</v>
      </c>
      <c r="DY42" s="10" t="s">
        <v>373</v>
      </c>
      <c r="DZ42" s="10" t="s">
        <v>373</v>
      </c>
      <c r="EA42" s="10" t="s">
        <v>373</v>
      </c>
      <c r="EB42" s="10" t="s">
        <v>373</v>
      </c>
      <c r="EC42" s="10" t="s">
        <v>373</v>
      </c>
      <c r="ED42" s="10" t="s">
        <v>373</v>
      </c>
      <c r="EE42" s="10" t="s">
        <v>373</v>
      </c>
      <c r="EF42" s="10" t="s">
        <v>373</v>
      </c>
      <c r="EG42" s="10" t="s">
        <v>373</v>
      </c>
      <c r="EH42" s="10" t="s">
        <v>373</v>
      </c>
      <c r="EI42" s="10" t="s">
        <v>373</v>
      </c>
      <c r="EJ42" s="10" t="s">
        <v>373</v>
      </c>
      <c r="EK42" s="10" t="s">
        <v>373</v>
      </c>
      <c r="EL42" s="10" t="s">
        <v>373</v>
      </c>
      <c r="EM42" s="10" t="s">
        <v>373</v>
      </c>
      <c r="EN42" s="10" t="s">
        <v>373</v>
      </c>
      <c r="EO42" s="10" t="s">
        <v>373</v>
      </c>
      <c r="EP42" s="10" t="s">
        <v>373</v>
      </c>
      <c r="EQ42" s="10" t="s">
        <v>373</v>
      </c>
      <c r="ER42" s="10" t="s">
        <v>373</v>
      </c>
      <c r="ES42" s="10" t="s">
        <v>373</v>
      </c>
      <c r="ET42" s="10" t="s">
        <v>373</v>
      </c>
      <c r="EU42" s="10" t="s">
        <v>373</v>
      </c>
      <c r="EV42" s="10" t="s">
        <v>373</v>
      </c>
      <c r="EW42" s="10" t="s">
        <v>373</v>
      </c>
      <c r="EX42" s="10" t="s">
        <v>373</v>
      </c>
      <c r="EY42" s="10" t="s">
        <v>373</v>
      </c>
      <c r="EZ42" s="10" t="s">
        <v>373</v>
      </c>
      <c r="FA42" s="10" t="s">
        <v>373</v>
      </c>
      <c r="FB42" s="10" t="s">
        <v>373</v>
      </c>
      <c r="FC42" s="10" t="s">
        <v>373</v>
      </c>
      <c r="FD42" s="10" t="s">
        <v>373</v>
      </c>
      <c r="FE42" s="10" t="s">
        <v>373</v>
      </c>
      <c r="FF42" s="10" t="s">
        <v>373</v>
      </c>
      <c r="FG42" s="10" t="s">
        <v>373</v>
      </c>
      <c r="FH42" s="10" t="s">
        <v>373</v>
      </c>
      <c r="FI42" s="10" t="s">
        <v>373</v>
      </c>
      <c r="FJ42" s="10" t="s">
        <v>373</v>
      </c>
      <c r="FK42" s="10" t="s">
        <v>373</v>
      </c>
      <c r="FL42" s="10" t="s">
        <v>373</v>
      </c>
      <c r="FM42" s="10" t="s">
        <v>373</v>
      </c>
      <c r="FN42" s="10" t="s">
        <v>373</v>
      </c>
      <c r="FO42" s="10" t="s">
        <v>373</v>
      </c>
      <c r="FP42" s="10" t="s">
        <v>373</v>
      </c>
      <c r="FQ42" s="10" t="s">
        <v>373</v>
      </c>
      <c r="FR42" s="10" t="s">
        <v>373</v>
      </c>
      <c r="FS42" s="10" t="s">
        <v>373</v>
      </c>
    </row>
    <row r="43" spans="1:175" s="10" customFormat="1" x14ac:dyDescent="0.2">
      <c r="A43" s="10" t="s">
        <v>1407</v>
      </c>
      <c r="B43" s="10">
        <v>1130</v>
      </c>
      <c r="C43" s="10">
        <v>2</v>
      </c>
      <c r="D43" s="10">
        <v>11</v>
      </c>
      <c r="E43" s="10">
        <v>1</v>
      </c>
      <c r="F43" s="10" t="s">
        <v>373</v>
      </c>
      <c r="G43" s="10" t="s">
        <v>1021</v>
      </c>
      <c r="H43" s="10">
        <v>1</v>
      </c>
      <c r="I43" s="10" t="s">
        <v>1222</v>
      </c>
      <c r="J43" s="10" t="s">
        <v>373</v>
      </c>
      <c r="K43" s="10" t="s">
        <v>373</v>
      </c>
      <c r="L43" s="10" t="s">
        <v>373</v>
      </c>
      <c r="M43" s="10" t="s">
        <v>373</v>
      </c>
      <c r="N43" s="10" t="s">
        <v>373</v>
      </c>
      <c r="O43" s="10" t="s">
        <v>373</v>
      </c>
      <c r="P43" s="10">
        <v>45</v>
      </c>
      <c r="Q43" s="10" t="s">
        <v>373</v>
      </c>
      <c r="R43" s="10">
        <v>45</v>
      </c>
      <c r="S43" s="10">
        <v>2</v>
      </c>
      <c r="T43" s="10" t="s">
        <v>373</v>
      </c>
      <c r="U43" s="10" t="s">
        <v>405</v>
      </c>
      <c r="V43" s="10" t="s">
        <v>406</v>
      </c>
      <c r="W43" s="10">
        <v>30</v>
      </c>
      <c r="X43" s="10" t="s">
        <v>1411</v>
      </c>
      <c r="Y43" s="10" t="s">
        <v>373</v>
      </c>
      <c r="Z43" s="19">
        <v>1</v>
      </c>
      <c r="AA43" s="10" t="s">
        <v>373</v>
      </c>
      <c r="AB43" s="10" t="s">
        <v>373</v>
      </c>
      <c r="AC43" s="10" t="s">
        <v>373</v>
      </c>
      <c r="AE43" s="10" t="s">
        <v>429</v>
      </c>
      <c r="AF43" s="10" t="s">
        <v>429</v>
      </c>
      <c r="AG43" s="10">
        <v>1</v>
      </c>
      <c r="AH43" s="10">
        <v>2</v>
      </c>
      <c r="AI43" s="10">
        <v>2</v>
      </c>
      <c r="AJ43" s="10">
        <v>2015</v>
      </c>
      <c r="AK43" s="10" t="s">
        <v>373</v>
      </c>
      <c r="AL43" s="10" t="s">
        <v>373</v>
      </c>
      <c r="AM43" s="10" t="s">
        <v>373</v>
      </c>
      <c r="AN43" s="10" t="s">
        <v>373</v>
      </c>
      <c r="AO43" s="10" t="s">
        <v>373</v>
      </c>
      <c r="AP43" s="10">
        <v>2</v>
      </c>
      <c r="AQ43" s="10" t="s">
        <v>408</v>
      </c>
      <c r="AR43" s="10" t="s">
        <v>373</v>
      </c>
      <c r="AS43" s="10" t="s">
        <v>373</v>
      </c>
      <c r="AT43" s="10" t="s">
        <v>409</v>
      </c>
      <c r="AU43" s="10" t="s">
        <v>373</v>
      </c>
      <c r="AV43" s="10">
        <v>2</v>
      </c>
      <c r="AW43" s="10" t="s">
        <v>373</v>
      </c>
      <c r="AX43" s="10">
        <v>2</v>
      </c>
      <c r="AY43" s="10">
        <v>2</v>
      </c>
      <c r="AZ43" s="10">
        <v>2</v>
      </c>
      <c r="BA43" s="10">
        <v>2</v>
      </c>
      <c r="BB43" s="10" t="s">
        <v>373</v>
      </c>
      <c r="BC43" s="10" t="s">
        <v>373</v>
      </c>
      <c r="BD43" s="10" t="s">
        <v>373</v>
      </c>
      <c r="BE43" s="10" t="s">
        <v>373</v>
      </c>
      <c r="BF43" s="10" t="s">
        <v>373</v>
      </c>
      <c r="BG43" s="10" t="s">
        <v>373</v>
      </c>
      <c r="BH43" s="10" t="s">
        <v>373</v>
      </c>
      <c r="BI43" s="10" t="s">
        <v>373</v>
      </c>
      <c r="BJ43" s="10" t="s">
        <v>373</v>
      </c>
      <c r="BK43" s="10">
        <v>2</v>
      </c>
      <c r="BL43" s="10" t="s">
        <v>373</v>
      </c>
      <c r="BM43" s="10" t="s">
        <v>373</v>
      </c>
      <c r="BN43" s="10" t="s">
        <v>373</v>
      </c>
      <c r="BO43" s="10" t="s">
        <v>373</v>
      </c>
      <c r="BP43" s="10" t="s">
        <v>373</v>
      </c>
      <c r="BQ43" s="10" t="s">
        <v>373</v>
      </c>
      <c r="BR43" s="10" t="s">
        <v>373</v>
      </c>
      <c r="BS43" s="10" t="s">
        <v>373</v>
      </c>
      <c r="BT43" s="77" t="s">
        <v>373</v>
      </c>
      <c r="BU43" s="10">
        <v>2</v>
      </c>
      <c r="BV43" s="10" t="s">
        <v>373</v>
      </c>
      <c r="BW43" s="10" t="s">
        <v>373</v>
      </c>
      <c r="BX43" s="10" t="s">
        <v>373</v>
      </c>
      <c r="BY43" s="10" t="s">
        <v>373</v>
      </c>
      <c r="BZ43" s="10" t="s">
        <v>373</v>
      </c>
      <c r="CA43" s="10" t="s">
        <v>373</v>
      </c>
      <c r="CB43" s="10" t="s">
        <v>373</v>
      </c>
      <c r="CC43" s="10" t="s">
        <v>373</v>
      </c>
      <c r="CD43" s="10" t="s">
        <v>373</v>
      </c>
      <c r="CE43" s="10" t="s">
        <v>373</v>
      </c>
      <c r="CF43" s="10" t="s">
        <v>373</v>
      </c>
      <c r="CG43" s="10" t="s">
        <v>373</v>
      </c>
      <c r="CH43" s="10">
        <v>1</v>
      </c>
      <c r="CI43" s="10" t="s">
        <v>373</v>
      </c>
      <c r="CJ43" s="10" t="s">
        <v>373</v>
      </c>
      <c r="CK43" s="10" t="s">
        <v>373</v>
      </c>
      <c r="CL43" s="10" t="s">
        <v>373</v>
      </c>
      <c r="CM43" s="10" t="s">
        <v>373</v>
      </c>
      <c r="CN43" s="10" t="s">
        <v>373</v>
      </c>
      <c r="CO43" s="10" t="s">
        <v>373</v>
      </c>
      <c r="CP43" s="10" t="s">
        <v>373</v>
      </c>
      <c r="CQ43" s="10" t="s">
        <v>373</v>
      </c>
      <c r="CR43" s="10" t="s">
        <v>373</v>
      </c>
      <c r="CS43" s="10" t="s">
        <v>373</v>
      </c>
      <c r="CT43" s="10" t="s">
        <v>373</v>
      </c>
      <c r="CU43" s="10" t="s">
        <v>373</v>
      </c>
      <c r="CV43" s="10" t="s">
        <v>373</v>
      </c>
      <c r="CW43" s="10" t="s">
        <v>373</v>
      </c>
      <c r="CX43" s="10" t="s">
        <v>373</v>
      </c>
      <c r="CY43" s="10" t="s">
        <v>373</v>
      </c>
      <c r="CZ43" s="10" t="s">
        <v>373</v>
      </c>
      <c r="DA43" s="10" t="s">
        <v>373</v>
      </c>
      <c r="DB43" s="10" t="s">
        <v>373</v>
      </c>
      <c r="DC43" s="10" t="s">
        <v>373</v>
      </c>
      <c r="DD43" s="10" t="s">
        <v>373</v>
      </c>
      <c r="DE43" s="10" t="s">
        <v>373</v>
      </c>
      <c r="DF43" s="10" t="s">
        <v>373</v>
      </c>
      <c r="DG43" s="10" t="s">
        <v>373</v>
      </c>
      <c r="DH43" s="10" t="s">
        <v>373</v>
      </c>
      <c r="DI43" s="10" t="s">
        <v>373</v>
      </c>
      <c r="DJ43" s="10" t="s">
        <v>373</v>
      </c>
      <c r="DK43" s="10" t="s">
        <v>373</v>
      </c>
      <c r="DL43" s="10" t="s">
        <v>373</v>
      </c>
      <c r="DM43" s="10" t="s">
        <v>373</v>
      </c>
      <c r="DN43" s="10" t="s">
        <v>373</v>
      </c>
      <c r="DO43" s="10" t="s">
        <v>373</v>
      </c>
      <c r="DP43" s="10" t="s">
        <v>373</v>
      </c>
      <c r="DQ43" s="10" t="s">
        <v>373</v>
      </c>
      <c r="DR43" s="10" t="s">
        <v>373</v>
      </c>
      <c r="DS43" s="10" t="s">
        <v>373</v>
      </c>
      <c r="DT43" s="10" t="s">
        <v>373</v>
      </c>
      <c r="DU43" s="10" t="s">
        <v>373</v>
      </c>
      <c r="DV43" s="10" t="s">
        <v>373</v>
      </c>
      <c r="DW43" s="10" t="s">
        <v>373</v>
      </c>
      <c r="DX43" s="10" t="s">
        <v>373</v>
      </c>
      <c r="DY43" s="10" t="s">
        <v>373</v>
      </c>
      <c r="DZ43" s="10" t="s">
        <v>373</v>
      </c>
      <c r="EA43" s="10" t="s">
        <v>373</v>
      </c>
      <c r="EB43" s="10" t="s">
        <v>373</v>
      </c>
      <c r="EC43" s="10" t="s">
        <v>373</v>
      </c>
      <c r="ED43" s="10" t="s">
        <v>373</v>
      </c>
      <c r="EE43" s="10" t="s">
        <v>373</v>
      </c>
      <c r="EF43" s="10" t="s">
        <v>373</v>
      </c>
      <c r="EG43" s="10" t="s">
        <v>373</v>
      </c>
      <c r="EH43" s="10" t="s">
        <v>373</v>
      </c>
      <c r="EI43" s="10" t="s">
        <v>373</v>
      </c>
      <c r="EJ43" s="10" t="s">
        <v>373</v>
      </c>
      <c r="EK43" s="10" t="s">
        <v>373</v>
      </c>
      <c r="EL43" s="10" t="s">
        <v>373</v>
      </c>
      <c r="EM43" s="10" t="s">
        <v>373</v>
      </c>
      <c r="EN43" s="10" t="s">
        <v>373</v>
      </c>
      <c r="EO43" s="10" t="s">
        <v>373</v>
      </c>
      <c r="EP43" s="10" t="s">
        <v>373</v>
      </c>
      <c r="EQ43" s="10" t="s">
        <v>373</v>
      </c>
      <c r="ER43" s="10" t="s">
        <v>373</v>
      </c>
      <c r="ES43" s="10" t="s">
        <v>373</v>
      </c>
      <c r="ET43" s="10" t="s">
        <v>373</v>
      </c>
      <c r="EU43" s="10" t="s">
        <v>373</v>
      </c>
      <c r="EV43" s="10" t="s">
        <v>373</v>
      </c>
      <c r="EW43" s="10" t="s">
        <v>373</v>
      </c>
      <c r="EX43" s="10" t="s">
        <v>373</v>
      </c>
      <c r="EY43" s="10" t="s">
        <v>373</v>
      </c>
      <c r="EZ43" s="10" t="s">
        <v>373</v>
      </c>
      <c r="FA43" s="10" t="s">
        <v>373</v>
      </c>
      <c r="FB43" s="10" t="s">
        <v>373</v>
      </c>
      <c r="FC43" s="10" t="s">
        <v>373</v>
      </c>
      <c r="FD43" s="10" t="s">
        <v>373</v>
      </c>
      <c r="FE43" s="10" t="s">
        <v>373</v>
      </c>
      <c r="FF43" s="10" t="s">
        <v>373</v>
      </c>
      <c r="FG43" s="10" t="s">
        <v>373</v>
      </c>
      <c r="FH43" s="10" t="s">
        <v>373</v>
      </c>
      <c r="FI43" s="10" t="s">
        <v>373</v>
      </c>
      <c r="FJ43" s="10" t="s">
        <v>373</v>
      </c>
      <c r="FK43" s="10" t="s">
        <v>373</v>
      </c>
      <c r="FL43" s="10" t="s">
        <v>373</v>
      </c>
      <c r="FM43" s="10" t="s">
        <v>373</v>
      </c>
      <c r="FN43" s="10" t="s">
        <v>373</v>
      </c>
      <c r="FO43" s="10" t="s">
        <v>373</v>
      </c>
      <c r="FP43" s="10" t="s">
        <v>373</v>
      </c>
      <c r="FQ43" s="10" t="s">
        <v>373</v>
      </c>
      <c r="FR43" s="10" t="s">
        <v>373</v>
      </c>
      <c r="FS43" s="10" t="s">
        <v>373</v>
      </c>
    </row>
    <row r="44" spans="1:175" s="10" customFormat="1" x14ac:dyDescent="0.2">
      <c r="A44" s="10" t="s">
        <v>470</v>
      </c>
      <c r="B44" s="10">
        <v>165</v>
      </c>
      <c r="C44" s="10">
        <v>1</v>
      </c>
      <c r="D44" s="10">
        <v>8</v>
      </c>
      <c r="E44" s="10">
        <v>1</v>
      </c>
      <c r="F44" s="10" t="s">
        <v>373</v>
      </c>
      <c r="G44" s="10" t="s">
        <v>400</v>
      </c>
      <c r="H44" s="10">
        <v>2</v>
      </c>
      <c r="I44" s="10" t="s">
        <v>401</v>
      </c>
      <c r="J44" s="10" t="s">
        <v>373</v>
      </c>
      <c r="K44" s="71">
        <v>0.05</v>
      </c>
      <c r="L44" s="10" t="s">
        <v>373</v>
      </c>
      <c r="M44" s="10" t="s">
        <v>476</v>
      </c>
      <c r="N44" s="10" t="s">
        <v>373</v>
      </c>
      <c r="O44" s="10" t="s">
        <v>373</v>
      </c>
      <c r="P44" s="10" t="s">
        <v>477</v>
      </c>
      <c r="Q44" s="10" t="s">
        <v>373</v>
      </c>
      <c r="R44" s="10" t="s">
        <v>373</v>
      </c>
      <c r="S44" s="10">
        <v>1</v>
      </c>
      <c r="T44" s="10" t="s">
        <v>478</v>
      </c>
      <c r="U44" s="10" t="s">
        <v>383</v>
      </c>
      <c r="V44" s="10" t="s">
        <v>373</v>
      </c>
      <c r="W44" s="10" t="s">
        <v>373</v>
      </c>
      <c r="X44" s="10" t="s">
        <v>373</v>
      </c>
      <c r="Y44" s="10" t="s">
        <v>373</v>
      </c>
      <c r="Z44" s="19">
        <v>0</v>
      </c>
      <c r="AA44" s="10" t="s">
        <v>373</v>
      </c>
      <c r="AB44" s="10" t="s">
        <v>373</v>
      </c>
      <c r="AC44" s="10" t="s">
        <v>373</v>
      </c>
      <c r="AE44" s="10" t="s">
        <v>429</v>
      </c>
      <c r="AF44" s="10" t="s">
        <v>429</v>
      </c>
      <c r="AG44" s="10" t="s">
        <v>373</v>
      </c>
      <c r="AH44" s="10" t="s">
        <v>373</v>
      </c>
      <c r="AI44" s="10" t="s">
        <v>373</v>
      </c>
      <c r="AJ44" s="10" t="s">
        <v>479</v>
      </c>
      <c r="AK44" s="10" t="s">
        <v>429</v>
      </c>
      <c r="AL44" s="10" t="s">
        <v>429</v>
      </c>
      <c r="AM44" s="10" t="s">
        <v>479</v>
      </c>
      <c r="AN44" s="10" t="s">
        <v>429</v>
      </c>
      <c r="AO44" s="10" t="s">
        <v>429</v>
      </c>
      <c r="AP44" s="10">
        <v>2</v>
      </c>
      <c r="AQ44" s="10" t="s">
        <v>408</v>
      </c>
      <c r="AR44" s="10" t="s">
        <v>373</v>
      </c>
      <c r="AS44" s="10" t="s">
        <v>373</v>
      </c>
      <c r="AT44" s="10" t="s">
        <v>409</v>
      </c>
      <c r="AU44" s="10" t="s">
        <v>373</v>
      </c>
      <c r="AV44" s="10">
        <v>2</v>
      </c>
      <c r="AW44" s="10" t="s">
        <v>373</v>
      </c>
      <c r="AX44" s="10">
        <v>2</v>
      </c>
      <c r="AY44" s="10" t="s">
        <v>373</v>
      </c>
      <c r="AZ44" s="10" t="s">
        <v>373</v>
      </c>
      <c r="BA44" s="10">
        <v>2</v>
      </c>
      <c r="BB44" s="10" t="s">
        <v>373</v>
      </c>
      <c r="BC44" s="10" t="s">
        <v>373</v>
      </c>
      <c r="BD44" s="10" t="s">
        <v>373</v>
      </c>
      <c r="BE44" s="10" t="s">
        <v>373</v>
      </c>
      <c r="BF44" s="10" t="s">
        <v>373</v>
      </c>
      <c r="BG44" s="10" t="s">
        <v>373</v>
      </c>
      <c r="BH44" s="10" t="s">
        <v>373</v>
      </c>
      <c r="BI44" s="10" t="s">
        <v>373</v>
      </c>
      <c r="BJ44" s="10" t="s">
        <v>373</v>
      </c>
      <c r="BK44" s="10">
        <v>2</v>
      </c>
      <c r="BL44" s="10" t="s">
        <v>373</v>
      </c>
      <c r="BM44" s="10" t="s">
        <v>373</v>
      </c>
      <c r="BN44" s="10" t="s">
        <v>373</v>
      </c>
      <c r="BO44" s="10" t="s">
        <v>373</v>
      </c>
      <c r="BP44" s="10" t="s">
        <v>373</v>
      </c>
      <c r="BQ44" s="10" t="s">
        <v>373</v>
      </c>
      <c r="BR44" s="10" t="s">
        <v>373</v>
      </c>
      <c r="BS44" s="10" t="s">
        <v>373</v>
      </c>
      <c r="BT44" s="10" t="s">
        <v>373</v>
      </c>
      <c r="BU44" s="10">
        <v>2</v>
      </c>
      <c r="BV44" s="10" t="s">
        <v>373</v>
      </c>
      <c r="BW44" s="10" t="s">
        <v>373</v>
      </c>
      <c r="BX44" s="10" t="s">
        <v>373</v>
      </c>
      <c r="BY44" s="10" t="s">
        <v>373</v>
      </c>
      <c r="BZ44" s="10" t="s">
        <v>373</v>
      </c>
      <c r="CA44" s="10" t="s">
        <v>373</v>
      </c>
      <c r="CB44" s="10" t="s">
        <v>373</v>
      </c>
      <c r="CC44" s="10" t="s">
        <v>373</v>
      </c>
      <c r="CD44" s="10" t="s">
        <v>373</v>
      </c>
      <c r="CE44" s="10" t="s">
        <v>373</v>
      </c>
      <c r="CF44" s="10" t="s">
        <v>373</v>
      </c>
      <c r="CG44" s="10" t="s">
        <v>373</v>
      </c>
      <c r="CH44" s="10">
        <v>2</v>
      </c>
      <c r="CI44" s="10" t="s">
        <v>373</v>
      </c>
      <c r="CJ44" s="10" t="s">
        <v>373</v>
      </c>
      <c r="CK44" s="10" t="s">
        <v>373</v>
      </c>
      <c r="CL44" s="10" t="s">
        <v>373</v>
      </c>
      <c r="CM44" s="10" t="s">
        <v>373</v>
      </c>
      <c r="CN44" s="10" t="s">
        <v>373</v>
      </c>
      <c r="CO44" s="10" t="s">
        <v>373</v>
      </c>
      <c r="CP44" s="10" t="s">
        <v>373</v>
      </c>
      <c r="CQ44" s="10" t="s">
        <v>373</v>
      </c>
      <c r="CR44" s="10" t="s">
        <v>373</v>
      </c>
      <c r="CS44" s="10" t="s">
        <v>373</v>
      </c>
      <c r="CT44" s="10" t="s">
        <v>373</v>
      </c>
      <c r="CU44" s="10" t="s">
        <v>373</v>
      </c>
      <c r="CV44" s="10" t="s">
        <v>373</v>
      </c>
      <c r="CW44" s="10" t="s">
        <v>373</v>
      </c>
      <c r="CX44" s="10" t="s">
        <v>373</v>
      </c>
      <c r="CY44" s="10" t="s">
        <v>373</v>
      </c>
      <c r="CZ44" s="10" t="s">
        <v>373</v>
      </c>
      <c r="DA44" s="10" t="s">
        <v>373</v>
      </c>
      <c r="DB44" s="10" t="s">
        <v>373</v>
      </c>
      <c r="DC44" s="10" t="s">
        <v>373</v>
      </c>
      <c r="DD44" s="10" t="s">
        <v>373</v>
      </c>
      <c r="DE44" s="10" t="s">
        <v>373</v>
      </c>
      <c r="DF44" s="10" t="s">
        <v>373</v>
      </c>
      <c r="DG44" s="10" t="s">
        <v>373</v>
      </c>
      <c r="DH44" s="10" t="s">
        <v>373</v>
      </c>
      <c r="DI44" s="10" t="s">
        <v>373</v>
      </c>
      <c r="DJ44" s="10" t="s">
        <v>373</v>
      </c>
      <c r="DK44" s="10" t="s">
        <v>373</v>
      </c>
      <c r="DL44" s="10" t="s">
        <v>373</v>
      </c>
      <c r="DM44" s="10" t="s">
        <v>373</v>
      </c>
      <c r="DN44" s="10" t="s">
        <v>373</v>
      </c>
      <c r="DO44" s="10" t="s">
        <v>373</v>
      </c>
      <c r="DP44" s="10" t="s">
        <v>373</v>
      </c>
      <c r="DQ44" s="10" t="s">
        <v>373</v>
      </c>
      <c r="DR44" s="10" t="s">
        <v>373</v>
      </c>
      <c r="DS44" s="10" t="s">
        <v>373</v>
      </c>
      <c r="DT44" s="10" t="s">
        <v>373</v>
      </c>
      <c r="DU44" s="10" t="s">
        <v>373</v>
      </c>
      <c r="DV44" s="10" t="s">
        <v>373</v>
      </c>
      <c r="DW44" s="10">
        <v>2</v>
      </c>
      <c r="DX44" s="10" t="s">
        <v>373</v>
      </c>
      <c r="DY44" s="10" t="s">
        <v>373</v>
      </c>
      <c r="DZ44" s="10" t="s">
        <v>373</v>
      </c>
      <c r="EA44" s="10" t="s">
        <v>373</v>
      </c>
      <c r="EB44" s="10" t="s">
        <v>373</v>
      </c>
      <c r="EC44" s="10" t="s">
        <v>373</v>
      </c>
      <c r="ED44" s="10" t="s">
        <v>373</v>
      </c>
      <c r="EE44" s="10" t="s">
        <v>373</v>
      </c>
      <c r="EF44" s="10" t="s">
        <v>373</v>
      </c>
      <c r="EG44" s="10" t="s">
        <v>373</v>
      </c>
      <c r="EH44" s="10" t="s">
        <v>373</v>
      </c>
      <c r="EI44" s="10" t="s">
        <v>373</v>
      </c>
      <c r="EJ44" s="10" t="s">
        <v>373</v>
      </c>
      <c r="EK44" s="10" t="s">
        <v>373</v>
      </c>
      <c r="EL44" s="10" t="s">
        <v>373</v>
      </c>
      <c r="EM44" s="10" t="s">
        <v>373</v>
      </c>
      <c r="EN44" s="10" t="s">
        <v>373</v>
      </c>
      <c r="EO44" s="10" t="s">
        <v>373</v>
      </c>
      <c r="EP44" s="10" t="s">
        <v>373</v>
      </c>
      <c r="EQ44" s="10" t="s">
        <v>373</v>
      </c>
      <c r="ER44" s="10" t="s">
        <v>373</v>
      </c>
      <c r="ES44" s="10" t="s">
        <v>373</v>
      </c>
      <c r="ET44" s="10" t="s">
        <v>373</v>
      </c>
      <c r="EU44" s="10" t="s">
        <v>373</v>
      </c>
      <c r="EV44" s="10" t="s">
        <v>373</v>
      </c>
      <c r="EW44" s="10" t="s">
        <v>373</v>
      </c>
      <c r="EX44" s="10" t="s">
        <v>373</v>
      </c>
      <c r="EY44" s="10" t="s">
        <v>373</v>
      </c>
      <c r="EZ44" s="10" t="s">
        <v>373</v>
      </c>
      <c r="FA44" s="10" t="s">
        <v>373</v>
      </c>
      <c r="FB44" s="10" t="s">
        <v>373</v>
      </c>
      <c r="FC44" s="10" t="s">
        <v>373</v>
      </c>
      <c r="FD44" s="10" t="s">
        <v>373</v>
      </c>
      <c r="FE44" s="10" t="s">
        <v>373</v>
      </c>
      <c r="FF44" s="10" t="s">
        <v>373</v>
      </c>
      <c r="FG44" s="10" t="s">
        <v>373</v>
      </c>
      <c r="FH44" s="10">
        <v>2</v>
      </c>
      <c r="FI44" s="10" t="s">
        <v>373</v>
      </c>
      <c r="FJ44" s="10" t="s">
        <v>373</v>
      </c>
      <c r="FK44" s="10" t="s">
        <v>373</v>
      </c>
      <c r="FL44" s="10" t="s">
        <v>373</v>
      </c>
      <c r="FM44" s="10" t="s">
        <v>373</v>
      </c>
      <c r="FN44" s="10" t="s">
        <v>373</v>
      </c>
      <c r="FO44" s="10" t="s">
        <v>373</v>
      </c>
      <c r="FP44" s="10" t="s">
        <v>373</v>
      </c>
      <c r="FQ44" s="10" t="s">
        <v>373</v>
      </c>
      <c r="FR44" s="10" t="s">
        <v>373</v>
      </c>
      <c r="FS44" s="10" t="s">
        <v>373</v>
      </c>
    </row>
    <row r="45" spans="1:175" s="10" customFormat="1" x14ac:dyDescent="0.2">
      <c r="A45" s="10" t="s">
        <v>1665</v>
      </c>
      <c r="B45" s="10">
        <v>455</v>
      </c>
      <c r="C45" s="10">
        <v>2</v>
      </c>
      <c r="D45" s="10">
        <v>8</v>
      </c>
      <c r="E45" s="10">
        <v>1</v>
      </c>
      <c r="F45" s="10" t="s">
        <v>373</v>
      </c>
      <c r="G45" s="10" t="s">
        <v>633</v>
      </c>
      <c r="H45" s="10">
        <v>2</v>
      </c>
      <c r="I45" s="10" t="s">
        <v>1670</v>
      </c>
      <c r="J45" s="10" t="s">
        <v>1671</v>
      </c>
      <c r="K45" s="10" t="s">
        <v>1672</v>
      </c>
      <c r="L45" s="10" t="s">
        <v>373</v>
      </c>
      <c r="M45" s="10">
        <v>10</v>
      </c>
      <c r="N45" s="10" t="s">
        <v>373</v>
      </c>
      <c r="O45" s="10" t="s">
        <v>373</v>
      </c>
      <c r="P45" s="10" t="s">
        <v>373</v>
      </c>
      <c r="Q45" s="10" t="s">
        <v>373</v>
      </c>
      <c r="R45" s="10" t="s">
        <v>373</v>
      </c>
      <c r="S45" s="10">
        <v>2</v>
      </c>
      <c r="T45" s="10" t="s">
        <v>373</v>
      </c>
      <c r="U45" s="10" t="s">
        <v>405</v>
      </c>
      <c r="V45" s="10" t="s">
        <v>406</v>
      </c>
      <c r="W45" s="10">
        <v>60</v>
      </c>
      <c r="X45" s="10" t="s">
        <v>1674</v>
      </c>
      <c r="Y45" s="10" t="s">
        <v>373</v>
      </c>
      <c r="Z45" s="19">
        <v>0.4</v>
      </c>
      <c r="AA45" s="19">
        <v>0.6</v>
      </c>
      <c r="AB45" s="10" t="s">
        <v>373</v>
      </c>
      <c r="AC45" s="10" t="s">
        <v>373</v>
      </c>
      <c r="AE45" s="10" t="s">
        <v>373</v>
      </c>
      <c r="AF45" s="10" t="s">
        <v>429</v>
      </c>
      <c r="AG45" s="10">
        <v>2</v>
      </c>
      <c r="AH45" s="10">
        <v>2</v>
      </c>
      <c r="AI45" s="10">
        <v>2</v>
      </c>
      <c r="AJ45" s="10">
        <v>2009</v>
      </c>
      <c r="AK45" s="10" t="s">
        <v>545</v>
      </c>
      <c r="AL45" s="10" t="s">
        <v>545</v>
      </c>
      <c r="AM45" s="10">
        <v>2014</v>
      </c>
      <c r="AN45" s="10">
        <v>2014</v>
      </c>
      <c r="AO45" s="10" t="s">
        <v>489</v>
      </c>
      <c r="AP45" s="10">
        <v>2</v>
      </c>
      <c r="AQ45" s="10" t="s">
        <v>494</v>
      </c>
      <c r="AR45" s="10" t="s">
        <v>373</v>
      </c>
      <c r="AS45" s="10" t="s">
        <v>1675</v>
      </c>
      <c r="AT45" s="10" t="s">
        <v>409</v>
      </c>
      <c r="AU45" s="10" t="s">
        <v>373</v>
      </c>
      <c r="AV45" s="10">
        <v>2</v>
      </c>
      <c r="AW45" s="10" t="s">
        <v>373</v>
      </c>
      <c r="AX45" s="10">
        <v>1</v>
      </c>
      <c r="AY45" s="10">
        <v>1</v>
      </c>
      <c r="AZ45" s="10" t="s">
        <v>373</v>
      </c>
      <c r="BA45" s="10">
        <v>2</v>
      </c>
      <c r="BB45" s="10" t="s">
        <v>373</v>
      </c>
      <c r="BC45" s="10" t="s">
        <v>373</v>
      </c>
      <c r="BD45" s="10" t="s">
        <v>373</v>
      </c>
      <c r="BE45" s="10" t="s">
        <v>373</v>
      </c>
      <c r="BF45" s="10" t="s">
        <v>373</v>
      </c>
      <c r="BG45" s="10" t="s">
        <v>373</v>
      </c>
      <c r="BH45" s="10" t="s">
        <v>373</v>
      </c>
      <c r="BI45" s="10" t="s">
        <v>373</v>
      </c>
      <c r="BJ45" s="77" t="s">
        <v>373</v>
      </c>
      <c r="BK45" s="10">
        <v>1</v>
      </c>
      <c r="BL45" s="10" t="s">
        <v>373</v>
      </c>
      <c r="BM45" s="10" t="s">
        <v>373</v>
      </c>
      <c r="BN45" s="10" t="s">
        <v>373</v>
      </c>
      <c r="BO45" s="10" t="s">
        <v>373</v>
      </c>
      <c r="BP45" s="10" t="s">
        <v>373</v>
      </c>
      <c r="BQ45" s="10" t="s">
        <v>373</v>
      </c>
      <c r="BR45" s="10" t="s">
        <v>373</v>
      </c>
      <c r="BS45" s="10" t="s">
        <v>373</v>
      </c>
      <c r="BT45" s="77" t="s">
        <v>373</v>
      </c>
      <c r="BU45" s="10" t="s">
        <v>373</v>
      </c>
      <c r="BV45" s="10" t="s">
        <v>373</v>
      </c>
      <c r="BW45" s="10" t="s">
        <v>373</v>
      </c>
      <c r="BX45" s="10" t="s">
        <v>373</v>
      </c>
      <c r="BY45" s="10" t="s">
        <v>373</v>
      </c>
      <c r="BZ45" s="10" t="s">
        <v>373</v>
      </c>
      <c r="CA45" s="10" t="s">
        <v>373</v>
      </c>
      <c r="CB45" s="10" t="s">
        <v>373</v>
      </c>
      <c r="CC45" s="10" t="s">
        <v>373</v>
      </c>
      <c r="CD45" s="10" t="s">
        <v>373</v>
      </c>
      <c r="CE45" s="10" t="s">
        <v>373</v>
      </c>
      <c r="CF45" s="10" t="s">
        <v>373</v>
      </c>
      <c r="CG45" s="10" t="s">
        <v>373</v>
      </c>
      <c r="CH45" s="10" t="s">
        <v>373</v>
      </c>
      <c r="CI45" s="10" t="s">
        <v>373</v>
      </c>
      <c r="CJ45" s="10" t="s">
        <v>373</v>
      </c>
      <c r="CK45" s="10" t="s">
        <v>373</v>
      </c>
      <c r="CL45" s="10" t="s">
        <v>373</v>
      </c>
      <c r="CM45" s="10" t="s">
        <v>373</v>
      </c>
      <c r="CN45" s="10" t="s">
        <v>373</v>
      </c>
      <c r="CO45" s="10" t="s">
        <v>373</v>
      </c>
      <c r="CP45" s="10" t="s">
        <v>373</v>
      </c>
      <c r="CQ45" s="10" t="s">
        <v>373</v>
      </c>
      <c r="CR45" s="10" t="s">
        <v>373</v>
      </c>
      <c r="CS45" s="10" t="s">
        <v>373</v>
      </c>
      <c r="CT45" s="10" t="s">
        <v>373</v>
      </c>
      <c r="CU45" s="10" t="s">
        <v>373</v>
      </c>
      <c r="CV45" s="10" t="s">
        <v>373</v>
      </c>
      <c r="CW45" s="10" t="s">
        <v>373</v>
      </c>
      <c r="CX45" s="10" t="s">
        <v>373</v>
      </c>
      <c r="CY45" s="10" t="s">
        <v>373</v>
      </c>
      <c r="CZ45" s="10" t="s">
        <v>373</v>
      </c>
      <c r="DA45" s="10" t="s">
        <v>373</v>
      </c>
      <c r="DB45" s="10" t="s">
        <v>373</v>
      </c>
      <c r="DC45" s="10" t="s">
        <v>373</v>
      </c>
      <c r="DD45" s="10" t="s">
        <v>373</v>
      </c>
      <c r="DE45" s="10" t="s">
        <v>373</v>
      </c>
      <c r="DF45" s="10" t="s">
        <v>373</v>
      </c>
      <c r="DG45" s="10" t="s">
        <v>373</v>
      </c>
      <c r="DH45" s="10" t="s">
        <v>373</v>
      </c>
      <c r="DI45" s="10" t="s">
        <v>373</v>
      </c>
      <c r="DJ45" s="10" t="s">
        <v>373</v>
      </c>
      <c r="DK45" s="10" t="s">
        <v>373</v>
      </c>
      <c r="DL45" s="10" t="s">
        <v>373</v>
      </c>
      <c r="DM45" s="10" t="s">
        <v>373</v>
      </c>
      <c r="DN45" s="10" t="s">
        <v>373</v>
      </c>
      <c r="DO45" s="10" t="s">
        <v>373</v>
      </c>
      <c r="DP45" s="10" t="s">
        <v>373</v>
      </c>
      <c r="DQ45" s="10" t="s">
        <v>373</v>
      </c>
      <c r="DR45" s="10" t="s">
        <v>373</v>
      </c>
      <c r="DS45" s="10" t="s">
        <v>373</v>
      </c>
      <c r="DT45" s="10" t="s">
        <v>373</v>
      </c>
      <c r="DU45" s="10" t="s">
        <v>373</v>
      </c>
      <c r="DV45" s="10" t="s">
        <v>373</v>
      </c>
      <c r="DW45" s="10" t="s">
        <v>373</v>
      </c>
      <c r="DX45" s="10" t="s">
        <v>373</v>
      </c>
      <c r="DY45" s="10" t="s">
        <v>373</v>
      </c>
      <c r="DZ45" s="10" t="s">
        <v>373</v>
      </c>
      <c r="EA45" s="10" t="s">
        <v>373</v>
      </c>
      <c r="EB45" s="10" t="s">
        <v>373</v>
      </c>
      <c r="EC45" s="10" t="s">
        <v>373</v>
      </c>
      <c r="ED45" s="10" t="s">
        <v>373</v>
      </c>
      <c r="EE45" s="10" t="s">
        <v>373</v>
      </c>
      <c r="EF45" s="10" t="s">
        <v>373</v>
      </c>
      <c r="EG45" s="10" t="s">
        <v>373</v>
      </c>
      <c r="EH45" s="10" t="s">
        <v>373</v>
      </c>
      <c r="EI45" s="10" t="s">
        <v>373</v>
      </c>
      <c r="EJ45" s="10" t="s">
        <v>373</v>
      </c>
      <c r="EK45" s="10" t="s">
        <v>373</v>
      </c>
      <c r="EL45" s="10" t="s">
        <v>373</v>
      </c>
      <c r="EM45" s="10" t="s">
        <v>373</v>
      </c>
      <c r="EN45" s="10" t="s">
        <v>373</v>
      </c>
      <c r="EO45" s="10" t="s">
        <v>373</v>
      </c>
      <c r="EP45" s="10" t="s">
        <v>373</v>
      </c>
      <c r="EQ45" s="10" t="s">
        <v>373</v>
      </c>
      <c r="ER45" s="10" t="s">
        <v>373</v>
      </c>
      <c r="ES45" s="10" t="s">
        <v>373</v>
      </c>
      <c r="ET45" s="10" t="s">
        <v>373</v>
      </c>
      <c r="EU45" s="10" t="s">
        <v>373</v>
      </c>
      <c r="EV45" s="10" t="s">
        <v>373</v>
      </c>
      <c r="EW45" s="10" t="s">
        <v>373</v>
      </c>
      <c r="EX45" s="10" t="s">
        <v>373</v>
      </c>
      <c r="EY45" s="10" t="s">
        <v>373</v>
      </c>
      <c r="EZ45" s="10" t="s">
        <v>373</v>
      </c>
      <c r="FA45" s="10" t="s">
        <v>373</v>
      </c>
      <c r="FB45" s="10" t="s">
        <v>373</v>
      </c>
      <c r="FC45" s="10" t="s">
        <v>373</v>
      </c>
      <c r="FD45" s="10" t="s">
        <v>373</v>
      </c>
      <c r="FE45" s="10" t="s">
        <v>373</v>
      </c>
      <c r="FF45" s="10" t="s">
        <v>373</v>
      </c>
      <c r="FG45" s="10" t="s">
        <v>373</v>
      </c>
      <c r="FH45" s="10" t="s">
        <v>373</v>
      </c>
      <c r="FI45" s="10" t="s">
        <v>373</v>
      </c>
      <c r="FJ45" s="10" t="s">
        <v>373</v>
      </c>
      <c r="FK45" s="10" t="s">
        <v>373</v>
      </c>
      <c r="FL45" s="10" t="s">
        <v>373</v>
      </c>
      <c r="FM45" s="10" t="s">
        <v>373</v>
      </c>
      <c r="FN45" s="10" t="s">
        <v>373</v>
      </c>
      <c r="FO45" s="10" t="s">
        <v>373</v>
      </c>
      <c r="FP45" s="10" t="s">
        <v>373</v>
      </c>
      <c r="FQ45" s="10" t="s">
        <v>373</v>
      </c>
      <c r="FR45" s="10" t="s">
        <v>373</v>
      </c>
      <c r="FS45" s="10" t="s">
        <v>373</v>
      </c>
    </row>
    <row r="46" spans="1:175" s="10" customFormat="1" x14ac:dyDescent="0.2">
      <c r="A46" s="10" t="s">
        <v>2095</v>
      </c>
      <c r="B46" s="10">
        <v>23795</v>
      </c>
      <c r="C46" s="10">
        <v>5</v>
      </c>
      <c r="D46" s="10">
        <v>3</v>
      </c>
      <c r="E46" s="10">
        <v>1</v>
      </c>
      <c r="F46" s="10" t="s">
        <v>373</v>
      </c>
      <c r="G46" s="10" t="s">
        <v>739</v>
      </c>
      <c r="H46" s="10">
        <v>1</v>
      </c>
      <c r="I46" s="10" t="s">
        <v>401</v>
      </c>
      <c r="J46" s="10" t="s">
        <v>373</v>
      </c>
      <c r="K46" s="71">
        <v>0.2</v>
      </c>
      <c r="L46" s="10" t="s">
        <v>373</v>
      </c>
      <c r="M46" s="10">
        <v>9</v>
      </c>
      <c r="N46" s="10" t="s">
        <v>373</v>
      </c>
      <c r="O46" s="10" t="s">
        <v>373</v>
      </c>
      <c r="P46" s="10">
        <v>17</v>
      </c>
      <c r="Q46" s="10" t="s">
        <v>373</v>
      </c>
      <c r="R46" s="10" t="s">
        <v>373</v>
      </c>
      <c r="S46" s="10">
        <v>1</v>
      </c>
      <c r="T46" s="10" t="s">
        <v>2102</v>
      </c>
      <c r="U46" s="10" t="s">
        <v>405</v>
      </c>
      <c r="V46" s="10" t="s">
        <v>636</v>
      </c>
      <c r="W46" s="10">
        <v>365</v>
      </c>
      <c r="X46" s="10" t="s">
        <v>2104</v>
      </c>
      <c r="Y46" s="10" t="s">
        <v>2105</v>
      </c>
      <c r="Z46" s="10" t="s">
        <v>373</v>
      </c>
      <c r="AA46" s="10" t="s">
        <v>373</v>
      </c>
      <c r="AB46" s="10" t="s">
        <v>373</v>
      </c>
      <c r="AC46" s="10" t="s">
        <v>373</v>
      </c>
      <c r="AE46" s="10" t="s">
        <v>373</v>
      </c>
      <c r="AF46" s="10" t="s">
        <v>373</v>
      </c>
      <c r="AG46" s="10" t="s">
        <v>373</v>
      </c>
      <c r="AH46" s="10" t="s">
        <v>373</v>
      </c>
      <c r="AI46" s="10" t="s">
        <v>373</v>
      </c>
      <c r="AJ46" s="10">
        <v>2017</v>
      </c>
      <c r="AK46" s="10">
        <v>2017</v>
      </c>
      <c r="AL46" s="10">
        <v>2017</v>
      </c>
      <c r="AM46" s="10" t="s">
        <v>373</v>
      </c>
      <c r="AN46" s="10" t="s">
        <v>373</v>
      </c>
      <c r="AO46" s="10" t="s">
        <v>373</v>
      </c>
      <c r="AP46" s="10">
        <v>2</v>
      </c>
      <c r="AQ46" s="10" t="s">
        <v>873</v>
      </c>
      <c r="AR46" s="10" t="s">
        <v>373</v>
      </c>
      <c r="AS46" s="10" t="s">
        <v>373</v>
      </c>
      <c r="AT46" s="10" t="s">
        <v>409</v>
      </c>
      <c r="AU46" s="10" t="s">
        <v>373</v>
      </c>
      <c r="AV46" s="10">
        <v>1</v>
      </c>
      <c r="AW46" s="10" t="s">
        <v>692</v>
      </c>
      <c r="AX46" s="10" t="s">
        <v>373</v>
      </c>
      <c r="AY46" s="10" t="s">
        <v>373</v>
      </c>
      <c r="AZ46" s="10" t="s">
        <v>373</v>
      </c>
      <c r="BA46" s="10">
        <v>2</v>
      </c>
      <c r="BB46" s="10" t="s">
        <v>373</v>
      </c>
      <c r="BC46" s="10" t="s">
        <v>373</v>
      </c>
      <c r="BD46" s="10" t="s">
        <v>373</v>
      </c>
      <c r="BE46" s="10" t="s">
        <v>373</v>
      </c>
      <c r="BF46" s="10" t="s">
        <v>373</v>
      </c>
      <c r="BG46" s="10" t="s">
        <v>373</v>
      </c>
      <c r="BH46" s="10" t="s">
        <v>373</v>
      </c>
      <c r="BI46" s="10" t="s">
        <v>373</v>
      </c>
      <c r="BJ46" s="10" t="s">
        <v>373</v>
      </c>
      <c r="BK46" s="10">
        <v>1</v>
      </c>
      <c r="BL46" s="10" t="s">
        <v>373</v>
      </c>
      <c r="BM46" s="10" t="s">
        <v>373</v>
      </c>
      <c r="BN46" s="10" t="s">
        <v>373</v>
      </c>
      <c r="BO46" s="10" t="s">
        <v>373</v>
      </c>
      <c r="BP46" s="10" t="s">
        <v>373</v>
      </c>
      <c r="BQ46" s="10" t="s">
        <v>373</v>
      </c>
      <c r="BR46" s="10" t="s">
        <v>373</v>
      </c>
      <c r="BS46" s="10" t="s">
        <v>373</v>
      </c>
      <c r="BT46" s="77" t="s">
        <v>373</v>
      </c>
      <c r="BU46" s="10">
        <v>1</v>
      </c>
      <c r="BV46" s="10" t="s">
        <v>373</v>
      </c>
      <c r="BW46" s="10" t="s">
        <v>373</v>
      </c>
      <c r="BX46" s="10" t="s">
        <v>373</v>
      </c>
      <c r="BY46" s="10" t="s">
        <v>373</v>
      </c>
      <c r="BZ46" s="10" t="s">
        <v>373</v>
      </c>
      <c r="CA46" s="10" t="s">
        <v>373</v>
      </c>
      <c r="CB46" s="10" t="s">
        <v>373</v>
      </c>
      <c r="CC46" s="10" t="s">
        <v>373</v>
      </c>
      <c r="CD46" s="10" t="s">
        <v>373</v>
      </c>
      <c r="CE46" s="10" t="s">
        <v>373</v>
      </c>
      <c r="CF46" s="10" t="s">
        <v>373</v>
      </c>
      <c r="CG46" s="10" t="s">
        <v>373</v>
      </c>
      <c r="CH46" s="10">
        <v>1</v>
      </c>
      <c r="CI46" s="10" t="s">
        <v>373</v>
      </c>
      <c r="CJ46" s="10" t="s">
        <v>373</v>
      </c>
      <c r="CK46" s="10" t="s">
        <v>373</v>
      </c>
      <c r="CL46" s="10" t="s">
        <v>373</v>
      </c>
      <c r="CM46" s="10" t="s">
        <v>373</v>
      </c>
      <c r="CN46" s="10" t="s">
        <v>373</v>
      </c>
      <c r="CO46" s="10" t="s">
        <v>373</v>
      </c>
      <c r="CP46" s="10" t="s">
        <v>373</v>
      </c>
      <c r="CQ46" s="10" t="s">
        <v>373</v>
      </c>
      <c r="CR46" s="10" t="s">
        <v>373</v>
      </c>
      <c r="CS46" s="10" t="s">
        <v>373</v>
      </c>
      <c r="CT46" s="10" t="s">
        <v>373</v>
      </c>
      <c r="CU46" s="10" t="s">
        <v>373</v>
      </c>
      <c r="CV46" s="10" t="s">
        <v>373</v>
      </c>
      <c r="CW46" s="10" t="s">
        <v>373</v>
      </c>
      <c r="CX46" s="10" t="s">
        <v>373</v>
      </c>
      <c r="CY46" s="10" t="s">
        <v>373</v>
      </c>
      <c r="CZ46" s="10" t="s">
        <v>373</v>
      </c>
      <c r="DA46" s="10" t="s">
        <v>373</v>
      </c>
      <c r="DB46" s="10" t="s">
        <v>373</v>
      </c>
      <c r="DC46" s="10" t="s">
        <v>373</v>
      </c>
      <c r="DD46" s="10" t="s">
        <v>373</v>
      </c>
      <c r="DE46" s="10" t="s">
        <v>373</v>
      </c>
      <c r="DF46" s="10" t="s">
        <v>373</v>
      </c>
      <c r="DG46" s="10" t="s">
        <v>373</v>
      </c>
      <c r="DH46" s="10" t="s">
        <v>373</v>
      </c>
      <c r="DI46" s="10" t="s">
        <v>373</v>
      </c>
      <c r="DJ46" s="10" t="s">
        <v>373</v>
      </c>
      <c r="DK46" s="10" t="s">
        <v>373</v>
      </c>
      <c r="DL46" s="10" t="s">
        <v>373</v>
      </c>
      <c r="DM46" s="10" t="s">
        <v>373</v>
      </c>
      <c r="DN46" s="10" t="s">
        <v>373</v>
      </c>
      <c r="DO46" s="10" t="s">
        <v>373</v>
      </c>
      <c r="DP46" s="10" t="s">
        <v>373</v>
      </c>
      <c r="DQ46" s="10" t="s">
        <v>373</v>
      </c>
      <c r="DR46" s="10" t="s">
        <v>373</v>
      </c>
      <c r="DS46" s="10" t="s">
        <v>373</v>
      </c>
      <c r="DT46" s="10" t="s">
        <v>373</v>
      </c>
      <c r="DU46" s="10" t="s">
        <v>373</v>
      </c>
      <c r="DV46" s="10" t="s">
        <v>373</v>
      </c>
      <c r="DW46" s="10">
        <v>1</v>
      </c>
      <c r="DX46" s="10" t="s">
        <v>373</v>
      </c>
      <c r="DY46" s="10" t="s">
        <v>373</v>
      </c>
      <c r="DZ46" s="10" t="s">
        <v>373</v>
      </c>
      <c r="EA46" s="10" t="s">
        <v>373</v>
      </c>
      <c r="EB46" s="10" t="s">
        <v>373</v>
      </c>
      <c r="EC46" s="10" t="s">
        <v>373</v>
      </c>
      <c r="ED46" s="10" t="s">
        <v>373</v>
      </c>
      <c r="EE46" s="10" t="s">
        <v>373</v>
      </c>
      <c r="EF46" s="10" t="s">
        <v>373</v>
      </c>
      <c r="EG46" s="10" t="s">
        <v>373</v>
      </c>
      <c r="EH46" s="10" t="s">
        <v>373</v>
      </c>
      <c r="EI46" s="10" t="s">
        <v>373</v>
      </c>
      <c r="EJ46" s="10" t="s">
        <v>373</v>
      </c>
      <c r="EK46" s="10" t="s">
        <v>373</v>
      </c>
      <c r="EL46" s="10" t="s">
        <v>373</v>
      </c>
      <c r="EM46" s="10" t="s">
        <v>373</v>
      </c>
      <c r="EN46" s="10" t="s">
        <v>373</v>
      </c>
      <c r="EO46" s="10" t="s">
        <v>373</v>
      </c>
      <c r="EP46" s="10" t="s">
        <v>373</v>
      </c>
      <c r="EQ46" s="10" t="s">
        <v>373</v>
      </c>
      <c r="ER46" s="10" t="s">
        <v>373</v>
      </c>
      <c r="ES46" s="10" t="s">
        <v>373</v>
      </c>
      <c r="ET46" s="10" t="s">
        <v>373</v>
      </c>
      <c r="EU46" s="10" t="s">
        <v>373</v>
      </c>
      <c r="EV46" s="10" t="s">
        <v>373</v>
      </c>
      <c r="EW46" s="10" t="s">
        <v>373</v>
      </c>
      <c r="EX46" s="10" t="s">
        <v>373</v>
      </c>
      <c r="EY46" s="10" t="s">
        <v>373</v>
      </c>
      <c r="EZ46" s="10" t="s">
        <v>373</v>
      </c>
      <c r="FA46" s="10" t="s">
        <v>373</v>
      </c>
      <c r="FB46" s="10" t="s">
        <v>373</v>
      </c>
      <c r="FC46" s="10" t="s">
        <v>373</v>
      </c>
      <c r="FD46" s="10" t="s">
        <v>373</v>
      </c>
      <c r="FE46" s="10" t="s">
        <v>373</v>
      </c>
      <c r="FF46" s="10" t="s">
        <v>373</v>
      </c>
      <c r="FG46" s="10" t="s">
        <v>373</v>
      </c>
      <c r="FH46" s="10">
        <v>1</v>
      </c>
      <c r="FI46" s="10" t="s">
        <v>373</v>
      </c>
      <c r="FJ46" s="10" t="s">
        <v>373</v>
      </c>
      <c r="FK46" s="10" t="s">
        <v>373</v>
      </c>
      <c r="FL46" s="10" t="s">
        <v>373</v>
      </c>
      <c r="FM46" s="10" t="s">
        <v>373</v>
      </c>
      <c r="FN46" s="10" t="s">
        <v>373</v>
      </c>
      <c r="FO46" s="10" t="s">
        <v>373</v>
      </c>
      <c r="FP46" s="10" t="s">
        <v>373</v>
      </c>
      <c r="FQ46" s="10" t="s">
        <v>373</v>
      </c>
      <c r="FR46" s="10" t="s">
        <v>373</v>
      </c>
      <c r="FS46" s="10" t="s">
        <v>373</v>
      </c>
    </row>
    <row r="47" spans="1:175" s="10" customFormat="1" x14ac:dyDescent="0.2">
      <c r="A47" s="10" t="s">
        <v>2669</v>
      </c>
      <c r="B47" s="10">
        <v>2300</v>
      </c>
      <c r="C47" s="10">
        <v>3</v>
      </c>
      <c r="D47" s="10">
        <v>10</v>
      </c>
      <c r="E47" s="10">
        <v>1</v>
      </c>
      <c r="F47" s="10" t="s">
        <v>373</v>
      </c>
      <c r="G47" s="10" t="s">
        <v>539</v>
      </c>
      <c r="H47" s="10">
        <v>2</v>
      </c>
      <c r="I47" s="10" t="s">
        <v>401</v>
      </c>
      <c r="J47" s="10" t="s">
        <v>373</v>
      </c>
      <c r="K47" s="71">
        <v>3.5000000000000003E-2</v>
      </c>
      <c r="L47" s="10" t="s">
        <v>373</v>
      </c>
      <c r="M47" s="10">
        <v>5</v>
      </c>
      <c r="N47" s="10" t="s">
        <v>373</v>
      </c>
      <c r="O47" s="10" t="s">
        <v>373</v>
      </c>
      <c r="P47" s="10">
        <v>90</v>
      </c>
      <c r="Q47" s="10" t="s">
        <v>373</v>
      </c>
      <c r="R47" s="10" t="s">
        <v>373</v>
      </c>
      <c r="S47" s="10">
        <v>2</v>
      </c>
      <c r="T47" s="10" t="s">
        <v>373</v>
      </c>
      <c r="U47" s="10" t="s">
        <v>405</v>
      </c>
      <c r="V47" s="10" t="s">
        <v>406</v>
      </c>
      <c r="W47" s="10">
        <v>30</v>
      </c>
      <c r="X47" s="10" t="s">
        <v>373</v>
      </c>
      <c r="Y47" s="10" t="s">
        <v>373</v>
      </c>
      <c r="Z47" s="19">
        <v>0.65</v>
      </c>
      <c r="AA47" s="19">
        <v>0.35</v>
      </c>
      <c r="AB47" s="10" t="s">
        <v>373</v>
      </c>
      <c r="AC47" s="10" t="s">
        <v>373</v>
      </c>
      <c r="AE47" s="10" t="s">
        <v>373</v>
      </c>
      <c r="AF47" s="10" t="s">
        <v>429</v>
      </c>
      <c r="AG47" s="10">
        <v>1</v>
      </c>
      <c r="AH47" s="10">
        <v>1</v>
      </c>
      <c r="AI47" s="10">
        <v>2</v>
      </c>
      <c r="AJ47" s="10" t="s">
        <v>373</v>
      </c>
      <c r="AK47" s="10" t="s">
        <v>373</v>
      </c>
      <c r="AL47" s="10" t="s">
        <v>373</v>
      </c>
      <c r="AM47" s="10" t="s">
        <v>373</v>
      </c>
      <c r="AN47" s="10" t="s">
        <v>373</v>
      </c>
      <c r="AO47" s="10" t="s">
        <v>373</v>
      </c>
      <c r="AP47" s="10">
        <v>2</v>
      </c>
      <c r="AQ47" s="10" t="s">
        <v>494</v>
      </c>
      <c r="AR47" s="10" t="s">
        <v>373</v>
      </c>
      <c r="AS47" s="10" t="s">
        <v>2675</v>
      </c>
      <c r="AT47" s="10" t="s">
        <v>547</v>
      </c>
      <c r="AU47" s="10" t="s">
        <v>373</v>
      </c>
      <c r="AV47" s="10">
        <v>2</v>
      </c>
      <c r="AW47" s="10" t="s">
        <v>373</v>
      </c>
      <c r="AX47" s="10" t="s">
        <v>373</v>
      </c>
      <c r="AY47" s="10" t="s">
        <v>373</v>
      </c>
      <c r="AZ47" s="10" t="s">
        <v>373</v>
      </c>
      <c r="BA47" s="10">
        <v>2</v>
      </c>
      <c r="BB47" s="10" t="s">
        <v>373</v>
      </c>
      <c r="BC47" s="10" t="s">
        <v>373</v>
      </c>
      <c r="BD47" s="10" t="s">
        <v>373</v>
      </c>
      <c r="BE47" s="10" t="s">
        <v>373</v>
      </c>
      <c r="BF47" s="10" t="s">
        <v>373</v>
      </c>
      <c r="BG47" s="10" t="s">
        <v>373</v>
      </c>
      <c r="BH47" s="10" t="s">
        <v>373</v>
      </c>
      <c r="BI47" s="10" t="s">
        <v>373</v>
      </c>
      <c r="BJ47" s="10" t="s">
        <v>373</v>
      </c>
      <c r="BK47" s="10">
        <v>1</v>
      </c>
      <c r="BL47" s="10" t="s">
        <v>373</v>
      </c>
      <c r="BM47" s="10" t="s">
        <v>373</v>
      </c>
      <c r="BN47" s="10" t="s">
        <v>373</v>
      </c>
      <c r="BO47" s="10" t="s">
        <v>373</v>
      </c>
      <c r="BP47" s="10" t="s">
        <v>373</v>
      </c>
      <c r="BQ47" s="10" t="s">
        <v>373</v>
      </c>
      <c r="BR47" s="10" t="s">
        <v>435</v>
      </c>
      <c r="BS47" s="10" t="s">
        <v>373</v>
      </c>
      <c r="BT47" s="10" t="s">
        <v>373</v>
      </c>
      <c r="BU47" s="10">
        <v>2</v>
      </c>
      <c r="BV47" s="10" t="s">
        <v>373</v>
      </c>
      <c r="BW47" s="10" t="s">
        <v>373</v>
      </c>
      <c r="BX47" s="10" t="s">
        <v>373</v>
      </c>
      <c r="BY47" s="10" t="s">
        <v>373</v>
      </c>
      <c r="BZ47" s="10" t="s">
        <v>373</v>
      </c>
      <c r="CA47" s="10" t="s">
        <v>373</v>
      </c>
      <c r="CB47" s="10" t="s">
        <v>373</v>
      </c>
      <c r="CC47" s="10" t="s">
        <v>373</v>
      </c>
      <c r="CD47" s="10" t="s">
        <v>373</v>
      </c>
      <c r="CE47" s="10" t="s">
        <v>373</v>
      </c>
      <c r="CF47" s="10" t="s">
        <v>373</v>
      </c>
      <c r="CG47" s="10" t="s">
        <v>373</v>
      </c>
      <c r="CH47" s="10">
        <v>1</v>
      </c>
      <c r="CI47" s="10" t="s">
        <v>373</v>
      </c>
      <c r="CJ47" s="10" t="s">
        <v>373</v>
      </c>
      <c r="CK47" s="10" t="s">
        <v>373</v>
      </c>
      <c r="CL47" s="10" t="s">
        <v>373</v>
      </c>
      <c r="CM47" s="10" t="s">
        <v>373</v>
      </c>
      <c r="CN47" s="10" t="s">
        <v>373</v>
      </c>
      <c r="CO47" s="10" t="s">
        <v>373</v>
      </c>
      <c r="CP47" s="10" t="s">
        <v>373</v>
      </c>
      <c r="CQ47" s="10" t="s">
        <v>373</v>
      </c>
      <c r="CR47" s="10" t="s">
        <v>373</v>
      </c>
      <c r="CS47" s="10" t="s">
        <v>373</v>
      </c>
      <c r="CT47" s="10" t="s">
        <v>373</v>
      </c>
      <c r="CU47" s="10" t="s">
        <v>373</v>
      </c>
      <c r="CV47" s="10" t="s">
        <v>373</v>
      </c>
      <c r="CW47" s="10" t="s">
        <v>373</v>
      </c>
      <c r="CX47" s="10" t="s">
        <v>373</v>
      </c>
      <c r="CY47" s="10" t="s">
        <v>373</v>
      </c>
      <c r="CZ47" s="10" t="s">
        <v>373</v>
      </c>
      <c r="DA47" s="10" t="s">
        <v>373</v>
      </c>
      <c r="DB47" s="10" t="s">
        <v>373</v>
      </c>
      <c r="DC47" s="10" t="s">
        <v>373</v>
      </c>
      <c r="DD47" s="10" t="s">
        <v>373</v>
      </c>
      <c r="DE47" s="10" t="s">
        <v>373</v>
      </c>
      <c r="DF47" s="10" t="s">
        <v>373</v>
      </c>
      <c r="DG47" s="10" t="s">
        <v>373</v>
      </c>
      <c r="DH47" s="10" t="s">
        <v>373</v>
      </c>
      <c r="DI47" s="10" t="s">
        <v>373</v>
      </c>
      <c r="DJ47" s="10" t="s">
        <v>373</v>
      </c>
      <c r="DK47" s="10" t="s">
        <v>373</v>
      </c>
      <c r="DL47" s="10" t="s">
        <v>373</v>
      </c>
      <c r="DM47" s="10" t="s">
        <v>373</v>
      </c>
      <c r="DN47" s="10" t="s">
        <v>373</v>
      </c>
      <c r="DO47" s="10" t="s">
        <v>373</v>
      </c>
      <c r="DP47" s="10" t="s">
        <v>373</v>
      </c>
      <c r="DQ47" s="10" t="s">
        <v>373</v>
      </c>
      <c r="DR47" s="10" t="s">
        <v>373</v>
      </c>
      <c r="DS47" s="10" t="s">
        <v>373</v>
      </c>
      <c r="DT47" s="10" t="s">
        <v>373</v>
      </c>
      <c r="DU47" s="10" t="s">
        <v>373</v>
      </c>
      <c r="DV47" s="10" t="s">
        <v>373</v>
      </c>
      <c r="DW47" s="10">
        <v>1</v>
      </c>
      <c r="DX47" s="10" t="s">
        <v>373</v>
      </c>
      <c r="DY47" s="10" t="s">
        <v>373</v>
      </c>
      <c r="DZ47" s="10" t="s">
        <v>373</v>
      </c>
      <c r="EA47" s="10" t="s">
        <v>373</v>
      </c>
      <c r="EB47" s="10" t="s">
        <v>373</v>
      </c>
      <c r="EC47" s="10" t="s">
        <v>373</v>
      </c>
      <c r="ED47" s="10" t="s">
        <v>373</v>
      </c>
      <c r="EE47" s="10" t="s">
        <v>373</v>
      </c>
      <c r="EF47" s="10" t="s">
        <v>373</v>
      </c>
      <c r="EG47" s="10" t="s">
        <v>373</v>
      </c>
      <c r="EH47" s="10" t="s">
        <v>373</v>
      </c>
      <c r="EI47" s="10" t="s">
        <v>373</v>
      </c>
      <c r="EJ47" s="10" t="s">
        <v>373</v>
      </c>
      <c r="EK47" s="10" t="s">
        <v>373</v>
      </c>
      <c r="EL47" s="10" t="s">
        <v>373</v>
      </c>
      <c r="EM47" s="10" t="s">
        <v>373</v>
      </c>
      <c r="EN47" s="10" t="s">
        <v>373</v>
      </c>
      <c r="EO47" s="10" t="s">
        <v>373</v>
      </c>
      <c r="EP47" s="10" t="s">
        <v>373</v>
      </c>
      <c r="EQ47" s="10" t="s">
        <v>373</v>
      </c>
      <c r="ER47" s="10" t="s">
        <v>373</v>
      </c>
      <c r="ES47" s="10" t="s">
        <v>373</v>
      </c>
      <c r="ET47" s="10" t="s">
        <v>373</v>
      </c>
      <c r="EU47" s="10" t="s">
        <v>373</v>
      </c>
      <c r="EV47" s="10" t="s">
        <v>373</v>
      </c>
      <c r="EW47" s="10" t="s">
        <v>373</v>
      </c>
      <c r="EX47" s="10" t="s">
        <v>373</v>
      </c>
      <c r="EY47" s="10" t="s">
        <v>373</v>
      </c>
      <c r="EZ47" s="10" t="s">
        <v>373</v>
      </c>
      <c r="FA47" s="10" t="s">
        <v>373</v>
      </c>
      <c r="FB47" s="10" t="s">
        <v>373</v>
      </c>
      <c r="FC47" s="10" t="s">
        <v>373</v>
      </c>
      <c r="FD47" s="10" t="s">
        <v>373</v>
      </c>
      <c r="FE47" s="10">
        <v>2</v>
      </c>
      <c r="FF47" s="10" t="s">
        <v>373</v>
      </c>
      <c r="FG47" s="10" t="s">
        <v>373</v>
      </c>
      <c r="FH47" s="10">
        <v>2</v>
      </c>
      <c r="FI47" s="10" t="s">
        <v>373</v>
      </c>
      <c r="FJ47" s="10" t="s">
        <v>373</v>
      </c>
      <c r="FK47" s="10" t="s">
        <v>373</v>
      </c>
      <c r="FL47" s="10" t="s">
        <v>373</v>
      </c>
      <c r="FM47" s="10" t="s">
        <v>373</v>
      </c>
      <c r="FN47" s="10" t="s">
        <v>373</v>
      </c>
      <c r="FO47" s="10" t="s">
        <v>373</v>
      </c>
      <c r="FP47" s="10" t="s">
        <v>373</v>
      </c>
      <c r="FQ47" s="10" t="s">
        <v>373</v>
      </c>
      <c r="FR47" s="10" t="s">
        <v>373</v>
      </c>
      <c r="FS47" s="10" t="s">
        <v>373</v>
      </c>
    </row>
    <row r="48" spans="1:175" s="10" customFormat="1" x14ac:dyDescent="0.2">
      <c r="A48" s="10" t="s">
        <v>3230</v>
      </c>
      <c r="B48" s="10">
        <v>295</v>
      </c>
      <c r="C48" s="10">
        <v>1</v>
      </c>
      <c r="D48" s="10">
        <v>12</v>
      </c>
      <c r="E48" s="10">
        <v>1</v>
      </c>
      <c r="F48" s="10" t="s">
        <v>373</v>
      </c>
      <c r="G48" s="10" t="s">
        <v>1021</v>
      </c>
      <c r="H48" s="10">
        <v>2</v>
      </c>
      <c r="I48" s="10" t="s">
        <v>1022</v>
      </c>
      <c r="J48" s="10" t="s">
        <v>373</v>
      </c>
      <c r="K48" s="10" t="s">
        <v>373</v>
      </c>
      <c r="L48" s="12">
        <v>0.03</v>
      </c>
      <c r="M48" s="10" t="s">
        <v>373</v>
      </c>
      <c r="N48" s="10" t="s">
        <v>373</v>
      </c>
      <c r="O48" s="10">
        <v>0.03</v>
      </c>
      <c r="P48" s="10">
        <v>60</v>
      </c>
      <c r="Q48" s="10" t="s">
        <v>373</v>
      </c>
      <c r="R48" s="10" t="s">
        <v>373</v>
      </c>
      <c r="S48" s="10">
        <v>2</v>
      </c>
      <c r="T48" s="10" t="s">
        <v>373</v>
      </c>
      <c r="U48" s="10" t="s">
        <v>405</v>
      </c>
      <c r="V48" s="10" t="s">
        <v>406</v>
      </c>
      <c r="W48" s="10" t="s">
        <v>1025</v>
      </c>
      <c r="X48" s="10" t="s">
        <v>1026</v>
      </c>
      <c r="Y48" s="10" t="s">
        <v>373</v>
      </c>
      <c r="Z48" s="10" t="s">
        <v>373</v>
      </c>
      <c r="AA48" s="10" t="s">
        <v>373</v>
      </c>
      <c r="AB48" s="10" t="s">
        <v>373</v>
      </c>
      <c r="AC48" s="10" t="s">
        <v>429</v>
      </c>
      <c r="AE48" s="10" t="s">
        <v>429</v>
      </c>
      <c r="AF48" s="10" t="s">
        <v>429</v>
      </c>
      <c r="AG48" s="10" t="s">
        <v>373</v>
      </c>
      <c r="AH48" s="10" t="s">
        <v>373</v>
      </c>
      <c r="AI48" s="10" t="s">
        <v>373</v>
      </c>
      <c r="AJ48" s="10" t="s">
        <v>679</v>
      </c>
      <c r="AK48" s="10" t="s">
        <v>1027</v>
      </c>
      <c r="AL48" s="10" t="s">
        <v>1027</v>
      </c>
      <c r="AM48" s="10" t="s">
        <v>679</v>
      </c>
      <c r="AN48" s="10" t="s">
        <v>1028</v>
      </c>
      <c r="AO48" s="10" t="s">
        <v>1027</v>
      </c>
      <c r="AP48" s="10">
        <v>1</v>
      </c>
      <c r="AQ48" s="10" t="s">
        <v>494</v>
      </c>
      <c r="AR48" s="10" t="s">
        <v>373</v>
      </c>
      <c r="AS48" s="10" t="s">
        <v>1029</v>
      </c>
      <c r="AT48" s="10" t="s">
        <v>547</v>
      </c>
      <c r="AU48" s="10" t="s">
        <v>373</v>
      </c>
      <c r="AV48" s="10">
        <v>3</v>
      </c>
      <c r="AW48" s="10" t="s">
        <v>494</v>
      </c>
      <c r="AX48" s="10" t="s">
        <v>373</v>
      </c>
      <c r="AY48" s="10" t="s">
        <v>373</v>
      </c>
      <c r="AZ48" s="10" t="s">
        <v>373</v>
      </c>
      <c r="BA48" s="10">
        <v>2</v>
      </c>
      <c r="BB48" s="10" t="s">
        <v>373</v>
      </c>
      <c r="BC48" s="10" t="s">
        <v>373</v>
      </c>
      <c r="BD48" s="10" t="s">
        <v>373</v>
      </c>
      <c r="BE48" s="10" t="s">
        <v>373</v>
      </c>
      <c r="BF48" s="10" t="s">
        <v>373</v>
      </c>
      <c r="BG48" s="10" t="s">
        <v>373</v>
      </c>
      <c r="BH48" s="10" t="s">
        <v>373</v>
      </c>
      <c r="BI48" s="10" t="s">
        <v>373</v>
      </c>
      <c r="BJ48" s="10" t="s">
        <v>373</v>
      </c>
      <c r="BK48" s="10" t="s">
        <v>373</v>
      </c>
      <c r="BL48" s="10" t="s">
        <v>373</v>
      </c>
      <c r="BM48" s="10" t="s">
        <v>373</v>
      </c>
      <c r="BN48" s="10" t="s">
        <v>373</v>
      </c>
      <c r="BO48" s="10" t="s">
        <v>373</v>
      </c>
      <c r="BP48" s="10" t="s">
        <v>373</v>
      </c>
      <c r="BQ48" s="10" t="s">
        <v>373</v>
      </c>
      <c r="BR48" s="10" t="s">
        <v>373</v>
      </c>
      <c r="BS48" s="10" t="s">
        <v>373</v>
      </c>
      <c r="BT48" s="10" t="s">
        <v>373</v>
      </c>
      <c r="BU48" s="10" t="s">
        <v>373</v>
      </c>
      <c r="BV48" s="10" t="s">
        <v>373</v>
      </c>
      <c r="BW48" s="10" t="s">
        <v>373</v>
      </c>
      <c r="BX48" s="10" t="s">
        <v>373</v>
      </c>
      <c r="BY48" s="10" t="s">
        <v>373</v>
      </c>
      <c r="BZ48" s="10" t="s">
        <v>373</v>
      </c>
      <c r="CA48" s="10" t="s">
        <v>373</v>
      </c>
      <c r="CB48" s="10" t="s">
        <v>373</v>
      </c>
      <c r="CC48" s="10" t="s">
        <v>373</v>
      </c>
      <c r="CD48" s="10" t="s">
        <v>373</v>
      </c>
      <c r="CE48" s="10" t="s">
        <v>373</v>
      </c>
      <c r="CF48" s="10" t="s">
        <v>373</v>
      </c>
      <c r="CG48" s="10" t="s">
        <v>373</v>
      </c>
      <c r="CH48" s="10" t="s">
        <v>373</v>
      </c>
      <c r="CI48" s="10" t="s">
        <v>373</v>
      </c>
      <c r="CJ48" s="10" t="s">
        <v>373</v>
      </c>
      <c r="CK48" s="10" t="s">
        <v>373</v>
      </c>
      <c r="CL48" s="10" t="s">
        <v>373</v>
      </c>
      <c r="CM48" s="10" t="s">
        <v>373</v>
      </c>
      <c r="CN48" s="10" t="s">
        <v>373</v>
      </c>
      <c r="CO48" s="10" t="s">
        <v>373</v>
      </c>
      <c r="CP48" s="10" t="s">
        <v>373</v>
      </c>
      <c r="CQ48" s="10" t="s">
        <v>373</v>
      </c>
      <c r="CR48" s="10" t="s">
        <v>373</v>
      </c>
      <c r="CS48" s="10" t="s">
        <v>373</v>
      </c>
      <c r="CT48" s="10" t="s">
        <v>373</v>
      </c>
      <c r="CU48" s="10" t="s">
        <v>373</v>
      </c>
      <c r="CV48" s="10" t="s">
        <v>373</v>
      </c>
      <c r="CW48" s="10" t="s">
        <v>373</v>
      </c>
      <c r="CX48" s="10" t="s">
        <v>373</v>
      </c>
      <c r="CY48" s="10" t="s">
        <v>373</v>
      </c>
      <c r="CZ48" s="10" t="s">
        <v>373</v>
      </c>
      <c r="DA48" s="10" t="s">
        <v>373</v>
      </c>
      <c r="DB48" s="10" t="s">
        <v>373</v>
      </c>
      <c r="DC48" s="10" t="s">
        <v>373</v>
      </c>
      <c r="DD48" s="10" t="s">
        <v>373</v>
      </c>
      <c r="DE48" s="10" t="s">
        <v>373</v>
      </c>
      <c r="DF48" s="10" t="s">
        <v>373</v>
      </c>
      <c r="DG48" s="10" t="s">
        <v>373</v>
      </c>
      <c r="DH48" s="10" t="s">
        <v>373</v>
      </c>
      <c r="DI48" s="10" t="s">
        <v>373</v>
      </c>
      <c r="DJ48" s="10" t="s">
        <v>373</v>
      </c>
      <c r="DK48" s="10" t="s">
        <v>373</v>
      </c>
      <c r="DL48" s="10" t="s">
        <v>373</v>
      </c>
      <c r="DM48" s="10" t="s">
        <v>373</v>
      </c>
      <c r="DN48" s="10" t="s">
        <v>373</v>
      </c>
      <c r="DO48" s="10" t="s">
        <v>373</v>
      </c>
      <c r="DP48" s="10" t="s">
        <v>373</v>
      </c>
      <c r="DQ48" s="10" t="s">
        <v>373</v>
      </c>
      <c r="DR48" s="10" t="s">
        <v>373</v>
      </c>
      <c r="DS48" s="10" t="s">
        <v>373</v>
      </c>
      <c r="DT48" s="10" t="s">
        <v>373</v>
      </c>
      <c r="DU48" s="10" t="s">
        <v>373</v>
      </c>
      <c r="DV48" s="10" t="s">
        <v>373</v>
      </c>
      <c r="DW48" s="10" t="s">
        <v>373</v>
      </c>
      <c r="DX48" s="10" t="s">
        <v>373</v>
      </c>
      <c r="DY48" s="10" t="s">
        <v>373</v>
      </c>
      <c r="DZ48" s="10" t="s">
        <v>373</v>
      </c>
      <c r="EA48" s="10" t="s">
        <v>373</v>
      </c>
      <c r="EB48" s="10" t="s">
        <v>373</v>
      </c>
      <c r="EC48" s="10" t="s">
        <v>373</v>
      </c>
      <c r="ED48" s="10" t="s">
        <v>373</v>
      </c>
      <c r="EE48" s="10" t="s">
        <v>373</v>
      </c>
      <c r="EF48" s="10" t="s">
        <v>373</v>
      </c>
      <c r="EG48" s="10" t="s">
        <v>373</v>
      </c>
      <c r="EH48" s="10" t="s">
        <v>373</v>
      </c>
      <c r="EI48" s="10" t="s">
        <v>373</v>
      </c>
      <c r="EJ48" s="10" t="s">
        <v>373</v>
      </c>
      <c r="EK48" s="10" t="s">
        <v>373</v>
      </c>
      <c r="EL48" s="10" t="s">
        <v>373</v>
      </c>
      <c r="EM48" s="10" t="s">
        <v>373</v>
      </c>
      <c r="EN48" s="10" t="s">
        <v>373</v>
      </c>
      <c r="EO48" s="10" t="s">
        <v>373</v>
      </c>
      <c r="EP48" s="10" t="s">
        <v>373</v>
      </c>
      <c r="EQ48" s="10" t="s">
        <v>373</v>
      </c>
      <c r="ER48" s="10" t="s">
        <v>373</v>
      </c>
      <c r="ES48" s="10" t="s">
        <v>373</v>
      </c>
      <c r="ET48" s="10" t="s">
        <v>373</v>
      </c>
      <c r="EU48" s="10" t="s">
        <v>373</v>
      </c>
      <c r="EV48" s="10" t="s">
        <v>373</v>
      </c>
      <c r="EW48" s="10" t="s">
        <v>373</v>
      </c>
      <c r="EX48" s="10" t="s">
        <v>373</v>
      </c>
      <c r="EY48" s="10" t="s">
        <v>373</v>
      </c>
      <c r="EZ48" s="10" t="s">
        <v>373</v>
      </c>
      <c r="FA48" s="10" t="s">
        <v>373</v>
      </c>
      <c r="FB48" s="10" t="s">
        <v>373</v>
      </c>
      <c r="FC48" s="10" t="s">
        <v>373</v>
      </c>
      <c r="FD48" s="10" t="s">
        <v>373</v>
      </c>
      <c r="FE48" s="10" t="s">
        <v>373</v>
      </c>
      <c r="FF48" s="10" t="s">
        <v>373</v>
      </c>
      <c r="FG48" s="10" t="s">
        <v>373</v>
      </c>
      <c r="FH48" s="10" t="s">
        <v>373</v>
      </c>
      <c r="FI48" s="10" t="s">
        <v>373</v>
      </c>
      <c r="FJ48" s="10" t="s">
        <v>373</v>
      </c>
      <c r="FK48" s="10" t="s">
        <v>373</v>
      </c>
      <c r="FL48" s="10" t="s">
        <v>373</v>
      </c>
      <c r="FM48" s="10" t="s">
        <v>373</v>
      </c>
      <c r="FN48" s="10" t="s">
        <v>373</v>
      </c>
      <c r="FO48" s="10" t="s">
        <v>373</v>
      </c>
      <c r="FP48" s="10" t="s">
        <v>373</v>
      </c>
      <c r="FQ48" s="10" t="s">
        <v>373</v>
      </c>
      <c r="FR48" s="10" t="s">
        <v>373</v>
      </c>
      <c r="FS48" s="10" t="s">
        <v>373</v>
      </c>
    </row>
    <row r="49" spans="1:175" s="10" customFormat="1" x14ac:dyDescent="0.2">
      <c r="A49" s="10" t="s">
        <v>534</v>
      </c>
      <c r="B49" s="10">
        <v>1335</v>
      </c>
      <c r="C49" s="10">
        <v>3</v>
      </c>
      <c r="D49" s="10">
        <v>5</v>
      </c>
      <c r="E49" s="10" t="s">
        <v>494</v>
      </c>
      <c r="F49" s="10" t="s">
        <v>538</v>
      </c>
      <c r="G49" s="10" t="s">
        <v>539</v>
      </c>
      <c r="H49" s="10">
        <v>2</v>
      </c>
      <c r="I49" s="10" t="s">
        <v>540</v>
      </c>
      <c r="J49" s="10" t="s">
        <v>373</v>
      </c>
      <c r="K49" s="10" t="s">
        <v>541</v>
      </c>
      <c r="L49" s="10" t="s">
        <v>542</v>
      </c>
      <c r="M49" s="10" t="s">
        <v>373</v>
      </c>
      <c r="N49" s="10" t="s">
        <v>543</v>
      </c>
      <c r="O49" s="10">
        <v>0</v>
      </c>
      <c r="P49" s="10" t="s">
        <v>373</v>
      </c>
      <c r="Q49" s="10" t="s">
        <v>373</v>
      </c>
      <c r="R49" s="10" t="s">
        <v>373</v>
      </c>
      <c r="S49" s="10">
        <v>2</v>
      </c>
      <c r="T49" s="10" t="s">
        <v>373</v>
      </c>
      <c r="U49" s="10" t="s">
        <v>383</v>
      </c>
      <c r="V49" s="10" t="s">
        <v>373</v>
      </c>
      <c r="W49" s="10">
        <v>0</v>
      </c>
      <c r="X49" s="10" t="s">
        <v>544</v>
      </c>
      <c r="Y49" s="10" t="s">
        <v>373</v>
      </c>
      <c r="Z49" s="19">
        <v>0</v>
      </c>
      <c r="AA49" s="10" t="s">
        <v>373</v>
      </c>
      <c r="AB49" s="10" t="s">
        <v>373</v>
      </c>
      <c r="AC49" s="10" t="s">
        <v>373</v>
      </c>
      <c r="AE49" s="10" t="s">
        <v>429</v>
      </c>
      <c r="AF49" s="10" t="s">
        <v>429</v>
      </c>
      <c r="AG49" s="10">
        <v>2</v>
      </c>
      <c r="AH49" s="10" t="s">
        <v>373</v>
      </c>
      <c r="AI49" s="10" t="s">
        <v>373</v>
      </c>
      <c r="AJ49" s="10" t="s">
        <v>545</v>
      </c>
      <c r="AK49" s="10" t="s">
        <v>429</v>
      </c>
      <c r="AL49" s="10" t="s">
        <v>429</v>
      </c>
      <c r="AM49" s="10" t="s">
        <v>545</v>
      </c>
      <c r="AN49" s="10" t="s">
        <v>429</v>
      </c>
      <c r="AO49" s="10" t="s">
        <v>429</v>
      </c>
      <c r="AP49" s="10">
        <v>1</v>
      </c>
      <c r="AQ49" s="10" t="s">
        <v>494</v>
      </c>
      <c r="AR49" s="10" t="s">
        <v>373</v>
      </c>
      <c r="AS49" s="10" t="s">
        <v>546</v>
      </c>
      <c r="AT49" s="10" t="s">
        <v>547</v>
      </c>
      <c r="AU49" s="10" t="s">
        <v>373</v>
      </c>
      <c r="AV49" s="10">
        <v>2</v>
      </c>
      <c r="AW49" s="10" t="s">
        <v>494</v>
      </c>
      <c r="AX49" s="10">
        <v>2</v>
      </c>
      <c r="AY49" s="10" t="s">
        <v>373</v>
      </c>
      <c r="AZ49" s="10" t="s">
        <v>373</v>
      </c>
      <c r="BA49" s="10">
        <v>2</v>
      </c>
      <c r="BB49" s="10" t="s">
        <v>373</v>
      </c>
      <c r="BC49" s="10" t="s">
        <v>373</v>
      </c>
      <c r="BD49" s="10" t="s">
        <v>373</v>
      </c>
      <c r="BE49" s="10" t="s">
        <v>373</v>
      </c>
      <c r="BF49" s="10" t="s">
        <v>373</v>
      </c>
      <c r="BG49" s="10" t="s">
        <v>373</v>
      </c>
      <c r="BH49" s="10" t="s">
        <v>373</v>
      </c>
      <c r="BI49" s="10" t="s">
        <v>373</v>
      </c>
      <c r="BJ49" s="10" t="s">
        <v>373</v>
      </c>
      <c r="BK49" s="10">
        <v>2</v>
      </c>
      <c r="BL49" s="10" t="s">
        <v>373</v>
      </c>
      <c r="BM49" s="10" t="s">
        <v>373</v>
      </c>
      <c r="BN49" s="10" t="s">
        <v>373</v>
      </c>
      <c r="BO49" s="10" t="s">
        <v>373</v>
      </c>
      <c r="BP49" s="10" t="s">
        <v>373</v>
      </c>
      <c r="BQ49" s="10" t="s">
        <v>373</v>
      </c>
      <c r="BR49" s="10" t="s">
        <v>373</v>
      </c>
      <c r="BS49" s="10" t="s">
        <v>373</v>
      </c>
      <c r="BT49" s="10" t="s">
        <v>373</v>
      </c>
      <c r="BU49" s="10">
        <v>2</v>
      </c>
      <c r="BV49" s="10" t="s">
        <v>373</v>
      </c>
      <c r="BW49" s="10" t="s">
        <v>373</v>
      </c>
      <c r="BX49" s="10" t="s">
        <v>373</v>
      </c>
      <c r="BY49" s="10" t="s">
        <v>373</v>
      </c>
      <c r="BZ49" s="10" t="s">
        <v>373</v>
      </c>
      <c r="CA49" s="10" t="s">
        <v>373</v>
      </c>
      <c r="CB49" s="10" t="s">
        <v>373</v>
      </c>
      <c r="CC49" s="10" t="s">
        <v>373</v>
      </c>
      <c r="CD49" s="10" t="s">
        <v>373</v>
      </c>
      <c r="CE49" s="10" t="s">
        <v>373</v>
      </c>
      <c r="CF49" s="10" t="s">
        <v>373</v>
      </c>
      <c r="CG49" s="10" t="s">
        <v>373</v>
      </c>
      <c r="CH49" s="10">
        <v>2</v>
      </c>
      <c r="CI49" s="10" t="s">
        <v>373</v>
      </c>
      <c r="CJ49" s="10" t="s">
        <v>373</v>
      </c>
      <c r="CK49" s="10" t="s">
        <v>373</v>
      </c>
      <c r="CL49" s="10" t="s">
        <v>373</v>
      </c>
      <c r="CM49" s="10" t="s">
        <v>373</v>
      </c>
      <c r="CN49" s="10" t="s">
        <v>373</v>
      </c>
      <c r="CO49" s="10" t="s">
        <v>373</v>
      </c>
      <c r="CP49" s="10" t="s">
        <v>373</v>
      </c>
      <c r="CQ49" s="10" t="s">
        <v>373</v>
      </c>
      <c r="CR49" s="10" t="s">
        <v>373</v>
      </c>
      <c r="CS49" s="10" t="s">
        <v>373</v>
      </c>
      <c r="CT49" s="10" t="s">
        <v>373</v>
      </c>
      <c r="CU49" s="10" t="s">
        <v>373</v>
      </c>
      <c r="CV49" s="10" t="s">
        <v>373</v>
      </c>
      <c r="CW49" s="10" t="s">
        <v>373</v>
      </c>
      <c r="CX49" s="10" t="s">
        <v>373</v>
      </c>
      <c r="CY49" s="10" t="s">
        <v>373</v>
      </c>
      <c r="CZ49" s="10" t="s">
        <v>373</v>
      </c>
      <c r="DA49" s="10" t="s">
        <v>373</v>
      </c>
      <c r="DB49" s="10" t="s">
        <v>373</v>
      </c>
      <c r="DC49" s="10" t="s">
        <v>373</v>
      </c>
      <c r="DD49" s="10" t="s">
        <v>373</v>
      </c>
      <c r="DE49" s="10" t="s">
        <v>373</v>
      </c>
      <c r="DF49" s="10" t="s">
        <v>373</v>
      </c>
      <c r="DG49" s="10" t="s">
        <v>373</v>
      </c>
      <c r="DH49" s="10" t="s">
        <v>373</v>
      </c>
      <c r="DI49" s="10" t="s">
        <v>373</v>
      </c>
      <c r="DJ49" s="10" t="s">
        <v>373</v>
      </c>
      <c r="DK49" s="10" t="s">
        <v>373</v>
      </c>
      <c r="DL49" s="10" t="s">
        <v>373</v>
      </c>
      <c r="DM49" s="10" t="s">
        <v>373</v>
      </c>
      <c r="DN49" s="10" t="s">
        <v>373</v>
      </c>
      <c r="DO49" s="10" t="s">
        <v>373</v>
      </c>
      <c r="DP49" s="10" t="s">
        <v>373</v>
      </c>
      <c r="DQ49" s="10" t="s">
        <v>373</v>
      </c>
      <c r="DR49" s="10" t="s">
        <v>373</v>
      </c>
      <c r="DS49" s="10" t="s">
        <v>373</v>
      </c>
      <c r="DT49" s="10" t="s">
        <v>373</v>
      </c>
      <c r="DU49" s="10" t="s">
        <v>373</v>
      </c>
      <c r="DV49" s="10" t="s">
        <v>373</v>
      </c>
      <c r="DW49" s="10">
        <v>2</v>
      </c>
      <c r="DX49" s="10" t="s">
        <v>373</v>
      </c>
      <c r="DY49" s="10" t="s">
        <v>373</v>
      </c>
      <c r="DZ49" s="10" t="s">
        <v>373</v>
      </c>
      <c r="EA49" s="10" t="s">
        <v>373</v>
      </c>
      <c r="EB49" s="10" t="s">
        <v>373</v>
      </c>
      <c r="EC49" s="10" t="s">
        <v>373</v>
      </c>
      <c r="ED49" s="10" t="s">
        <v>373</v>
      </c>
      <c r="EE49" s="10" t="s">
        <v>373</v>
      </c>
      <c r="EF49" s="10" t="s">
        <v>373</v>
      </c>
      <c r="EG49" s="10" t="s">
        <v>373</v>
      </c>
      <c r="EH49" s="10" t="s">
        <v>373</v>
      </c>
      <c r="EI49" s="10" t="s">
        <v>373</v>
      </c>
      <c r="EJ49" s="10" t="s">
        <v>373</v>
      </c>
      <c r="EK49" s="10" t="s">
        <v>373</v>
      </c>
      <c r="EL49" s="10" t="s">
        <v>373</v>
      </c>
      <c r="EM49" s="10" t="s">
        <v>373</v>
      </c>
      <c r="EN49" s="10" t="s">
        <v>373</v>
      </c>
      <c r="EO49" s="10" t="s">
        <v>373</v>
      </c>
      <c r="EP49" s="10" t="s">
        <v>373</v>
      </c>
      <c r="EQ49" s="10" t="s">
        <v>373</v>
      </c>
      <c r="ER49" s="10" t="s">
        <v>373</v>
      </c>
      <c r="ES49" s="10" t="s">
        <v>373</v>
      </c>
      <c r="ET49" s="10" t="s">
        <v>373</v>
      </c>
      <c r="EU49" s="10" t="s">
        <v>373</v>
      </c>
      <c r="EV49" s="10" t="s">
        <v>373</v>
      </c>
      <c r="EW49" s="10" t="s">
        <v>373</v>
      </c>
      <c r="EX49" s="10" t="s">
        <v>373</v>
      </c>
      <c r="EY49" s="10" t="s">
        <v>373</v>
      </c>
      <c r="EZ49" s="10" t="s">
        <v>373</v>
      </c>
      <c r="FA49" s="10" t="s">
        <v>373</v>
      </c>
      <c r="FB49" s="10" t="s">
        <v>373</v>
      </c>
      <c r="FC49" s="10" t="s">
        <v>373</v>
      </c>
      <c r="FD49" s="10" t="s">
        <v>373</v>
      </c>
      <c r="FE49" s="10" t="s">
        <v>373</v>
      </c>
      <c r="FF49" s="10" t="s">
        <v>373</v>
      </c>
      <c r="FG49" s="10" t="s">
        <v>373</v>
      </c>
      <c r="FH49" s="10">
        <v>2</v>
      </c>
      <c r="FI49" s="10" t="s">
        <v>373</v>
      </c>
      <c r="FJ49" s="10" t="s">
        <v>373</v>
      </c>
      <c r="FK49" s="10" t="s">
        <v>373</v>
      </c>
      <c r="FL49" s="10" t="s">
        <v>373</v>
      </c>
      <c r="FM49" s="10" t="s">
        <v>373</v>
      </c>
      <c r="FN49" s="10" t="s">
        <v>373</v>
      </c>
      <c r="FO49" s="10" t="s">
        <v>373</v>
      </c>
      <c r="FP49" s="10" t="s">
        <v>373</v>
      </c>
      <c r="FQ49" s="10" t="s">
        <v>373</v>
      </c>
      <c r="FR49" s="10" t="s">
        <v>373</v>
      </c>
      <c r="FS49" s="10" t="s">
        <v>548</v>
      </c>
    </row>
    <row r="50" spans="1:175" s="10" customFormat="1" x14ac:dyDescent="0.2">
      <c r="A50" s="10" t="s">
        <v>2878</v>
      </c>
      <c r="B50" s="10">
        <v>635</v>
      </c>
      <c r="C50" s="10">
        <v>2</v>
      </c>
      <c r="D50" s="10">
        <v>1</v>
      </c>
      <c r="E50" s="10">
        <v>3</v>
      </c>
      <c r="F50" s="10" t="s">
        <v>373</v>
      </c>
      <c r="G50" s="10" t="s">
        <v>1021</v>
      </c>
      <c r="H50" s="10">
        <v>1</v>
      </c>
      <c r="I50" s="10" t="s">
        <v>384</v>
      </c>
      <c r="J50" s="10" t="s">
        <v>373</v>
      </c>
      <c r="K50" s="71">
        <v>0.2</v>
      </c>
      <c r="L50" s="10" t="s">
        <v>373</v>
      </c>
      <c r="M50" s="10">
        <v>0</v>
      </c>
      <c r="N50" s="10" t="s">
        <v>373</v>
      </c>
      <c r="O50" s="10" t="s">
        <v>373</v>
      </c>
      <c r="P50" s="10">
        <v>35</v>
      </c>
      <c r="Q50" s="10" t="s">
        <v>373</v>
      </c>
      <c r="R50" s="10" t="s">
        <v>373</v>
      </c>
      <c r="S50" s="10">
        <v>1</v>
      </c>
      <c r="T50" s="10" t="s">
        <v>2885</v>
      </c>
      <c r="U50" s="10" t="s">
        <v>405</v>
      </c>
      <c r="V50" s="10" t="s">
        <v>406</v>
      </c>
      <c r="W50" s="10" t="s">
        <v>373</v>
      </c>
      <c r="X50" s="10" t="s">
        <v>2886</v>
      </c>
      <c r="Y50" s="10" t="s">
        <v>373</v>
      </c>
      <c r="Z50" s="19">
        <v>0.2</v>
      </c>
      <c r="AA50" s="10" t="s">
        <v>373</v>
      </c>
      <c r="AB50" s="10" t="s">
        <v>373</v>
      </c>
      <c r="AC50" s="10" t="s">
        <v>373</v>
      </c>
      <c r="AE50" s="10" t="s">
        <v>373</v>
      </c>
      <c r="AF50" s="10" t="s">
        <v>373</v>
      </c>
      <c r="AG50" s="10">
        <v>2</v>
      </c>
      <c r="AH50" s="10" t="s">
        <v>373</v>
      </c>
      <c r="AI50" s="10">
        <v>2</v>
      </c>
      <c r="AJ50" s="10">
        <v>2014</v>
      </c>
      <c r="AK50" s="10" t="s">
        <v>373</v>
      </c>
      <c r="AL50" s="10" t="s">
        <v>373</v>
      </c>
      <c r="AM50" s="10" t="s">
        <v>373</v>
      </c>
      <c r="AN50" s="10" t="s">
        <v>373</v>
      </c>
      <c r="AO50" s="10" t="s">
        <v>373</v>
      </c>
      <c r="AP50" s="10">
        <v>1</v>
      </c>
      <c r="AQ50" s="10" t="s">
        <v>873</v>
      </c>
      <c r="AR50" s="10" t="s">
        <v>373</v>
      </c>
      <c r="AS50" s="10" t="s">
        <v>373</v>
      </c>
      <c r="AT50" s="10" t="s">
        <v>547</v>
      </c>
      <c r="AU50" s="10" t="s">
        <v>373</v>
      </c>
      <c r="AV50" s="10">
        <v>2</v>
      </c>
      <c r="AW50" s="10" t="s">
        <v>373</v>
      </c>
      <c r="AX50" s="10">
        <v>2</v>
      </c>
      <c r="AY50" s="10" t="s">
        <v>373</v>
      </c>
      <c r="AZ50" s="10">
        <v>2</v>
      </c>
      <c r="BA50" s="10">
        <v>2</v>
      </c>
      <c r="BB50" s="10" t="s">
        <v>373</v>
      </c>
      <c r="BC50" s="10" t="s">
        <v>373</v>
      </c>
      <c r="BD50" s="10" t="s">
        <v>373</v>
      </c>
      <c r="BE50" s="10" t="s">
        <v>373</v>
      </c>
      <c r="BF50" s="10" t="s">
        <v>373</v>
      </c>
      <c r="BG50" s="10" t="s">
        <v>373</v>
      </c>
      <c r="BH50" s="10" t="s">
        <v>373</v>
      </c>
      <c r="BI50" s="10" t="s">
        <v>373</v>
      </c>
      <c r="BJ50" s="10" t="s">
        <v>373</v>
      </c>
      <c r="BK50" s="10">
        <v>2</v>
      </c>
      <c r="BL50" s="10" t="s">
        <v>373</v>
      </c>
      <c r="BM50" s="10" t="s">
        <v>373</v>
      </c>
      <c r="BN50" s="10" t="s">
        <v>373</v>
      </c>
      <c r="BO50" s="10" t="s">
        <v>373</v>
      </c>
      <c r="BP50" s="10" t="s">
        <v>373</v>
      </c>
      <c r="BQ50" s="10" t="s">
        <v>373</v>
      </c>
      <c r="BR50" s="10" t="s">
        <v>373</v>
      </c>
      <c r="BS50" s="10" t="s">
        <v>373</v>
      </c>
      <c r="BT50" s="77" t="s">
        <v>373</v>
      </c>
      <c r="BU50" s="10">
        <v>2</v>
      </c>
      <c r="BV50" s="10" t="s">
        <v>373</v>
      </c>
      <c r="BW50" s="10" t="s">
        <v>373</v>
      </c>
      <c r="BX50" s="10" t="s">
        <v>373</v>
      </c>
      <c r="BY50" s="10" t="s">
        <v>373</v>
      </c>
      <c r="BZ50" s="10" t="s">
        <v>373</v>
      </c>
      <c r="CA50" s="10" t="s">
        <v>373</v>
      </c>
      <c r="CB50" s="10" t="s">
        <v>373</v>
      </c>
      <c r="CC50" s="10" t="s">
        <v>373</v>
      </c>
      <c r="CD50" s="10" t="s">
        <v>373</v>
      </c>
      <c r="CE50" s="10" t="s">
        <v>373</v>
      </c>
      <c r="CF50" s="10" t="s">
        <v>373</v>
      </c>
      <c r="CG50" s="10" t="s">
        <v>373</v>
      </c>
      <c r="CH50" s="10">
        <v>1</v>
      </c>
      <c r="CI50" s="10">
        <v>656</v>
      </c>
      <c r="CJ50" s="10" t="s">
        <v>373</v>
      </c>
      <c r="CK50" s="10">
        <v>3300</v>
      </c>
      <c r="CL50" s="10" t="s">
        <v>373</v>
      </c>
      <c r="CM50" s="10">
        <v>1313</v>
      </c>
      <c r="CN50" s="10">
        <v>339</v>
      </c>
      <c r="CO50" s="10">
        <v>55</v>
      </c>
      <c r="CP50" s="10">
        <v>6</v>
      </c>
      <c r="CQ50" s="10" t="s">
        <v>373</v>
      </c>
      <c r="CR50" s="10" t="s">
        <v>373</v>
      </c>
      <c r="CS50" s="123" t="s">
        <v>373</v>
      </c>
      <c r="CT50" s="10" t="s">
        <v>373</v>
      </c>
      <c r="CU50" s="10" t="s">
        <v>373</v>
      </c>
      <c r="CV50" s="10" t="s">
        <v>373</v>
      </c>
      <c r="CW50" s="10" t="s">
        <v>373</v>
      </c>
      <c r="CX50" s="10" t="s">
        <v>373</v>
      </c>
      <c r="CY50" s="10">
        <v>2019</v>
      </c>
      <c r="CZ50" s="123">
        <v>1080000</v>
      </c>
      <c r="DA50" s="10" t="s">
        <v>2892</v>
      </c>
      <c r="DB50" s="10" t="s">
        <v>373</v>
      </c>
      <c r="DC50" s="10" t="s">
        <v>373</v>
      </c>
      <c r="DD50" s="10" t="s">
        <v>373</v>
      </c>
      <c r="DE50" s="10" t="s">
        <v>2893</v>
      </c>
      <c r="DF50" s="10" t="s">
        <v>2894</v>
      </c>
      <c r="DG50" s="10" t="s">
        <v>373</v>
      </c>
      <c r="DH50" s="10" t="s">
        <v>373</v>
      </c>
      <c r="DI50" s="10" t="s">
        <v>373</v>
      </c>
      <c r="DJ50" s="10" t="s">
        <v>373</v>
      </c>
      <c r="DK50" s="10" t="s">
        <v>373</v>
      </c>
      <c r="DL50" s="10" t="s">
        <v>373</v>
      </c>
      <c r="DM50" s="10" t="s">
        <v>373</v>
      </c>
      <c r="DN50" s="10" t="s">
        <v>373</v>
      </c>
      <c r="DO50" s="10">
        <v>1</v>
      </c>
      <c r="DP50" s="10">
        <v>1</v>
      </c>
      <c r="DQ50" s="10" t="s">
        <v>449</v>
      </c>
      <c r="DR50" s="10" t="s">
        <v>373</v>
      </c>
      <c r="DS50" s="55">
        <v>1</v>
      </c>
      <c r="DT50" s="10" t="s">
        <v>373</v>
      </c>
      <c r="DU50" s="10" t="s">
        <v>373</v>
      </c>
      <c r="DV50" s="10" t="s">
        <v>373</v>
      </c>
      <c r="DW50" s="10">
        <v>2</v>
      </c>
      <c r="DX50" s="10" t="s">
        <v>373</v>
      </c>
      <c r="DY50" s="10" t="s">
        <v>373</v>
      </c>
      <c r="DZ50" s="10" t="s">
        <v>373</v>
      </c>
      <c r="EA50" s="10" t="s">
        <v>373</v>
      </c>
      <c r="EB50" s="10" t="s">
        <v>373</v>
      </c>
      <c r="EC50" s="10" t="s">
        <v>373</v>
      </c>
      <c r="ED50" s="10" t="s">
        <v>373</v>
      </c>
      <c r="EE50" s="10" t="s">
        <v>373</v>
      </c>
      <c r="EF50" s="10" t="s">
        <v>373</v>
      </c>
      <c r="EG50" s="10" t="s">
        <v>373</v>
      </c>
      <c r="EH50" s="10" t="s">
        <v>373</v>
      </c>
      <c r="EI50" s="10" t="s">
        <v>373</v>
      </c>
      <c r="EJ50" s="10" t="s">
        <v>373</v>
      </c>
      <c r="EK50" s="10" t="s">
        <v>373</v>
      </c>
      <c r="EL50" s="10" t="s">
        <v>373</v>
      </c>
      <c r="EM50" s="10" t="s">
        <v>373</v>
      </c>
      <c r="EN50" s="10" t="s">
        <v>373</v>
      </c>
      <c r="EO50" s="10" t="s">
        <v>373</v>
      </c>
      <c r="EP50" s="10" t="s">
        <v>373</v>
      </c>
      <c r="EQ50" s="10" t="s">
        <v>373</v>
      </c>
      <c r="ER50" s="10" t="s">
        <v>373</v>
      </c>
      <c r="ES50" s="10" t="s">
        <v>373</v>
      </c>
      <c r="ET50" s="10" t="s">
        <v>373</v>
      </c>
      <c r="EU50" s="10" t="s">
        <v>373</v>
      </c>
      <c r="EV50" s="10" t="s">
        <v>373</v>
      </c>
      <c r="EW50" s="10" t="s">
        <v>373</v>
      </c>
      <c r="EX50" s="10" t="s">
        <v>373</v>
      </c>
      <c r="EY50" s="10" t="s">
        <v>373</v>
      </c>
      <c r="EZ50" s="10" t="s">
        <v>373</v>
      </c>
      <c r="FA50" s="10" t="s">
        <v>373</v>
      </c>
      <c r="FB50" s="10" t="s">
        <v>373</v>
      </c>
      <c r="FC50" s="10" t="s">
        <v>373</v>
      </c>
      <c r="FD50" s="10" t="s">
        <v>373</v>
      </c>
      <c r="FE50" s="10" t="s">
        <v>373</v>
      </c>
      <c r="FF50" s="10" t="s">
        <v>373</v>
      </c>
      <c r="FG50" s="10" t="s">
        <v>373</v>
      </c>
      <c r="FH50" s="10">
        <v>2</v>
      </c>
      <c r="FI50" s="10" t="s">
        <v>373</v>
      </c>
      <c r="FJ50" s="10" t="s">
        <v>373</v>
      </c>
      <c r="FK50" s="10" t="s">
        <v>373</v>
      </c>
      <c r="FL50" s="10" t="s">
        <v>373</v>
      </c>
      <c r="FM50" s="10" t="s">
        <v>373</v>
      </c>
      <c r="FN50" s="10" t="s">
        <v>373</v>
      </c>
      <c r="FO50" s="10" t="s">
        <v>373</v>
      </c>
      <c r="FP50" s="10" t="s">
        <v>373</v>
      </c>
      <c r="FQ50" s="10" t="s">
        <v>373</v>
      </c>
      <c r="FR50" s="10" t="s">
        <v>373</v>
      </c>
      <c r="FS50" s="10" t="s">
        <v>373</v>
      </c>
    </row>
    <row r="51" spans="1:175" s="10" customFormat="1" x14ac:dyDescent="0.2">
      <c r="A51" s="10" t="s">
        <v>866</v>
      </c>
      <c r="B51" s="10">
        <v>195</v>
      </c>
      <c r="C51" s="10">
        <v>1</v>
      </c>
      <c r="D51" s="10">
        <v>12</v>
      </c>
      <c r="E51" s="10">
        <v>1</v>
      </c>
      <c r="F51" s="10" t="s">
        <v>373</v>
      </c>
      <c r="G51" s="10" t="s">
        <v>382</v>
      </c>
      <c r="H51" s="10">
        <v>2</v>
      </c>
      <c r="I51" s="10" t="s">
        <v>597</v>
      </c>
      <c r="J51" s="10" t="s">
        <v>373</v>
      </c>
      <c r="K51" s="10" t="s">
        <v>871</v>
      </c>
      <c r="L51" s="10" t="s">
        <v>373</v>
      </c>
      <c r="M51" s="10">
        <v>30</v>
      </c>
      <c r="N51" s="10" t="s">
        <v>373</v>
      </c>
      <c r="O51" s="10" t="s">
        <v>373</v>
      </c>
      <c r="P51" s="10">
        <v>80</v>
      </c>
      <c r="Q51" s="10" t="s">
        <v>373</v>
      </c>
      <c r="R51" s="10" t="s">
        <v>373</v>
      </c>
      <c r="S51" s="10">
        <v>2</v>
      </c>
      <c r="T51" s="10" t="s">
        <v>373</v>
      </c>
      <c r="U51" s="10" t="s">
        <v>405</v>
      </c>
      <c r="V51" s="10" t="s">
        <v>406</v>
      </c>
      <c r="W51" s="10" t="s">
        <v>373</v>
      </c>
      <c r="X51" s="10" t="s">
        <v>872</v>
      </c>
      <c r="Y51" s="10" t="s">
        <v>373</v>
      </c>
      <c r="Z51" s="10" t="s">
        <v>373</v>
      </c>
      <c r="AA51" s="10" t="s">
        <v>373</v>
      </c>
      <c r="AB51" s="10" t="s">
        <v>373</v>
      </c>
      <c r="AC51" s="10" t="s">
        <v>429</v>
      </c>
      <c r="AE51" s="10" t="s">
        <v>429</v>
      </c>
      <c r="AF51" s="10" t="s">
        <v>429</v>
      </c>
      <c r="AG51" s="10" t="s">
        <v>373</v>
      </c>
      <c r="AH51" s="10" t="s">
        <v>373</v>
      </c>
      <c r="AI51" s="10" t="s">
        <v>373</v>
      </c>
      <c r="AJ51" s="10" t="s">
        <v>373</v>
      </c>
      <c r="AK51" s="10" t="s">
        <v>373</v>
      </c>
      <c r="AL51" s="10" t="s">
        <v>373</v>
      </c>
      <c r="AM51" s="10" t="s">
        <v>373</v>
      </c>
      <c r="AN51" s="10" t="s">
        <v>373</v>
      </c>
      <c r="AO51" s="10" t="s">
        <v>373</v>
      </c>
      <c r="AP51" s="10">
        <v>2</v>
      </c>
      <c r="AQ51" s="10" t="s">
        <v>873</v>
      </c>
      <c r="AR51" s="10" t="s">
        <v>373</v>
      </c>
      <c r="AS51" s="10" t="s">
        <v>373</v>
      </c>
      <c r="AT51" s="10" t="s">
        <v>547</v>
      </c>
      <c r="AU51" s="10" t="s">
        <v>373</v>
      </c>
      <c r="AV51" s="10">
        <v>2</v>
      </c>
      <c r="AW51" s="10" t="s">
        <v>433</v>
      </c>
      <c r="AX51" s="10">
        <v>2</v>
      </c>
      <c r="AY51" s="10" t="s">
        <v>373</v>
      </c>
      <c r="AZ51" s="10" t="s">
        <v>373</v>
      </c>
      <c r="BA51" s="10">
        <v>2</v>
      </c>
      <c r="BB51" s="10" t="s">
        <v>373</v>
      </c>
      <c r="BC51" s="10" t="s">
        <v>373</v>
      </c>
      <c r="BD51" s="10" t="s">
        <v>373</v>
      </c>
      <c r="BE51" s="10" t="s">
        <v>373</v>
      </c>
      <c r="BF51" s="10" t="s">
        <v>373</v>
      </c>
      <c r="BG51" s="10" t="s">
        <v>373</v>
      </c>
      <c r="BH51" s="10" t="s">
        <v>373</v>
      </c>
      <c r="BI51" s="10" t="s">
        <v>373</v>
      </c>
      <c r="BJ51" s="10" t="s">
        <v>373</v>
      </c>
      <c r="BK51" s="10">
        <v>2</v>
      </c>
      <c r="BL51" s="10" t="s">
        <v>373</v>
      </c>
      <c r="BM51" s="10" t="s">
        <v>373</v>
      </c>
      <c r="BN51" s="10" t="s">
        <v>373</v>
      </c>
      <c r="BO51" s="10" t="s">
        <v>373</v>
      </c>
      <c r="BP51" s="10" t="s">
        <v>373</v>
      </c>
      <c r="BQ51" s="10" t="s">
        <v>373</v>
      </c>
      <c r="BR51" s="10" t="s">
        <v>373</v>
      </c>
      <c r="BS51" s="10" t="s">
        <v>373</v>
      </c>
      <c r="BT51" s="10" t="s">
        <v>373</v>
      </c>
      <c r="BU51" s="10">
        <v>2</v>
      </c>
      <c r="BV51" s="10" t="s">
        <v>373</v>
      </c>
      <c r="BW51" s="10" t="s">
        <v>373</v>
      </c>
      <c r="BX51" s="10" t="s">
        <v>373</v>
      </c>
      <c r="BY51" s="10" t="s">
        <v>373</v>
      </c>
      <c r="BZ51" s="10" t="s">
        <v>373</v>
      </c>
      <c r="CA51" s="10" t="s">
        <v>373</v>
      </c>
      <c r="CB51" s="10" t="s">
        <v>373</v>
      </c>
      <c r="CC51" s="10" t="s">
        <v>373</v>
      </c>
      <c r="CD51" s="10" t="s">
        <v>373</v>
      </c>
      <c r="CE51" s="10" t="s">
        <v>373</v>
      </c>
      <c r="CF51" s="10" t="s">
        <v>373</v>
      </c>
      <c r="CG51" s="10" t="s">
        <v>373</v>
      </c>
      <c r="CH51" s="10">
        <v>1</v>
      </c>
      <c r="CI51" s="10">
        <v>196</v>
      </c>
      <c r="CJ51" s="10" t="s">
        <v>373</v>
      </c>
      <c r="CK51" s="10" t="s">
        <v>373</v>
      </c>
      <c r="CL51" s="10" t="s">
        <v>373</v>
      </c>
      <c r="CM51" s="10">
        <v>93</v>
      </c>
      <c r="CN51" s="10" t="s">
        <v>373</v>
      </c>
      <c r="CO51" s="10">
        <v>10</v>
      </c>
      <c r="CP51" s="10" t="s">
        <v>373</v>
      </c>
      <c r="CQ51" s="10" t="s">
        <v>373</v>
      </c>
      <c r="CR51" s="10" t="s">
        <v>373</v>
      </c>
      <c r="CS51" s="123">
        <v>8500000</v>
      </c>
      <c r="CT51" s="10" t="s">
        <v>373</v>
      </c>
      <c r="CU51" s="10" t="s">
        <v>373</v>
      </c>
      <c r="CV51" s="10" t="s">
        <v>373</v>
      </c>
      <c r="CW51" s="10">
        <v>0</v>
      </c>
      <c r="CX51" s="10" t="s">
        <v>373</v>
      </c>
      <c r="CY51" s="10" t="s">
        <v>373</v>
      </c>
      <c r="CZ51" s="10" t="s">
        <v>373</v>
      </c>
      <c r="DA51" s="10" t="s">
        <v>373</v>
      </c>
      <c r="DB51" s="10" t="s">
        <v>373</v>
      </c>
      <c r="DC51" s="10" t="s">
        <v>373</v>
      </c>
      <c r="DD51" s="10" t="s">
        <v>373</v>
      </c>
      <c r="DE51" s="10" t="s">
        <v>373</v>
      </c>
      <c r="DF51" s="10" t="s">
        <v>373</v>
      </c>
      <c r="DG51" s="10" t="s">
        <v>373</v>
      </c>
      <c r="DH51" s="10" t="s">
        <v>373</v>
      </c>
      <c r="DI51" s="10" t="s">
        <v>373</v>
      </c>
      <c r="DJ51" s="10" t="s">
        <v>373</v>
      </c>
      <c r="DK51" s="10" t="s">
        <v>373</v>
      </c>
      <c r="DL51" s="10" t="s">
        <v>373</v>
      </c>
      <c r="DM51" s="10" t="s">
        <v>373</v>
      </c>
      <c r="DN51" s="10" t="s">
        <v>373</v>
      </c>
      <c r="DO51" s="10" t="s">
        <v>373</v>
      </c>
      <c r="DP51" s="10">
        <v>2</v>
      </c>
      <c r="DQ51" s="10" t="s">
        <v>373</v>
      </c>
      <c r="DR51" s="10" t="s">
        <v>373</v>
      </c>
      <c r="DS51" s="10" t="s">
        <v>373</v>
      </c>
      <c r="DT51" s="10" t="s">
        <v>373</v>
      </c>
      <c r="DU51" s="10" t="s">
        <v>373</v>
      </c>
      <c r="DV51" s="10" t="s">
        <v>373</v>
      </c>
      <c r="DW51" s="10">
        <v>1</v>
      </c>
      <c r="DX51" s="10" t="s">
        <v>373</v>
      </c>
      <c r="DY51" s="10" t="s">
        <v>373</v>
      </c>
      <c r="DZ51" s="10" t="s">
        <v>373</v>
      </c>
      <c r="EA51" s="10" t="s">
        <v>373</v>
      </c>
      <c r="EB51" s="10" t="s">
        <v>373</v>
      </c>
      <c r="EC51" s="10" t="s">
        <v>373</v>
      </c>
      <c r="ED51" s="10" t="s">
        <v>373</v>
      </c>
      <c r="EE51" s="10" t="s">
        <v>373</v>
      </c>
      <c r="EF51" s="10" t="s">
        <v>373</v>
      </c>
      <c r="EG51" s="10" t="s">
        <v>373</v>
      </c>
      <c r="EH51" s="10" t="s">
        <v>373</v>
      </c>
      <c r="EI51" s="10" t="s">
        <v>373</v>
      </c>
      <c r="EJ51" s="10" t="s">
        <v>373</v>
      </c>
      <c r="EK51" s="10" t="s">
        <v>373</v>
      </c>
      <c r="EL51" s="10" t="s">
        <v>373</v>
      </c>
      <c r="EM51" s="10" t="s">
        <v>373</v>
      </c>
      <c r="EN51" s="10" t="s">
        <v>373</v>
      </c>
      <c r="EO51" s="10" t="s">
        <v>373</v>
      </c>
      <c r="EP51" s="10" t="s">
        <v>373</v>
      </c>
      <c r="EQ51" s="10" t="s">
        <v>373</v>
      </c>
      <c r="ER51" s="10" t="s">
        <v>373</v>
      </c>
      <c r="ES51" s="10" t="s">
        <v>373</v>
      </c>
      <c r="ET51" s="10" t="s">
        <v>373</v>
      </c>
      <c r="EU51" s="10" t="s">
        <v>373</v>
      </c>
      <c r="EV51" s="10" t="s">
        <v>373</v>
      </c>
      <c r="EW51" s="10" t="s">
        <v>373</v>
      </c>
      <c r="EX51" s="10" t="s">
        <v>373</v>
      </c>
      <c r="EY51" s="10">
        <v>2</v>
      </c>
      <c r="EZ51" s="10">
        <v>2</v>
      </c>
      <c r="FA51" s="10" t="s">
        <v>373</v>
      </c>
      <c r="FB51" s="10" t="s">
        <v>373</v>
      </c>
      <c r="FC51" s="10">
        <v>2</v>
      </c>
      <c r="FD51" s="10" t="s">
        <v>373</v>
      </c>
      <c r="FE51" s="10">
        <v>2</v>
      </c>
      <c r="FF51" s="10" t="s">
        <v>373</v>
      </c>
      <c r="FG51" s="10" t="s">
        <v>373</v>
      </c>
      <c r="FH51" s="10">
        <v>2</v>
      </c>
      <c r="FI51" s="10" t="s">
        <v>373</v>
      </c>
      <c r="FJ51" s="10" t="s">
        <v>373</v>
      </c>
      <c r="FK51" s="10" t="s">
        <v>373</v>
      </c>
      <c r="FL51" s="10" t="s">
        <v>373</v>
      </c>
      <c r="FM51" s="10" t="s">
        <v>373</v>
      </c>
      <c r="FN51" s="10" t="s">
        <v>373</v>
      </c>
      <c r="FO51" s="10" t="s">
        <v>373</v>
      </c>
      <c r="FP51" s="10" t="s">
        <v>373</v>
      </c>
      <c r="FQ51" s="10" t="s">
        <v>373</v>
      </c>
      <c r="FR51" s="10" t="s">
        <v>373</v>
      </c>
      <c r="FS51" s="10" t="s">
        <v>373</v>
      </c>
    </row>
    <row r="52" spans="1:175" s="10" customFormat="1" x14ac:dyDescent="0.2">
      <c r="A52" s="10" t="s">
        <v>908</v>
      </c>
      <c r="B52" s="10">
        <v>2160</v>
      </c>
      <c r="C52" s="10">
        <v>3</v>
      </c>
      <c r="D52" s="10">
        <v>3</v>
      </c>
      <c r="E52" s="10">
        <v>1</v>
      </c>
      <c r="F52" s="10" t="s">
        <v>373</v>
      </c>
      <c r="G52" s="10" t="s">
        <v>539</v>
      </c>
      <c r="H52" s="10">
        <v>2</v>
      </c>
      <c r="I52" s="10" t="s">
        <v>424</v>
      </c>
      <c r="J52" s="10" t="s">
        <v>373</v>
      </c>
      <c r="K52" s="10" t="s">
        <v>913</v>
      </c>
      <c r="L52" s="10" t="s">
        <v>373</v>
      </c>
      <c r="M52" s="10">
        <v>5</v>
      </c>
      <c r="N52" s="10" t="s">
        <v>373</v>
      </c>
      <c r="O52" s="10" t="s">
        <v>373</v>
      </c>
      <c r="P52" s="10">
        <v>5</v>
      </c>
      <c r="Q52" s="10" t="s">
        <v>373</v>
      </c>
      <c r="R52" s="10">
        <v>5</v>
      </c>
      <c r="S52" s="10">
        <v>2</v>
      </c>
      <c r="T52" s="10" t="s">
        <v>373</v>
      </c>
      <c r="U52" s="10" t="s">
        <v>405</v>
      </c>
      <c r="V52" s="10" t="s">
        <v>406</v>
      </c>
      <c r="W52" s="10">
        <v>30</v>
      </c>
      <c r="X52" s="10" t="s">
        <v>373</v>
      </c>
      <c r="Y52" s="10" t="s">
        <v>373</v>
      </c>
      <c r="Z52" s="10" t="s">
        <v>373</v>
      </c>
      <c r="AA52" s="10" t="s">
        <v>373</v>
      </c>
      <c r="AB52" s="10" t="s">
        <v>373</v>
      </c>
      <c r="AC52" s="10" t="s">
        <v>373</v>
      </c>
      <c r="AE52" s="10" t="s">
        <v>373</v>
      </c>
      <c r="AF52" s="10" t="s">
        <v>373</v>
      </c>
      <c r="AG52" s="10">
        <v>1</v>
      </c>
      <c r="AH52" s="10">
        <v>1</v>
      </c>
      <c r="AI52" s="10" t="s">
        <v>373</v>
      </c>
      <c r="AJ52" s="10">
        <v>2015</v>
      </c>
      <c r="AK52" s="10">
        <v>1997</v>
      </c>
      <c r="AL52" s="10" t="s">
        <v>373</v>
      </c>
      <c r="AM52" s="10">
        <v>2015</v>
      </c>
      <c r="AN52" s="10">
        <v>1997</v>
      </c>
      <c r="AO52" s="10" t="s">
        <v>373</v>
      </c>
      <c r="AP52" s="10">
        <v>2</v>
      </c>
      <c r="AQ52" s="10" t="s">
        <v>408</v>
      </c>
      <c r="AR52" s="10" t="s">
        <v>373</v>
      </c>
      <c r="AS52" s="10" t="s">
        <v>373</v>
      </c>
      <c r="AT52" s="10" t="s">
        <v>691</v>
      </c>
      <c r="AU52" s="10" t="s">
        <v>373</v>
      </c>
      <c r="AV52" s="10">
        <v>2</v>
      </c>
      <c r="AW52" s="10" t="s">
        <v>917</v>
      </c>
      <c r="AX52" s="10">
        <v>1</v>
      </c>
      <c r="AY52" s="10">
        <v>1</v>
      </c>
      <c r="AZ52" s="10" t="s">
        <v>373</v>
      </c>
      <c r="BA52" s="10">
        <v>2</v>
      </c>
      <c r="BB52" s="10" t="s">
        <v>373</v>
      </c>
      <c r="BC52" s="10" t="s">
        <v>373</v>
      </c>
      <c r="BD52" s="10" t="s">
        <v>373</v>
      </c>
      <c r="BE52" s="10" t="s">
        <v>373</v>
      </c>
      <c r="BF52" s="10" t="s">
        <v>373</v>
      </c>
      <c r="BG52" s="10" t="s">
        <v>373</v>
      </c>
      <c r="BH52" s="10" t="s">
        <v>373</v>
      </c>
      <c r="BI52" s="10" t="s">
        <v>373</v>
      </c>
      <c r="BJ52" s="10" t="s">
        <v>373</v>
      </c>
      <c r="BK52" s="10">
        <v>1</v>
      </c>
      <c r="BL52" s="10">
        <v>1997</v>
      </c>
      <c r="BM52" s="10" t="s">
        <v>373</v>
      </c>
      <c r="BN52" s="10" t="s">
        <v>373</v>
      </c>
      <c r="BO52" s="10" t="s">
        <v>373</v>
      </c>
      <c r="BP52" s="10" t="s">
        <v>479</v>
      </c>
      <c r="BQ52" s="10" t="s">
        <v>373</v>
      </c>
      <c r="BR52" s="10" t="s">
        <v>435</v>
      </c>
      <c r="BS52" s="10" t="s">
        <v>373</v>
      </c>
      <c r="BT52" s="77" t="s">
        <v>373</v>
      </c>
      <c r="BU52" s="10">
        <v>2</v>
      </c>
      <c r="BV52" s="10" t="s">
        <v>373</v>
      </c>
      <c r="BW52" s="10" t="s">
        <v>373</v>
      </c>
      <c r="BX52" s="10" t="s">
        <v>373</v>
      </c>
      <c r="BY52" s="10" t="s">
        <v>373</v>
      </c>
      <c r="BZ52" s="10" t="s">
        <v>373</v>
      </c>
      <c r="CA52" s="10" t="s">
        <v>373</v>
      </c>
      <c r="CB52" s="10" t="s">
        <v>373</v>
      </c>
      <c r="CC52" s="10" t="s">
        <v>373</v>
      </c>
      <c r="CD52" s="10" t="s">
        <v>373</v>
      </c>
      <c r="CE52" s="10" t="s">
        <v>373</v>
      </c>
      <c r="CF52" s="10" t="s">
        <v>373</v>
      </c>
      <c r="CG52" s="10" t="s">
        <v>373</v>
      </c>
      <c r="CH52" s="10">
        <v>1</v>
      </c>
      <c r="CI52" s="10">
        <v>2100</v>
      </c>
      <c r="CJ52" s="10" t="s">
        <v>373</v>
      </c>
      <c r="CK52" s="10" t="s">
        <v>373</v>
      </c>
      <c r="CL52" s="10" t="s">
        <v>373</v>
      </c>
      <c r="CM52" s="10">
        <v>800</v>
      </c>
      <c r="CN52" s="10" t="s">
        <v>373</v>
      </c>
      <c r="CO52" s="10">
        <v>150</v>
      </c>
      <c r="CP52" s="10">
        <v>1</v>
      </c>
      <c r="CQ52" s="10" t="s">
        <v>373</v>
      </c>
      <c r="CR52" s="10" t="s">
        <v>373</v>
      </c>
      <c r="CS52" s="10" t="s">
        <v>373</v>
      </c>
      <c r="CT52" s="10" t="s">
        <v>373</v>
      </c>
      <c r="CU52" s="10">
        <v>2</v>
      </c>
      <c r="CV52" s="10">
        <v>2</v>
      </c>
      <c r="CW52" s="10">
        <v>10</v>
      </c>
      <c r="CX52" s="10">
        <v>1990</v>
      </c>
      <c r="CY52" s="10" t="s">
        <v>373</v>
      </c>
      <c r="CZ52" s="10" t="s">
        <v>373</v>
      </c>
      <c r="DA52" s="10" t="s">
        <v>373</v>
      </c>
      <c r="DB52" s="10" t="s">
        <v>373</v>
      </c>
      <c r="DC52" s="10" t="s">
        <v>373</v>
      </c>
      <c r="DD52" s="10" t="s">
        <v>373</v>
      </c>
      <c r="DE52" s="10" t="s">
        <v>373</v>
      </c>
      <c r="DF52" s="10" t="s">
        <v>373</v>
      </c>
      <c r="DG52" s="10" t="s">
        <v>373</v>
      </c>
      <c r="DH52" s="10" t="s">
        <v>373</v>
      </c>
      <c r="DI52" s="10" t="s">
        <v>373</v>
      </c>
      <c r="DJ52" s="10" t="s">
        <v>373</v>
      </c>
      <c r="DK52" s="10" t="s">
        <v>373</v>
      </c>
      <c r="DL52" s="10" t="s">
        <v>373</v>
      </c>
      <c r="DM52" s="10" t="s">
        <v>373</v>
      </c>
      <c r="DN52" s="10" t="s">
        <v>373</v>
      </c>
      <c r="DO52" s="10">
        <v>2</v>
      </c>
      <c r="DP52" s="10">
        <v>2</v>
      </c>
      <c r="DQ52" s="10" t="s">
        <v>373</v>
      </c>
      <c r="DR52" s="10" t="s">
        <v>373</v>
      </c>
      <c r="DS52" s="10" t="s">
        <v>373</v>
      </c>
      <c r="DT52" s="12">
        <v>1</v>
      </c>
      <c r="DU52" s="10" t="s">
        <v>373</v>
      </c>
      <c r="DV52" s="10" t="s">
        <v>373</v>
      </c>
      <c r="DW52" s="10">
        <v>1</v>
      </c>
      <c r="DX52" s="10">
        <v>2100</v>
      </c>
      <c r="DY52" s="10" t="s">
        <v>373</v>
      </c>
      <c r="DZ52" s="10" t="s">
        <v>373</v>
      </c>
      <c r="EA52" s="10" t="s">
        <v>373</v>
      </c>
      <c r="EB52" s="10">
        <v>800</v>
      </c>
      <c r="EC52" s="10" t="s">
        <v>373</v>
      </c>
      <c r="ED52" s="10">
        <v>100</v>
      </c>
      <c r="EE52" s="10">
        <v>1</v>
      </c>
      <c r="EF52" s="10" t="s">
        <v>373</v>
      </c>
      <c r="EG52" s="10" t="s">
        <v>373</v>
      </c>
      <c r="EH52" s="10" t="s">
        <v>373</v>
      </c>
      <c r="EI52" s="10" t="s">
        <v>373</v>
      </c>
      <c r="EJ52" s="10" t="s">
        <v>373</v>
      </c>
      <c r="EK52" s="10" t="s">
        <v>373</v>
      </c>
      <c r="EL52" s="10" t="s">
        <v>373</v>
      </c>
      <c r="EM52" s="10" t="s">
        <v>373</v>
      </c>
      <c r="EN52" s="10" t="s">
        <v>373</v>
      </c>
      <c r="EO52" s="10" t="s">
        <v>373</v>
      </c>
      <c r="EP52" s="10" t="s">
        <v>373</v>
      </c>
      <c r="EQ52" s="10" t="s">
        <v>373</v>
      </c>
      <c r="ER52" s="10" t="s">
        <v>373</v>
      </c>
      <c r="ES52" s="10" t="s">
        <v>373</v>
      </c>
      <c r="ET52" s="10" t="s">
        <v>373</v>
      </c>
      <c r="EU52" s="10" t="s">
        <v>373</v>
      </c>
      <c r="EV52" s="10" t="s">
        <v>373</v>
      </c>
      <c r="EW52" s="10" t="s">
        <v>373</v>
      </c>
      <c r="EX52" s="10" t="s">
        <v>373</v>
      </c>
      <c r="EY52" s="10" t="s">
        <v>373</v>
      </c>
      <c r="EZ52" s="10">
        <v>2</v>
      </c>
      <c r="FA52" s="10" t="s">
        <v>373</v>
      </c>
      <c r="FB52" s="10" t="s">
        <v>373</v>
      </c>
      <c r="FC52" s="10">
        <v>2</v>
      </c>
      <c r="FD52" s="10" t="s">
        <v>373</v>
      </c>
      <c r="FE52" s="10">
        <v>2</v>
      </c>
      <c r="FF52" s="10" t="s">
        <v>373</v>
      </c>
      <c r="FG52" s="10" t="s">
        <v>373</v>
      </c>
      <c r="FH52" s="10">
        <v>2</v>
      </c>
      <c r="FI52" s="10" t="s">
        <v>373</v>
      </c>
      <c r="FJ52" s="10" t="s">
        <v>373</v>
      </c>
      <c r="FK52" s="10" t="s">
        <v>373</v>
      </c>
      <c r="FL52" s="10" t="s">
        <v>373</v>
      </c>
      <c r="FM52" s="10" t="s">
        <v>373</v>
      </c>
      <c r="FN52" s="10" t="s">
        <v>373</v>
      </c>
      <c r="FO52" s="10" t="s">
        <v>373</v>
      </c>
      <c r="FP52" s="10" t="s">
        <v>373</v>
      </c>
      <c r="FQ52" s="10" t="s">
        <v>373</v>
      </c>
      <c r="FR52" s="10" t="s">
        <v>373</v>
      </c>
      <c r="FS52" s="10" t="s">
        <v>373</v>
      </c>
    </row>
    <row r="53" spans="1:175" s="10" customFormat="1" x14ac:dyDescent="0.2">
      <c r="A53" s="10" t="s">
        <v>1123</v>
      </c>
      <c r="B53" s="10">
        <v>685</v>
      </c>
      <c r="C53" s="10">
        <v>2</v>
      </c>
      <c r="D53" s="10">
        <v>11</v>
      </c>
      <c r="E53" s="10">
        <v>1</v>
      </c>
      <c r="F53" s="10" t="s">
        <v>373</v>
      </c>
      <c r="G53" s="10" t="s">
        <v>539</v>
      </c>
      <c r="H53" s="10">
        <v>2</v>
      </c>
      <c r="I53" s="10" t="s">
        <v>424</v>
      </c>
      <c r="J53" s="10" t="s">
        <v>373</v>
      </c>
      <c r="K53" s="71">
        <v>0.1</v>
      </c>
      <c r="L53" s="10" t="s">
        <v>373</v>
      </c>
      <c r="M53" s="10">
        <v>10</v>
      </c>
      <c r="N53" s="10" t="s">
        <v>373</v>
      </c>
      <c r="O53" s="10" t="s">
        <v>373</v>
      </c>
      <c r="P53" s="10">
        <v>60</v>
      </c>
      <c r="Q53" s="77">
        <v>92.5</v>
      </c>
      <c r="R53" s="10">
        <v>90</v>
      </c>
      <c r="S53" s="10">
        <v>2</v>
      </c>
      <c r="T53" s="10" t="s">
        <v>373</v>
      </c>
      <c r="U53" s="10" t="s">
        <v>405</v>
      </c>
      <c r="V53" s="10" t="s">
        <v>406</v>
      </c>
      <c r="W53" s="10">
        <v>30</v>
      </c>
      <c r="X53" s="10" t="s">
        <v>373</v>
      </c>
      <c r="Y53" s="10" t="s">
        <v>373</v>
      </c>
      <c r="Z53" s="19">
        <v>0</v>
      </c>
      <c r="AA53" s="19">
        <v>0.1</v>
      </c>
      <c r="AB53" s="10" t="s">
        <v>373</v>
      </c>
      <c r="AC53" s="10" t="s">
        <v>373</v>
      </c>
      <c r="AE53" s="10" t="s">
        <v>373</v>
      </c>
      <c r="AF53" s="10" t="s">
        <v>429</v>
      </c>
      <c r="AG53" s="10" t="s">
        <v>373</v>
      </c>
      <c r="AH53" s="10" t="s">
        <v>373</v>
      </c>
      <c r="AI53" s="10" t="s">
        <v>373</v>
      </c>
      <c r="AJ53" s="10">
        <v>2016</v>
      </c>
      <c r="AK53" s="10">
        <v>2016</v>
      </c>
      <c r="AL53" s="10" t="s">
        <v>489</v>
      </c>
      <c r="AM53" s="10" t="s">
        <v>1129</v>
      </c>
      <c r="AN53" s="10" t="s">
        <v>1129</v>
      </c>
      <c r="AO53" s="10" t="s">
        <v>489</v>
      </c>
      <c r="AP53" s="10">
        <v>2</v>
      </c>
      <c r="AQ53" s="10" t="s">
        <v>494</v>
      </c>
      <c r="AR53" s="10" t="s">
        <v>373</v>
      </c>
      <c r="AS53" s="10" t="s">
        <v>1130</v>
      </c>
      <c r="AT53" s="10" t="s">
        <v>691</v>
      </c>
      <c r="AU53" s="10" t="s">
        <v>373</v>
      </c>
      <c r="AV53" s="10">
        <v>2</v>
      </c>
      <c r="AW53" s="10" t="s">
        <v>373</v>
      </c>
      <c r="AX53" s="10">
        <v>2</v>
      </c>
      <c r="AY53" s="10">
        <v>2</v>
      </c>
      <c r="AZ53" s="10">
        <v>2</v>
      </c>
      <c r="BA53" s="10">
        <v>2</v>
      </c>
      <c r="BB53" s="10" t="s">
        <v>373</v>
      </c>
      <c r="BC53" s="10" t="s">
        <v>373</v>
      </c>
      <c r="BD53" s="10" t="s">
        <v>373</v>
      </c>
      <c r="BE53" s="10" t="s">
        <v>373</v>
      </c>
      <c r="BF53" s="10" t="s">
        <v>373</v>
      </c>
      <c r="BG53" s="10" t="s">
        <v>373</v>
      </c>
      <c r="BH53" s="10" t="s">
        <v>373</v>
      </c>
      <c r="BI53" s="10" t="s">
        <v>373</v>
      </c>
      <c r="BJ53" s="10" t="s">
        <v>373</v>
      </c>
      <c r="BK53" s="10">
        <v>1</v>
      </c>
      <c r="BL53" s="10" t="s">
        <v>373</v>
      </c>
      <c r="BM53" s="10" t="s">
        <v>373</v>
      </c>
      <c r="BN53" s="10" t="s">
        <v>373</v>
      </c>
      <c r="BO53" s="10" t="s">
        <v>373</v>
      </c>
      <c r="BP53" s="10" t="s">
        <v>373</v>
      </c>
      <c r="BQ53" s="10" t="s">
        <v>373</v>
      </c>
      <c r="BR53" s="10" t="s">
        <v>373</v>
      </c>
      <c r="BS53" s="10" t="s">
        <v>373</v>
      </c>
      <c r="BT53" s="77" t="s">
        <v>373</v>
      </c>
      <c r="BU53" s="10" t="s">
        <v>373</v>
      </c>
      <c r="BV53" s="10" t="s">
        <v>373</v>
      </c>
      <c r="BW53" s="10" t="s">
        <v>373</v>
      </c>
      <c r="BX53" s="10" t="s">
        <v>373</v>
      </c>
      <c r="BY53" s="10" t="s">
        <v>373</v>
      </c>
      <c r="BZ53" s="10" t="s">
        <v>373</v>
      </c>
      <c r="CA53" s="10" t="s">
        <v>373</v>
      </c>
      <c r="CB53" s="10" t="s">
        <v>373</v>
      </c>
      <c r="CC53" s="10" t="s">
        <v>373</v>
      </c>
      <c r="CD53" s="10" t="s">
        <v>373</v>
      </c>
      <c r="CE53" s="10" t="s">
        <v>373</v>
      </c>
      <c r="CF53" s="10" t="s">
        <v>373</v>
      </c>
      <c r="CG53" s="10" t="s">
        <v>373</v>
      </c>
      <c r="CH53" s="10" t="s">
        <v>373</v>
      </c>
      <c r="CI53" s="10" t="s">
        <v>373</v>
      </c>
      <c r="CJ53" s="10" t="s">
        <v>373</v>
      </c>
      <c r="CK53" s="10" t="s">
        <v>373</v>
      </c>
      <c r="CL53" s="10" t="s">
        <v>373</v>
      </c>
      <c r="CM53" s="10" t="s">
        <v>373</v>
      </c>
      <c r="CN53" s="10" t="s">
        <v>373</v>
      </c>
      <c r="CO53" s="10" t="s">
        <v>373</v>
      </c>
      <c r="CP53" s="10" t="s">
        <v>373</v>
      </c>
      <c r="CQ53" s="10" t="s">
        <v>373</v>
      </c>
      <c r="CR53" s="10" t="s">
        <v>373</v>
      </c>
      <c r="CS53" s="10" t="s">
        <v>373</v>
      </c>
      <c r="CT53" s="10" t="s">
        <v>373</v>
      </c>
      <c r="CU53" s="10" t="s">
        <v>373</v>
      </c>
      <c r="CV53" s="10" t="s">
        <v>373</v>
      </c>
      <c r="CW53" s="10" t="s">
        <v>373</v>
      </c>
      <c r="CX53" s="10" t="s">
        <v>373</v>
      </c>
      <c r="CY53" s="10" t="s">
        <v>373</v>
      </c>
      <c r="CZ53" s="10" t="s">
        <v>373</v>
      </c>
      <c r="DA53" s="10" t="s">
        <v>373</v>
      </c>
      <c r="DB53" s="10" t="s">
        <v>373</v>
      </c>
      <c r="DC53" s="10" t="s">
        <v>373</v>
      </c>
      <c r="DD53" s="10" t="s">
        <v>373</v>
      </c>
      <c r="DE53" s="10" t="s">
        <v>373</v>
      </c>
      <c r="DF53" s="10" t="s">
        <v>373</v>
      </c>
      <c r="DG53" s="10" t="s">
        <v>373</v>
      </c>
      <c r="DH53" s="10" t="s">
        <v>373</v>
      </c>
      <c r="DI53" s="10" t="s">
        <v>373</v>
      </c>
      <c r="DJ53" s="10" t="s">
        <v>373</v>
      </c>
      <c r="DK53" s="10" t="s">
        <v>373</v>
      </c>
      <c r="DL53" s="10" t="s">
        <v>373</v>
      </c>
      <c r="DM53" s="10" t="s">
        <v>373</v>
      </c>
      <c r="DN53" s="10" t="s">
        <v>373</v>
      </c>
      <c r="DO53" s="10" t="s">
        <v>373</v>
      </c>
      <c r="DP53" s="10" t="s">
        <v>373</v>
      </c>
      <c r="DQ53" s="10" t="s">
        <v>373</v>
      </c>
      <c r="DR53" s="10" t="s">
        <v>373</v>
      </c>
      <c r="DS53" s="10" t="s">
        <v>373</v>
      </c>
      <c r="DT53" s="10" t="s">
        <v>373</v>
      </c>
      <c r="DU53" s="10" t="s">
        <v>373</v>
      </c>
      <c r="DV53" s="10" t="s">
        <v>373</v>
      </c>
      <c r="DW53" s="10" t="s">
        <v>373</v>
      </c>
      <c r="DX53" s="10" t="s">
        <v>373</v>
      </c>
      <c r="DY53" s="10" t="s">
        <v>373</v>
      </c>
      <c r="DZ53" s="10" t="s">
        <v>373</v>
      </c>
      <c r="EA53" s="10" t="s">
        <v>373</v>
      </c>
      <c r="EB53" s="10" t="s">
        <v>373</v>
      </c>
      <c r="EC53" s="10" t="s">
        <v>373</v>
      </c>
      <c r="ED53" s="10" t="s">
        <v>373</v>
      </c>
      <c r="EE53" s="10" t="s">
        <v>373</v>
      </c>
      <c r="EF53" s="10" t="s">
        <v>373</v>
      </c>
      <c r="EG53" s="10" t="s">
        <v>373</v>
      </c>
      <c r="EH53" s="10" t="s">
        <v>373</v>
      </c>
      <c r="EI53" s="10" t="s">
        <v>373</v>
      </c>
      <c r="EJ53" s="10" t="s">
        <v>373</v>
      </c>
      <c r="EK53" s="10" t="s">
        <v>373</v>
      </c>
      <c r="EL53" s="10" t="s">
        <v>373</v>
      </c>
      <c r="EM53" s="10" t="s">
        <v>373</v>
      </c>
      <c r="EN53" s="10" t="s">
        <v>373</v>
      </c>
      <c r="EO53" s="10" t="s">
        <v>373</v>
      </c>
      <c r="EP53" s="10" t="s">
        <v>373</v>
      </c>
      <c r="EQ53" s="10" t="s">
        <v>373</v>
      </c>
      <c r="ER53" s="10" t="s">
        <v>373</v>
      </c>
      <c r="ES53" s="10" t="s">
        <v>373</v>
      </c>
      <c r="ET53" s="10" t="s">
        <v>373</v>
      </c>
      <c r="EU53" s="10" t="s">
        <v>373</v>
      </c>
      <c r="EV53" s="10" t="s">
        <v>373</v>
      </c>
      <c r="EW53" s="10" t="s">
        <v>373</v>
      </c>
      <c r="EX53" s="10" t="s">
        <v>373</v>
      </c>
      <c r="EY53" s="10" t="s">
        <v>373</v>
      </c>
      <c r="EZ53" s="10" t="s">
        <v>373</v>
      </c>
      <c r="FA53" s="10" t="s">
        <v>373</v>
      </c>
      <c r="FB53" s="10" t="s">
        <v>373</v>
      </c>
      <c r="FC53" s="10" t="s">
        <v>373</v>
      </c>
      <c r="FD53" s="10" t="s">
        <v>373</v>
      </c>
      <c r="FE53" s="10" t="s">
        <v>373</v>
      </c>
      <c r="FF53" s="10" t="s">
        <v>373</v>
      </c>
      <c r="FG53" s="10" t="s">
        <v>373</v>
      </c>
      <c r="FH53" s="10" t="s">
        <v>373</v>
      </c>
      <c r="FI53" s="10" t="s">
        <v>373</v>
      </c>
      <c r="FJ53" s="10" t="s">
        <v>373</v>
      </c>
      <c r="FK53" s="10" t="s">
        <v>373</v>
      </c>
      <c r="FL53" s="10" t="s">
        <v>373</v>
      </c>
      <c r="FM53" s="10" t="s">
        <v>373</v>
      </c>
      <c r="FN53" s="10" t="s">
        <v>373</v>
      </c>
      <c r="FO53" s="10" t="s">
        <v>373</v>
      </c>
      <c r="FP53" s="10" t="s">
        <v>373</v>
      </c>
      <c r="FQ53" s="10" t="s">
        <v>373</v>
      </c>
      <c r="FR53" s="10" t="s">
        <v>373</v>
      </c>
      <c r="FS53" s="10" t="s">
        <v>373</v>
      </c>
    </row>
    <row r="54" spans="1:175" s="10" customFormat="1" x14ac:dyDescent="0.2">
      <c r="A54" s="10" t="s">
        <v>682</v>
      </c>
      <c r="B54" s="10">
        <v>1655</v>
      </c>
      <c r="C54" s="10">
        <v>3</v>
      </c>
      <c r="D54" s="10">
        <v>3</v>
      </c>
      <c r="E54" s="10">
        <v>1</v>
      </c>
      <c r="F54" s="10" t="s">
        <v>373</v>
      </c>
      <c r="G54" s="10" t="s">
        <v>423</v>
      </c>
      <c r="H54" s="10">
        <v>2</v>
      </c>
      <c r="I54" s="10" t="s">
        <v>424</v>
      </c>
      <c r="J54" s="10" t="s">
        <v>373</v>
      </c>
      <c r="K54" s="71">
        <v>0.05</v>
      </c>
      <c r="L54" s="10" t="s">
        <v>373</v>
      </c>
      <c r="M54" s="10">
        <v>10</v>
      </c>
      <c r="N54" s="10" t="s">
        <v>373</v>
      </c>
      <c r="O54" s="10" t="s">
        <v>373</v>
      </c>
      <c r="P54" s="10">
        <v>25</v>
      </c>
      <c r="Q54" s="10" t="s">
        <v>373</v>
      </c>
      <c r="R54" s="10">
        <v>90</v>
      </c>
      <c r="S54" s="10">
        <v>1</v>
      </c>
      <c r="T54" s="10" t="s">
        <v>688</v>
      </c>
      <c r="U54" s="10" t="s">
        <v>405</v>
      </c>
      <c r="V54" s="10" t="s">
        <v>406</v>
      </c>
      <c r="W54" s="10">
        <v>60</v>
      </c>
      <c r="X54" s="10" t="s">
        <v>373</v>
      </c>
      <c r="Y54" s="10" t="s">
        <v>373</v>
      </c>
      <c r="Z54" s="10" t="s">
        <v>373</v>
      </c>
      <c r="AA54" s="10" t="s">
        <v>373</v>
      </c>
      <c r="AB54" s="10" t="s">
        <v>373</v>
      </c>
      <c r="AC54" s="10" t="s">
        <v>429</v>
      </c>
      <c r="AE54" s="10" t="s">
        <v>429</v>
      </c>
      <c r="AF54" s="10" t="s">
        <v>429</v>
      </c>
      <c r="AG54" s="10" t="s">
        <v>373</v>
      </c>
      <c r="AH54" s="10" t="s">
        <v>373</v>
      </c>
      <c r="AI54" s="10" t="s">
        <v>373</v>
      </c>
      <c r="AJ54" s="10" t="s">
        <v>689</v>
      </c>
      <c r="AK54" s="10" t="s">
        <v>689</v>
      </c>
      <c r="AL54" s="10" t="s">
        <v>689</v>
      </c>
      <c r="AM54" s="10" t="s">
        <v>489</v>
      </c>
      <c r="AN54" s="10" t="s">
        <v>489</v>
      </c>
      <c r="AO54" s="10" t="s">
        <v>489</v>
      </c>
      <c r="AP54" s="10">
        <v>1</v>
      </c>
      <c r="AQ54" s="10" t="s">
        <v>494</v>
      </c>
      <c r="AR54" s="10" t="s">
        <v>373</v>
      </c>
      <c r="AS54" s="10" t="s">
        <v>690</v>
      </c>
      <c r="AT54" s="10" t="s">
        <v>691</v>
      </c>
      <c r="AU54" s="10" t="s">
        <v>373</v>
      </c>
      <c r="AV54" s="10">
        <v>2</v>
      </c>
      <c r="AW54" s="10" t="s">
        <v>692</v>
      </c>
      <c r="AX54" s="10" t="s">
        <v>373</v>
      </c>
      <c r="AY54" s="10" t="s">
        <v>373</v>
      </c>
      <c r="AZ54" s="10" t="s">
        <v>373</v>
      </c>
      <c r="BA54" s="10">
        <v>2</v>
      </c>
      <c r="BB54" s="10" t="s">
        <v>373</v>
      </c>
      <c r="BC54" s="10" t="s">
        <v>373</v>
      </c>
      <c r="BD54" s="10" t="s">
        <v>373</v>
      </c>
      <c r="BE54" s="10" t="s">
        <v>373</v>
      </c>
      <c r="BF54" s="10" t="s">
        <v>373</v>
      </c>
      <c r="BG54" s="10" t="s">
        <v>373</v>
      </c>
      <c r="BH54" s="10" t="s">
        <v>373</v>
      </c>
      <c r="BI54" s="10" t="s">
        <v>373</v>
      </c>
      <c r="BJ54" s="10" t="s">
        <v>373</v>
      </c>
      <c r="BK54" s="10">
        <v>2</v>
      </c>
      <c r="BL54" s="10" t="s">
        <v>373</v>
      </c>
      <c r="BM54" s="10" t="s">
        <v>373</v>
      </c>
      <c r="BN54" s="10" t="s">
        <v>373</v>
      </c>
      <c r="BO54" s="10" t="s">
        <v>373</v>
      </c>
      <c r="BP54" s="10" t="s">
        <v>373</v>
      </c>
      <c r="BQ54" s="10" t="s">
        <v>373</v>
      </c>
      <c r="BR54" s="10" t="s">
        <v>373</v>
      </c>
      <c r="BS54" s="10" t="s">
        <v>373</v>
      </c>
      <c r="BT54" s="10" t="s">
        <v>373</v>
      </c>
      <c r="BU54" s="10">
        <v>2</v>
      </c>
      <c r="BV54" s="10" t="s">
        <v>373</v>
      </c>
      <c r="BW54" s="10" t="s">
        <v>373</v>
      </c>
      <c r="BX54" s="10" t="s">
        <v>373</v>
      </c>
      <c r="BY54" s="10" t="s">
        <v>373</v>
      </c>
      <c r="BZ54" s="10" t="s">
        <v>373</v>
      </c>
      <c r="CA54" s="10" t="s">
        <v>373</v>
      </c>
      <c r="CB54" s="10" t="s">
        <v>373</v>
      </c>
      <c r="CC54" s="10" t="s">
        <v>373</v>
      </c>
      <c r="CD54" s="10" t="s">
        <v>373</v>
      </c>
      <c r="CE54" s="10" t="s">
        <v>373</v>
      </c>
      <c r="CF54" s="10" t="s">
        <v>373</v>
      </c>
      <c r="CG54" s="10" t="s">
        <v>373</v>
      </c>
      <c r="CH54" s="10">
        <v>2</v>
      </c>
      <c r="CI54" s="10" t="s">
        <v>373</v>
      </c>
      <c r="CJ54" s="10" t="s">
        <v>373</v>
      </c>
      <c r="CK54" s="10" t="s">
        <v>373</v>
      </c>
      <c r="CL54" s="10" t="s">
        <v>373</v>
      </c>
      <c r="CM54" s="10" t="s">
        <v>373</v>
      </c>
      <c r="CN54" s="10" t="s">
        <v>373</v>
      </c>
      <c r="CO54" s="10" t="s">
        <v>373</v>
      </c>
      <c r="CP54" s="10" t="s">
        <v>373</v>
      </c>
      <c r="CQ54" s="10" t="s">
        <v>373</v>
      </c>
      <c r="CR54" s="10" t="s">
        <v>373</v>
      </c>
      <c r="CS54" s="10" t="s">
        <v>373</v>
      </c>
      <c r="CT54" s="10" t="s">
        <v>373</v>
      </c>
      <c r="CU54" s="10" t="s">
        <v>373</v>
      </c>
      <c r="CV54" s="10" t="s">
        <v>373</v>
      </c>
      <c r="CW54" s="10" t="s">
        <v>373</v>
      </c>
      <c r="CX54" s="10" t="s">
        <v>373</v>
      </c>
      <c r="CY54" s="10" t="s">
        <v>373</v>
      </c>
      <c r="CZ54" s="10" t="s">
        <v>373</v>
      </c>
      <c r="DA54" s="10" t="s">
        <v>373</v>
      </c>
      <c r="DB54" s="10" t="s">
        <v>373</v>
      </c>
      <c r="DC54" s="10" t="s">
        <v>373</v>
      </c>
      <c r="DD54" s="10" t="s">
        <v>373</v>
      </c>
      <c r="DE54" s="10" t="s">
        <v>373</v>
      </c>
      <c r="DF54" s="10" t="s">
        <v>373</v>
      </c>
      <c r="DG54" s="10" t="s">
        <v>373</v>
      </c>
      <c r="DH54" s="10" t="s">
        <v>373</v>
      </c>
      <c r="DI54" s="10" t="s">
        <v>373</v>
      </c>
      <c r="DJ54" s="10" t="s">
        <v>373</v>
      </c>
      <c r="DK54" s="10" t="s">
        <v>373</v>
      </c>
      <c r="DL54" s="10" t="s">
        <v>373</v>
      </c>
      <c r="DM54" s="10" t="s">
        <v>373</v>
      </c>
      <c r="DN54" s="10" t="s">
        <v>373</v>
      </c>
      <c r="DO54" s="10" t="s">
        <v>373</v>
      </c>
      <c r="DP54" s="10" t="s">
        <v>373</v>
      </c>
      <c r="DQ54" s="10" t="s">
        <v>373</v>
      </c>
      <c r="DR54" s="10" t="s">
        <v>373</v>
      </c>
      <c r="DS54" s="10" t="s">
        <v>373</v>
      </c>
      <c r="DT54" s="10" t="s">
        <v>373</v>
      </c>
      <c r="DU54" s="10" t="s">
        <v>373</v>
      </c>
      <c r="DV54" s="10" t="s">
        <v>373</v>
      </c>
      <c r="DW54" s="10">
        <v>2</v>
      </c>
      <c r="DX54" s="10" t="s">
        <v>373</v>
      </c>
      <c r="DY54" s="10" t="s">
        <v>373</v>
      </c>
      <c r="DZ54" s="10" t="s">
        <v>373</v>
      </c>
      <c r="EA54" s="10" t="s">
        <v>373</v>
      </c>
      <c r="EB54" s="10" t="s">
        <v>373</v>
      </c>
      <c r="EC54" s="10" t="s">
        <v>373</v>
      </c>
      <c r="ED54" s="10" t="s">
        <v>373</v>
      </c>
      <c r="EE54" s="10" t="s">
        <v>373</v>
      </c>
      <c r="EF54" s="10" t="s">
        <v>373</v>
      </c>
      <c r="EG54" s="10" t="s">
        <v>373</v>
      </c>
      <c r="EH54" s="10" t="s">
        <v>373</v>
      </c>
      <c r="EI54" s="10" t="s">
        <v>373</v>
      </c>
      <c r="EJ54" s="10" t="s">
        <v>373</v>
      </c>
      <c r="EK54" s="10" t="s">
        <v>373</v>
      </c>
      <c r="EL54" s="10" t="s">
        <v>373</v>
      </c>
      <c r="EM54" s="10" t="s">
        <v>373</v>
      </c>
      <c r="EN54" s="10" t="s">
        <v>373</v>
      </c>
      <c r="EO54" s="10" t="s">
        <v>373</v>
      </c>
      <c r="EP54" s="10" t="s">
        <v>373</v>
      </c>
      <c r="EQ54" s="10" t="s">
        <v>373</v>
      </c>
      <c r="ER54" s="10" t="s">
        <v>373</v>
      </c>
      <c r="ES54" s="10" t="s">
        <v>373</v>
      </c>
      <c r="ET54" s="10" t="s">
        <v>373</v>
      </c>
      <c r="EU54" s="10" t="s">
        <v>373</v>
      </c>
      <c r="EV54" s="10" t="s">
        <v>373</v>
      </c>
      <c r="EW54" s="10" t="s">
        <v>373</v>
      </c>
      <c r="EX54" s="10" t="s">
        <v>373</v>
      </c>
      <c r="EY54" s="10" t="s">
        <v>373</v>
      </c>
      <c r="EZ54" s="10" t="s">
        <v>373</v>
      </c>
      <c r="FA54" s="10" t="s">
        <v>373</v>
      </c>
      <c r="FB54" s="10" t="s">
        <v>373</v>
      </c>
      <c r="FC54" s="10" t="s">
        <v>373</v>
      </c>
      <c r="FD54" s="10" t="s">
        <v>373</v>
      </c>
      <c r="FE54" s="10" t="s">
        <v>373</v>
      </c>
      <c r="FF54" s="10" t="s">
        <v>373</v>
      </c>
      <c r="FG54" s="10" t="s">
        <v>373</v>
      </c>
      <c r="FH54" s="10">
        <v>2</v>
      </c>
      <c r="FI54" s="10" t="s">
        <v>373</v>
      </c>
      <c r="FJ54" s="10" t="s">
        <v>373</v>
      </c>
      <c r="FK54" s="10" t="s">
        <v>373</v>
      </c>
      <c r="FL54" s="10" t="s">
        <v>373</v>
      </c>
      <c r="FM54" s="10" t="s">
        <v>373</v>
      </c>
      <c r="FN54" s="10" t="s">
        <v>373</v>
      </c>
      <c r="FO54" s="10" t="s">
        <v>373</v>
      </c>
      <c r="FP54" s="10" t="s">
        <v>373</v>
      </c>
      <c r="FQ54" s="10" t="s">
        <v>373</v>
      </c>
      <c r="FR54" s="10" t="s">
        <v>373</v>
      </c>
      <c r="FS54" s="10" t="s">
        <v>373</v>
      </c>
    </row>
    <row r="55" spans="1:175" s="10" customFormat="1" x14ac:dyDescent="0.2">
      <c r="A55" s="10" t="s">
        <v>573</v>
      </c>
      <c r="B55" s="10">
        <v>375</v>
      </c>
      <c r="C55" s="10">
        <v>1</v>
      </c>
      <c r="D55" s="10">
        <v>11</v>
      </c>
      <c r="E55" s="10">
        <v>1</v>
      </c>
      <c r="F55" s="10" t="s">
        <v>373</v>
      </c>
      <c r="G55" s="10" t="s">
        <v>382</v>
      </c>
      <c r="H55" s="10">
        <v>2</v>
      </c>
      <c r="I55" s="10" t="s">
        <v>577</v>
      </c>
      <c r="J55" s="10" t="s">
        <v>373</v>
      </c>
      <c r="K55" s="71">
        <v>0.2</v>
      </c>
      <c r="L55" s="55">
        <v>0.02</v>
      </c>
      <c r="M55" s="10">
        <v>31</v>
      </c>
      <c r="N55" s="10" t="s">
        <v>373</v>
      </c>
      <c r="O55" s="10" t="s">
        <v>373</v>
      </c>
      <c r="P55" s="10">
        <v>60</v>
      </c>
      <c r="Q55" s="10" t="s">
        <v>373</v>
      </c>
      <c r="R55" s="10">
        <v>60</v>
      </c>
      <c r="S55" s="10">
        <v>2</v>
      </c>
      <c r="T55" s="10" t="s">
        <v>373</v>
      </c>
      <c r="U55" s="10" t="s">
        <v>405</v>
      </c>
      <c r="V55" s="10" t="s">
        <v>373</v>
      </c>
      <c r="W55" s="10" t="s">
        <v>373</v>
      </c>
      <c r="X55" s="10" t="s">
        <v>373</v>
      </c>
      <c r="Y55" s="10" t="s">
        <v>373</v>
      </c>
      <c r="Z55" s="12">
        <v>0.25</v>
      </c>
      <c r="AA55" s="10" t="s">
        <v>373</v>
      </c>
      <c r="AB55" s="10" t="s">
        <v>373</v>
      </c>
      <c r="AC55" s="10" t="s">
        <v>373</v>
      </c>
      <c r="AE55" s="10" t="s">
        <v>373</v>
      </c>
      <c r="AF55" s="10" t="s">
        <v>373</v>
      </c>
      <c r="AG55" s="10">
        <v>1</v>
      </c>
      <c r="AH55" s="10" t="s">
        <v>373</v>
      </c>
      <c r="AI55" s="10" t="s">
        <v>373</v>
      </c>
      <c r="AJ55" s="10">
        <v>2015</v>
      </c>
      <c r="AK55" s="10" t="s">
        <v>373</v>
      </c>
      <c r="AL55" s="10" t="s">
        <v>373</v>
      </c>
      <c r="AM55" s="10">
        <v>2015</v>
      </c>
      <c r="AN55" s="10" t="s">
        <v>373</v>
      </c>
      <c r="AO55" s="10" t="s">
        <v>373</v>
      </c>
      <c r="AP55" s="10">
        <v>2</v>
      </c>
      <c r="AQ55" s="10" t="s">
        <v>408</v>
      </c>
      <c r="AR55" s="10" t="s">
        <v>373</v>
      </c>
      <c r="AS55" s="10" t="s">
        <v>373</v>
      </c>
      <c r="AT55" s="10" t="s">
        <v>494</v>
      </c>
      <c r="AU55" s="10" t="s">
        <v>583</v>
      </c>
      <c r="AV55" s="10">
        <v>2</v>
      </c>
      <c r="AW55" s="10" t="s">
        <v>373</v>
      </c>
      <c r="AX55" s="10">
        <v>2</v>
      </c>
      <c r="AY55" s="10" t="s">
        <v>373</v>
      </c>
      <c r="AZ55" s="10" t="s">
        <v>373</v>
      </c>
      <c r="BA55" s="10">
        <v>2</v>
      </c>
      <c r="BB55" s="10" t="s">
        <v>373</v>
      </c>
      <c r="BC55" s="10" t="s">
        <v>373</v>
      </c>
      <c r="BD55" s="10" t="s">
        <v>373</v>
      </c>
      <c r="BE55" s="10" t="s">
        <v>373</v>
      </c>
      <c r="BF55" s="10" t="s">
        <v>373</v>
      </c>
      <c r="BG55" s="10" t="s">
        <v>373</v>
      </c>
      <c r="BH55" s="10" t="s">
        <v>373</v>
      </c>
      <c r="BI55" s="10" t="s">
        <v>373</v>
      </c>
      <c r="BJ55" s="10" t="s">
        <v>373</v>
      </c>
      <c r="BK55" s="10">
        <v>2</v>
      </c>
      <c r="BL55" s="10" t="s">
        <v>373</v>
      </c>
      <c r="BM55" s="10" t="s">
        <v>373</v>
      </c>
      <c r="BN55" s="10" t="s">
        <v>373</v>
      </c>
      <c r="BO55" s="10" t="s">
        <v>373</v>
      </c>
      <c r="BP55" s="10" t="s">
        <v>373</v>
      </c>
      <c r="BQ55" s="10" t="s">
        <v>373</v>
      </c>
      <c r="BR55" s="10" t="s">
        <v>373</v>
      </c>
      <c r="BS55" s="10" t="s">
        <v>373</v>
      </c>
      <c r="BT55" s="77" t="s">
        <v>373</v>
      </c>
      <c r="BU55" s="10">
        <v>2</v>
      </c>
      <c r="BV55" s="10" t="s">
        <v>373</v>
      </c>
      <c r="BW55" s="10" t="s">
        <v>373</v>
      </c>
      <c r="BX55" s="10" t="s">
        <v>373</v>
      </c>
      <c r="BY55" s="10" t="s">
        <v>373</v>
      </c>
      <c r="BZ55" s="10" t="s">
        <v>373</v>
      </c>
      <c r="CA55" s="10" t="s">
        <v>373</v>
      </c>
      <c r="CB55" s="10" t="s">
        <v>373</v>
      </c>
      <c r="CC55" s="10" t="s">
        <v>373</v>
      </c>
      <c r="CD55" s="10" t="s">
        <v>373</v>
      </c>
      <c r="CE55" s="10" t="s">
        <v>373</v>
      </c>
      <c r="CF55" s="10" t="s">
        <v>373</v>
      </c>
      <c r="CG55" s="10" t="s">
        <v>373</v>
      </c>
      <c r="CH55" s="10">
        <v>1</v>
      </c>
      <c r="CI55" s="10">
        <v>375</v>
      </c>
      <c r="CJ55" s="10" t="s">
        <v>373</v>
      </c>
      <c r="CK55" s="10">
        <v>375</v>
      </c>
      <c r="CL55" s="10" t="s">
        <v>373</v>
      </c>
      <c r="CM55" s="10">
        <v>160</v>
      </c>
      <c r="CN55" s="10" t="s">
        <v>373</v>
      </c>
      <c r="CO55" s="10">
        <v>2</v>
      </c>
      <c r="CP55" s="10">
        <v>1</v>
      </c>
      <c r="CQ55" s="10" t="s">
        <v>373</v>
      </c>
      <c r="CR55" s="10" t="s">
        <v>373</v>
      </c>
      <c r="CS55" s="123">
        <v>37000000</v>
      </c>
      <c r="CT55" s="10" t="s">
        <v>373</v>
      </c>
      <c r="CU55" s="10">
        <v>1</v>
      </c>
      <c r="CV55" s="10" t="s">
        <v>373</v>
      </c>
      <c r="CW55" s="10">
        <v>0</v>
      </c>
      <c r="CX55" s="10" t="s">
        <v>373</v>
      </c>
      <c r="CY55" s="10">
        <v>2001</v>
      </c>
      <c r="CZ55" s="10" t="s">
        <v>373</v>
      </c>
      <c r="DA55" s="10" t="s">
        <v>373</v>
      </c>
      <c r="DB55" s="10" t="s">
        <v>373</v>
      </c>
      <c r="DC55" s="10" t="s">
        <v>373</v>
      </c>
      <c r="DD55" s="10" t="s">
        <v>373</v>
      </c>
      <c r="DE55" s="10">
        <v>250000</v>
      </c>
      <c r="DF55" s="10" t="s">
        <v>373</v>
      </c>
      <c r="DG55" s="10" t="s">
        <v>373</v>
      </c>
      <c r="DH55" s="10" t="s">
        <v>373</v>
      </c>
      <c r="DI55" s="10" t="s">
        <v>373</v>
      </c>
      <c r="DJ55" s="10" t="s">
        <v>373</v>
      </c>
      <c r="DK55" s="10" t="s">
        <v>373</v>
      </c>
      <c r="DL55" s="10" t="s">
        <v>373</v>
      </c>
      <c r="DM55" s="10" t="s">
        <v>373</v>
      </c>
      <c r="DN55" s="10" t="s">
        <v>373</v>
      </c>
      <c r="DO55" s="10">
        <v>2</v>
      </c>
      <c r="DP55" s="10">
        <v>1</v>
      </c>
      <c r="DQ55" s="10" t="s">
        <v>449</v>
      </c>
      <c r="DR55" s="10" t="s">
        <v>373</v>
      </c>
      <c r="DS55" s="10" t="s">
        <v>373</v>
      </c>
      <c r="DT55" s="10" t="s">
        <v>373</v>
      </c>
      <c r="DU55" s="55">
        <v>1</v>
      </c>
      <c r="DV55" s="10" t="s">
        <v>373</v>
      </c>
      <c r="DW55" s="10">
        <v>2</v>
      </c>
      <c r="DX55" s="10" t="s">
        <v>373</v>
      </c>
      <c r="DY55" s="10" t="s">
        <v>373</v>
      </c>
      <c r="DZ55" s="10" t="s">
        <v>373</v>
      </c>
      <c r="EA55" s="10" t="s">
        <v>373</v>
      </c>
      <c r="EB55" s="10" t="s">
        <v>373</v>
      </c>
      <c r="EC55" s="10" t="s">
        <v>373</v>
      </c>
      <c r="ED55" s="10" t="s">
        <v>373</v>
      </c>
      <c r="EE55" s="10" t="s">
        <v>373</v>
      </c>
      <c r="EF55" s="10" t="s">
        <v>373</v>
      </c>
      <c r="EG55" s="10" t="s">
        <v>373</v>
      </c>
      <c r="EH55" s="10" t="s">
        <v>373</v>
      </c>
      <c r="EI55" s="10" t="s">
        <v>373</v>
      </c>
      <c r="EJ55" s="10" t="s">
        <v>373</v>
      </c>
      <c r="EK55" s="10" t="s">
        <v>373</v>
      </c>
      <c r="EL55" s="10" t="s">
        <v>373</v>
      </c>
      <c r="EM55" s="10" t="s">
        <v>373</v>
      </c>
      <c r="EN55" s="10" t="s">
        <v>373</v>
      </c>
      <c r="EO55" s="10" t="s">
        <v>373</v>
      </c>
      <c r="EP55" s="10" t="s">
        <v>373</v>
      </c>
      <c r="EQ55" s="10" t="s">
        <v>373</v>
      </c>
      <c r="ER55" s="10" t="s">
        <v>373</v>
      </c>
      <c r="ES55" s="10" t="s">
        <v>373</v>
      </c>
      <c r="ET55" s="10" t="s">
        <v>373</v>
      </c>
      <c r="EU55" s="10" t="s">
        <v>373</v>
      </c>
      <c r="EV55" s="10" t="s">
        <v>373</v>
      </c>
      <c r="EW55" s="10" t="s">
        <v>373</v>
      </c>
      <c r="EX55" s="10" t="s">
        <v>373</v>
      </c>
      <c r="EY55" s="10" t="s">
        <v>373</v>
      </c>
      <c r="EZ55" s="10" t="s">
        <v>373</v>
      </c>
      <c r="FA55" s="10" t="s">
        <v>373</v>
      </c>
      <c r="FB55" s="10" t="s">
        <v>373</v>
      </c>
      <c r="FC55" s="10" t="s">
        <v>373</v>
      </c>
      <c r="FD55" s="10" t="s">
        <v>373</v>
      </c>
      <c r="FE55" s="10" t="s">
        <v>373</v>
      </c>
      <c r="FF55" s="10" t="s">
        <v>373</v>
      </c>
      <c r="FG55" s="10" t="s">
        <v>373</v>
      </c>
      <c r="FH55" s="10">
        <v>2</v>
      </c>
      <c r="FI55" s="10" t="s">
        <v>373</v>
      </c>
      <c r="FJ55" s="10" t="s">
        <v>373</v>
      </c>
      <c r="FK55" s="10" t="s">
        <v>373</v>
      </c>
      <c r="FL55" s="10" t="s">
        <v>373</v>
      </c>
      <c r="FM55" s="10" t="s">
        <v>373</v>
      </c>
      <c r="FN55" s="10" t="s">
        <v>373</v>
      </c>
      <c r="FO55" s="10" t="s">
        <v>373</v>
      </c>
      <c r="FP55" s="10" t="s">
        <v>373</v>
      </c>
      <c r="FQ55" s="10" t="s">
        <v>373</v>
      </c>
      <c r="FR55" s="10" t="s">
        <v>373</v>
      </c>
      <c r="FS55" s="10" t="s">
        <v>373</v>
      </c>
    </row>
    <row r="56" spans="1:175" s="10" customFormat="1" x14ac:dyDescent="0.2">
      <c r="A56" s="10" t="s">
        <v>1155</v>
      </c>
      <c r="B56" s="10">
        <v>815</v>
      </c>
      <c r="C56" s="10">
        <v>2</v>
      </c>
      <c r="D56" s="10">
        <v>10</v>
      </c>
      <c r="E56" s="10">
        <v>2</v>
      </c>
      <c r="F56" s="10" t="s">
        <v>373</v>
      </c>
      <c r="G56" s="10" t="s">
        <v>596</v>
      </c>
      <c r="H56" s="10">
        <v>2</v>
      </c>
      <c r="I56" s="10" t="s">
        <v>597</v>
      </c>
      <c r="J56" s="10" t="s">
        <v>373</v>
      </c>
      <c r="K56" s="19">
        <v>1.4999999999999999E-2</v>
      </c>
      <c r="L56" s="10" t="s">
        <v>373</v>
      </c>
      <c r="M56" s="10">
        <v>2</v>
      </c>
      <c r="N56" s="10" t="s">
        <v>373</v>
      </c>
      <c r="O56" s="10" t="s">
        <v>373</v>
      </c>
      <c r="P56" s="10">
        <v>60</v>
      </c>
      <c r="Q56" s="10" t="s">
        <v>373</v>
      </c>
      <c r="R56" s="10" t="s">
        <v>373</v>
      </c>
      <c r="S56" s="10">
        <v>1</v>
      </c>
      <c r="T56" s="10" t="s">
        <v>1160</v>
      </c>
      <c r="U56" s="10" t="s">
        <v>405</v>
      </c>
      <c r="V56" s="10" t="s">
        <v>406</v>
      </c>
      <c r="W56" s="10" t="s">
        <v>373</v>
      </c>
      <c r="X56" s="10" t="s">
        <v>1161</v>
      </c>
      <c r="Y56" s="10" t="s">
        <v>373</v>
      </c>
      <c r="Z56" s="10" t="s">
        <v>373</v>
      </c>
      <c r="AA56" s="10" t="s">
        <v>373</v>
      </c>
      <c r="AB56" s="10" t="s">
        <v>373</v>
      </c>
      <c r="AC56" s="10" t="s">
        <v>429</v>
      </c>
      <c r="AE56" s="10" t="s">
        <v>429</v>
      </c>
      <c r="AF56" s="10" t="s">
        <v>429</v>
      </c>
      <c r="AG56" s="10">
        <v>1</v>
      </c>
      <c r="AH56" s="10">
        <v>2</v>
      </c>
      <c r="AI56" s="10" t="s">
        <v>373</v>
      </c>
      <c r="AJ56" s="10" t="s">
        <v>373</v>
      </c>
      <c r="AK56" s="10" t="s">
        <v>373</v>
      </c>
      <c r="AL56" s="10" t="s">
        <v>489</v>
      </c>
      <c r="AM56" s="10" t="s">
        <v>373</v>
      </c>
      <c r="AN56" s="10" t="s">
        <v>373</v>
      </c>
      <c r="AO56" s="10" t="s">
        <v>373</v>
      </c>
      <c r="AP56" s="10">
        <v>1</v>
      </c>
      <c r="AQ56" s="10" t="s">
        <v>703</v>
      </c>
      <c r="AR56" s="10" t="s">
        <v>373</v>
      </c>
      <c r="AS56" s="10" t="s">
        <v>373</v>
      </c>
      <c r="AT56" s="10" t="s">
        <v>494</v>
      </c>
      <c r="AU56" s="10" t="s">
        <v>1162</v>
      </c>
      <c r="AV56" s="10">
        <v>2</v>
      </c>
      <c r="AW56" s="10" t="s">
        <v>373</v>
      </c>
      <c r="AX56" s="10">
        <v>2</v>
      </c>
      <c r="AY56" s="10">
        <v>2</v>
      </c>
      <c r="AZ56" s="10">
        <v>2</v>
      </c>
      <c r="BA56" s="10">
        <v>2</v>
      </c>
      <c r="BB56" s="10" t="s">
        <v>373</v>
      </c>
      <c r="BC56" s="10" t="s">
        <v>373</v>
      </c>
      <c r="BD56" s="10" t="s">
        <v>373</v>
      </c>
      <c r="BE56" s="10" t="s">
        <v>373</v>
      </c>
      <c r="BF56" s="10" t="s">
        <v>373</v>
      </c>
      <c r="BG56" s="10" t="s">
        <v>373</v>
      </c>
      <c r="BH56" s="10" t="s">
        <v>373</v>
      </c>
      <c r="BI56" s="10" t="s">
        <v>373</v>
      </c>
      <c r="BJ56" s="10" t="s">
        <v>373</v>
      </c>
      <c r="BK56" s="10">
        <v>1</v>
      </c>
      <c r="BL56" s="10">
        <v>2019</v>
      </c>
      <c r="BM56" s="10" t="s">
        <v>411</v>
      </c>
      <c r="BN56" s="10" t="s">
        <v>373</v>
      </c>
      <c r="BO56" s="10" t="s">
        <v>373</v>
      </c>
      <c r="BP56" s="10" t="s">
        <v>618</v>
      </c>
      <c r="BQ56" s="10" t="s">
        <v>373</v>
      </c>
      <c r="BR56" s="10" t="s">
        <v>435</v>
      </c>
      <c r="BS56" s="10" t="s">
        <v>373</v>
      </c>
      <c r="BT56" s="77">
        <v>17</v>
      </c>
      <c r="BU56" s="10">
        <v>2</v>
      </c>
      <c r="BW56" s="10" t="s">
        <v>373</v>
      </c>
      <c r="BX56" s="19" t="s">
        <v>373</v>
      </c>
      <c r="BZ56" s="10" t="s">
        <v>373</v>
      </c>
      <c r="CA56" s="10" t="s">
        <v>373</v>
      </c>
      <c r="CB56" s="10" t="s">
        <v>373</v>
      </c>
      <c r="CC56" s="10" t="s">
        <v>373</v>
      </c>
      <c r="CD56" s="10" t="s">
        <v>373</v>
      </c>
      <c r="CE56" s="10" t="s">
        <v>373</v>
      </c>
      <c r="CF56" s="10" t="s">
        <v>373</v>
      </c>
      <c r="CG56" s="77" t="s">
        <v>373</v>
      </c>
      <c r="CH56" s="10">
        <v>1</v>
      </c>
      <c r="CI56" s="10">
        <v>815</v>
      </c>
      <c r="CJ56" s="10">
        <v>40</v>
      </c>
      <c r="CK56" s="10" t="s">
        <v>373</v>
      </c>
      <c r="CL56" s="10" t="s">
        <v>373</v>
      </c>
      <c r="CM56" s="10" t="s">
        <v>373</v>
      </c>
      <c r="CN56" s="10" t="s">
        <v>373</v>
      </c>
      <c r="CO56" s="10" t="s">
        <v>373</v>
      </c>
      <c r="CP56" s="10" t="s">
        <v>373</v>
      </c>
      <c r="CQ56" s="10" t="s">
        <v>373</v>
      </c>
      <c r="CR56" s="10" t="s">
        <v>373</v>
      </c>
      <c r="CS56" s="10" t="s">
        <v>373</v>
      </c>
      <c r="CT56" s="10" t="s">
        <v>373</v>
      </c>
      <c r="CU56" s="10" t="s">
        <v>373</v>
      </c>
      <c r="CV56" s="10" t="s">
        <v>373</v>
      </c>
      <c r="CW56" s="10" t="s">
        <v>373</v>
      </c>
      <c r="CX56" s="10" t="s">
        <v>373</v>
      </c>
      <c r="CY56" s="10">
        <v>1999</v>
      </c>
      <c r="CZ56" s="10" t="s">
        <v>373</v>
      </c>
      <c r="DA56" s="10" t="s">
        <v>373</v>
      </c>
      <c r="DB56" s="10" t="s">
        <v>373</v>
      </c>
      <c r="DC56" s="10" t="s">
        <v>373</v>
      </c>
      <c r="DD56" s="10" t="s">
        <v>373</v>
      </c>
      <c r="DE56" s="10" t="s">
        <v>373</v>
      </c>
      <c r="DF56" s="10" t="s">
        <v>373</v>
      </c>
      <c r="DG56" s="10" t="s">
        <v>373</v>
      </c>
      <c r="DH56" s="10" t="s">
        <v>373</v>
      </c>
      <c r="DI56" s="10" t="s">
        <v>373</v>
      </c>
      <c r="DJ56" s="10" t="s">
        <v>373</v>
      </c>
      <c r="DK56" s="10" t="s">
        <v>373</v>
      </c>
      <c r="DL56" s="10" t="s">
        <v>373</v>
      </c>
      <c r="DM56" s="10" t="s">
        <v>373</v>
      </c>
      <c r="DN56" s="10" t="s">
        <v>373</v>
      </c>
      <c r="DO56" s="10">
        <v>1</v>
      </c>
      <c r="DP56" s="10">
        <v>1</v>
      </c>
      <c r="DQ56" s="10" t="s">
        <v>449</v>
      </c>
      <c r="DR56" s="10" t="s">
        <v>373</v>
      </c>
      <c r="DS56" s="10" t="s">
        <v>373</v>
      </c>
      <c r="DT56" s="10" t="s">
        <v>373</v>
      </c>
      <c r="DU56" s="10" t="s">
        <v>373</v>
      </c>
      <c r="DV56" s="10" t="s">
        <v>373</v>
      </c>
      <c r="DW56" s="10">
        <v>1</v>
      </c>
      <c r="DX56" s="10" t="s">
        <v>373</v>
      </c>
      <c r="DY56" s="10" t="s">
        <v>373</v>
      </c>
      <c r="DZ56" s="10" t="s">
        <v>373</v>
      </c>
      <c r="EA56" s="10" t="s">
        <v>373</v>
      </c>
      <c r="EB56" s="10" t="s">
        <v>373</v>
      </c>
      <c r="EC56" s="10" t="s">
        <v>373</v>
      </c>
      <c r="ED56" s="10" t="s">
        <v>373</v>
      </c>
      <c r="EE56" s="10" t="s">
        <v>373</v>
      </c>
      <c r="EF56" s="10" t="s">
        <v>373</v>
      </c>
      <c r="EG56" s="10" t="s">
        <v>373</v>
      </c>
      <c r="EH56" s="10" t="s">
        <v>373</v>
      </c>
      <c r="EI56" s="10" t="s">
        <v>373</v>
      </c>
      <c r="EJ56" s="10" t="s">
        <v>373</v>
      </c>
      <c r="EK56" s="10" t="s">
        <v>373</v>
      </c>
      <c r="EL56" s="10" t="s">
        <v>373</v>
      </c>
      <c r="EM56" s="10" t="s">
        <v>373</v>
      </c>
      <c r="EN56" s="10" t="s">
        <v>373</v>
      </c>
      <c r="EO56" s="10" t="s">
        <v>373</v>
      </c>
      <c r="EP56" s="10" t="s">
        <v>373</v>
      </c>
      <c r="EQ56" s="10" t="s">
        <v>373</v>
      </c>
      <c r="ER56" s="10" t="s">
        <v>373</v>
      </c>
      <c r="ES56" s="10" t="s">
        <v>373</v>
      </c>
      <c r="ET56" s="10" t="s">
        <v>373</v>
      </c>
      <c r="EU56" s="10" t="s">
        <v>373</v>
      </c>
      <c r="EV56" s="10" t="s">
        <v>373</v>
      </c>
      <c r="EW56" s="10" t="s">
        <v>373</v>
      </c>
      <c r="EX56" s="10" t="s">
        <v>373</v>
      </c>
      <c r="EY56" s="10" t="s">
        <v>373</v>
      </c>
      <c r="EZ56" s="10">
        <v>1</v>
      </c>
      <c r="FA56" s="10" t="s">
        <v>373</v>
      </c>
      <c r="FB56" s="10" t="s">
        <v>373</v>
      </c>
      <c r="FC56" s="10" t="s">
        <v>373</v>
      </c>
      <c r="FD56" s="10" t="s">
        <v>373</v>
      </c>
      <c r="FE56" s="10">
        <v>2</v>
      </c>
      <c r="FF56" s="10" t="s">
        <v>373</v>
      </c>
      <c r="FG56" s="10" t="s">
        <v>373</v>
      </c>
      <c r="FH56" s="10">
        <v>2</v>
      </c>
      <c r="FI56" s="10" t="s">
        <v>373</v>
      </c>
      <c r="FJ56" s="10" t="s">
        <v>373</v>
      </c>
      <c r="FK56" s="10" t="s">
        <v>373</v>
      </c>
      <c r="FL56" s="10" t="s">
        <v>373</v>
      </c>
      <c r="FM56" s="10" t="s">
        <v>373</v>
      </c>
      <c r="FN56" s="10" t="s">
        <v>373</v>
      </c>
      <c r="FO56" s="10" t="s">
        <v>373</v>
      </c>
      <c r="FP56" s="10" t="s">
        <v>373</v>
      </c>
      <c r="FQ56" s="10" t="s">
        <v>373</v>
      </c>
      <c r="FR56" s="10" t="s">
        <v>373</v>
      </c>
      <c r="FS56" s="10" t="s">
        <v>373</v>
      </c>
    </row>
    <row r="57" spans="1:175" s="10" customFormat="1" x14ac:dyDescent="0.2">
      <c r="A57" s="10" t="s">
        <v>1202</v>
      </c>
      <c r="B57" s="10">
        <v>200</v>
      </c>
      <c r="C57" s="10">
        <v>1</v>
      </c>
      <c r="D57" s="10">
        <v>12</v>
      </c>
      <c r="E57" s="10">
        <v>1</v>
      </c>
      <c r="F57" s="10" t="s">
        <v>373</v>
      </c>
      <c r="G57" s="10" t="s">
        <v>539</v>
      </c>
      <c r="H57" s="10">
        <v>1</v>
      </c>
      <c r="I57" s="10" t="s">
        <v>424</v>
      </c>
      <c r="J57" s="10" t="s">
        <v>373</v>
      </c>
      <c r="K57" s="71">
        <v>0.25</v>
      </c>
      <c r="L57" s="10" t="s">
        <v>373</v>
      </c>
      <c r="M57" s="10">
        <v>45</v>
      </c>
      <c r="N57" s="10" t="s">
        <v>373</v>
      </c>
      <c r="O57" s="10" t="s">
        <v>373</v>
      </c>
      <c r="P57" s="10">
        <v>46</v>
      </c>
      <c r="Q57" s="77">
        <v>500</v>
      </c>
      <c r="R57" s="10" t="s">
        <v>373</v>
      </c>
      <c r="S57" s="10">
        <v>2</v>
      </c>
      <c r="T57" s="10" t="s">
        <v>373</v>
      </c>
      <c r="U57" s="10" t="s">
        <v>405</v>
      </c>
      <c r="V57" s="10" t="s">
        <v>406</v>
      </c>
      <c r="W57" s="10">
        <v>30</v>
      </c>
      <c r="X57" s="10" t="s">
        <v>1211</v>
      </c>
      <c r="Y57" s="10" t="s">
        <v>373</v>
      </c>
      <c r="Z57" s="19">
        <v>0.02</v>
      </c>
      <c r="AA57" s="19">
        <v>0.02</v>
      </c>
      <c r="AB57" s="10" t="s">
        <v>373</v>
      </c>
      <c r="AC57" s="10" t="s">
        <v>373</v>
      </c>
      <c r="AE57" s="10" t="s">
        <v>373</v>
      </c>
      <c r="AF57" s="10" t="s">
        <v>429</v>
      </c>
      <c r="AG57" s="10">
        <v>1</v>
      </c>
      <c r="AH57" s="10">
        <v>1</v>
      </c>
      <c r="AI57" s="10" t="s">
        <v>373</v>
      </c>
      <c r="AJ57" s="10">
        <v>2014</v>
      </c>
      <c r="AK57" s="10">
        <v>2014</v>
      </c>
      <c r="AL57" s="10" t="s">
        <v>489</v>
      </c>
      <c r="AM57" s="10" t="s">
        <v>489</v>
      </c>
      <c r="AN57" s="10" t="s">
        <v>489</v>
      </c>
      <c r="AO57" s="10" t="s">
        <v>489</v>
      </c>
      <c r="AP57" s="10">
        <v>2</v>
      </c>
      <c r="AQ57" s="10" t="s">
        <v>494</v>
      </c>
      <c r="AR57" s="10" t="s">
        <v>373</v>
      </c>
      <c r="AS57" s="10" t="s">
        <v>1212</v>
      </c>
      <c r="AT57" s="10" t="s">
        <v>1213</v>
      </c>
      <c r="AU57" s="10" t="s">
        <v>1214</v>
      </c>
      <c r="AV57" s="10">
        <v>2</v>
      </c>
      <c r="AW57" s="10" t="s">
        <v>494</v>
      </c>
      <c r="AX57" s="10">
        <v>2</v>
      </c>
      <c r="AY57" s="10">
        <v>2</v>
      </c>
      <c r="AZ57" s="10">
        <v>2</v>
      </c>
      <c r="BA57" s="10">
        <v>2</v>
      </c>
      <c r="BB57" s="10" t="s">
        <v>373</v>
      </c>
      <c r="BC57" s="10" t="s">
        <v>373</v>
      </c>
      <c r="BD57" s="10" t="s">
        <v>373</v>
      </c>
      <c r="BE57" s="10" t="s">
        <v>373</v>
      </c>
      <c r="BF57" s="10" t="s">
        <v>373</v>
      </c>
      <c r="BG57" s="10" t="s">
        <v>373</v>
      </c>
      <c r="BH57" s="10" t="s">
        <v>373</v>
      </c>
      <c r="BI57" s="10" t="s">
        <v>373</v>
      </c>
      <c r="BJ57" s="10" t="s">
        <v>373</v>
      </c>
      <c r="BK57" s="10">
        <v>2</v>
      </c>
      <c r="BL57" s="10" t="s">
        <v>373</v>
      </c>
      <c r="BM57" s="10" t="s">
        <v>373</v>
      </c>
      <c r="BN57" s="10" t="s">
        <v>373</v>
      </c>
      <c r="BO57" s="10" t="s">
        <v>373</v>
      </c>
      <c r="BP57" s="10" t="s">
        <v>373</v>
      </c>
      <c r="BQ57" s="10" t="s">
        <v>373</v>
      </c>
      <c r="BR57" s="10" t="s">
        <v>373</v>
      </c>
      <c r="BS57" s="10" t="s">
        <v>373</v>
      </c>
      <c r="BT57" s="77" t="s">
        <v>373</v>
      </c>
      <c r="BU57" s="10">
        <v>2</v>
      </c>
      <c r="BV57" s="10" t="s">
        <v>373</v>
      </c>
      <c r="BW57" s="10" t="s">
        <v>373</v>
      </c>
      <c r="BX57" s="10" t="s">
        <v>373</v>
      </c>
      <c r="BY57" s="10" t="s">
        <v>373</v>
      </c>
      <c r="BZ57" s="10" t="s">
        <v>373</v>
      </c>
      <c r="CA57" s="10" t="s">
        <v>373</v>
      </c>
      <c r="CB57" s="10" t="s">
        <v>373</v>
      </c>
      <c r="CC57" s="10" t="s">
        <v>373</v>
      </c>
      <c r="CD57" s="10" t="s">
        <v>373</v>
      </c>
      <c r="CE57" s="10" t="s">
        <v>373</v>
      </c>
      <c r="CF57" s="10" t="s">
        <v>373</v>
      </c>
      <c r="CG57" s="10" t="s">
        <v>373</v>
      </c>
      <c r="CH57" s="10">
        <v>1</v>
      </c>
      <c r="CI57" s="10" t="s">
        <v>373</v>
      </c>
      <c r="CJ57" s="10" t="s">
        <v>373</v>
      </c>
      <c r="CK57" s="10" t="s">
        <v>373</v>
      </c>
      <c r="CL57" s="10" t="s">
        <v>373</v>
      </c>
      <c r="CM57" s="10" t="s">
        <v>373</v>
      </c>
      <c r="CN57" s="10" t="s">
        <v>373</v>
      </c>
      <c r="CO57" s="10" t="s">
        <v>373</v>
      </c>
      <c r="CP57" s="10" t="s">
        <v>373</v>
      </c>
      <c r="CQ57" s="10" t="s">
        <v>373</v>
      </c>
      <c r="CR57" s="10" t="s">
        <v>373</v>
      </c>
      <c r="CS57" s="10" t="s">
        <v>373</v>
      </c>
      <c r="CT57" s="10" t="s">
        <v>373</v>
      </c>
      <c r="CU57" s="10" t="s">
        <v>373</v>
      </c>
      <c r="CV57" s="10" t="s">
        <v>373</v>
      </c>
      <c r="CW57" s="10" t="s">
        <v>373</v>
      </c>
      <c r="CX57" s="10" t="s">
        <v>373</v>
      </c>
      <c r="CY57" s="10" t="s">
        <v>373</v>
      </c>
      <c r="CZ57" s="10" t="s">
        <v>373</v>
      </c>
      <c r="DA57" s="10" t="s">
        <v>373</v>
      </c>
      <c r="DB57" s="10" t="s">
        <v>373</v>
      </c>
      <c r="DC57" s="10" t="s">
        <v>373</v>
      </c>
      <c r="DD57" s="10" t="s">
        <v>373</v>
      </c>
      <c r="DE57" s="10" t="s">
        <v>373</v>
      </c>
      <c r="DF57" s="10" t="s">
        <v>373</v>
      </c>
      <c r="DG57" s="10" t="s">
        <v>373</v>
      </c>
      <c r="DH57" s="10" t="s">
        <v>373</v>
      </c>
      <c r="DI57" s="10" t="s">
        <v>373</v>
      </c>
      <c r="DJ57" s="10" t="s">
        <v>373</v>
      </c>
      <c r="DK57" s="10" t="s">
        <v>373</v>
      </c>
      <c r="DL57" s="10" t="s">
        <v>373</v>
      </c>
      <c r="DM57" s="10" t="s">
        <v>373</v>
      </c>
      <c r="DN57" s="10" t="s">
        <v>373</v>
      </c>
      <c r="DO57" s="10" t="s">
        <v>373</v>
      </c>
      <c r="DP57" s="10" t="s">
        <v>373</v>
      </c>
      <c r="DQ57" s="10" t="s">
        <v>373</v>
      </c>
      <c r="DR57" s="10" t="s">
        <v>373</v>
      </c>
      <c r="DS57" s="10" t="s">
        <v>373</v>
      </c>
      <c r="DT57" s="10" t="s">
        <v>373</v>
      </c>
      <c r="DU57" s="10" t="s">
        <v>373</v>
      </c>
      <c r="DV57" s="10" t="s">
        <v>373</v>
      </c>
      <c r="DW57" s="10" t="s">
        <v>373</v>
      </c>
      <c r="DX57" s="10" t="s">
        <v>373</v>
      </c>
      <c r="DY57" s="10" t="s">
        <v>373</v>
      </c>
      <c r="DZ57" s="10" t="s">
        <v>373</v>
      </c>
      <c r="EA57" s="10" t="s">
        <v>373</v>
      </c>
      <c r="EB57" s="10" t="s">
        <v>373</v>
      </c>
      <c r="EC57" s="10" t="s">
        <v>373</v>
      </c>
      <c r="ED57" s="10" t="s">
        <v>373</v>
      </c>
      <c r="EE57" s="10" t="s">
        <v>373</v>
      </c>
      <c r="EF57" s="10" t="s">
        <v>373</v>
      </c>
      <c r="EG57" s="10" t="s">
        <v>373</v>
      </c>
      <c r="EH57" s="10" t="s">
        <v>373</v>
      </c>
      <c r="EI57" s="10" t="s">
        <v>373</v>
      </c>
      <c r="EJ57" s="10" t="s">
        <v>373</v>
      </c>
      <c r="EK57" s="10" t="s">
        <v>373</v>
      </c>
      <c r="EL57" s="10" t="s">
        <v>373</v>
      </c>
      <c r="EM57" s="10" t="s">
        <v>373</v>
      </c>
      <c r="EN57" s="10" t="s">
        <v>373</v>
      </c>
      <c r="EO57" s="10" t="s">
        <v>373</v>
      </c>
      <c r="EP57" s="10" t="s">
        <v>373</v>
      </c>
      <c r="EQ57" s="10" t="s">
        <v>373</v>
      </c>
      <c r="ER57" s="10" t="s">
        <v>373</v>
      </c>
      <c r="ES57" s="10" t="s">
        <v>373</v>
      </c>
      <c r="ET57" s="10" t="s">
        <v>373</v>
      </c>
      <c r="EU57" s="10" t="s">
        <v>373</v>
      </c>
      <c r="EV57" s="10" t="s">
        <v>373</v>
      </c>
      <c r="EW57" s="10" t="s">
        <v>373</v>
      </c>
      <c r="EX57" s="10" t="s">
        <v>373</v>
      </c>
      <c r="EY57" s="10" t="s">
        <v>373</v>
      </c>
      <c r="EZ57" s="10" t="s">
        <v>373</v>
      </c>
      <c r="FA57" s="10" t="s">
        <v>373</v>
      </c>
      <c r="FB57" s="10" t="s">
        <v>373</v>
      </c>
      <c r="FC57" s="10" t="s">
        <v>373</v>
      </c>
      <c r="FD57" s="10" t="s">
        <v>373</v>
      </c>
      <c r="FE57" s="10" t="s">
        <v>373</v>
      </c>
      <c r="FF57" s="10" t="s">
        <v>373</v>
      </c>
      <c r="FG57" s="10" t="s">
        <v>373</v>
      </c>
      <c r="FH57" s="10" t="s">
        <v>373</v>
      </c>
      <c r="FI57" s="10" t="s">
        <v>373</v>
      </c>
      <c r="FJ57" s="10" t="s">
        <v>373</v>
      </c>
      <c r="FK57" s="10" t="s">
        <v>373</v>
      </c>
      <c r="FL57" s="10" t="s">
        <v>373</v>
      </c>
      <c r="FM57" s="10" t="s">
        <v>373</v>
      </c>
      <c r="FN57" s="10" t="s">
        <v>373</v>
      </c>
      <c r="FO57" s="10" t="s">
        <v>373</v>
      </c>
      <c r="FP57" s="10" t="s">
        <v>373</v>
      </c>
      <c r="FQ57" s="10" t="s">
        <v>373</v>
      </c>
      <c r="FR57" s="10" t="s">
        <v>373</v>
      </c>
      <c r="FS57" s="10" t="s">
        <v>373</v>
      </c>
    </row>
    <row r="58" spans="1:175" s="10" customFormat="1" x14ac:dyDescent="0.2">
      <c r="A58" s="10" t="s">
        <v>1102</v>
      </c>
      <c r="B58" s="10">
        <v>2535</v>
      </c>
      <c r="C58" s="10">
        <v>3</v>
      </c>
      <c r="D58" s="10">
        <v>6</v>
      </c>
      <c r="E58" s="10">
        <v>1</v>
      </c>
      <c r="F58" s="10" t="s">
        <v>373</v>
      </c>
      <c r="G58" s="10" t="s">
        <v>1021</v>
      </c>
      <c r="H58" s="10">
        <v>2</v>
      </c>
      <c r="I58" s="10" t="s">
        <v>424</v>
      </c>
      <c r="J58" s="10" t="s">
        <v>373</v>
      </c>
      <c r="K58" s="71">
        <v>0.1</v>
      </c>
      <c r="L58" s="10" t="s">
        <v>373</v>
      </c>
      <c r="M58" s="10">
        <v>10</v>
      </c>
      <c r="N58" s="10" t="s">
        <v>373</v>
      </c>
      <c r="O58" s="10" t="s">
        <v>373</v>
      </c>
      <c r="P58" s="10">
        <v>12</v>
      </c>
      <c r="Q58" s="10" t="s">
        <v>373</v>
      </c>
      <c r="R58" s="10" t="s">
        <v>373</v>
      </c>
      <c r="S58" s="10">
        <v>1</v>
      </c>
      <c r="T58" s="10" t="s">
        <v>1108</v>
      </c>
      <c r="U58" s="10" t="s">
        <v>405</v>
      </c>
      <c r="V58" s="10" t="s">
        <v>636</v>
      </c>
      <c r="W58" s="10">
        <v>60</v>
      </c>
      <c r="X58" s="10" t="s">
        <v>1109</v>
      </c>
      <c r="Y58" s="10" t="s">
        <v>1110</v>
      </c>
      <c r="Z58" s="19">
        <v>0.2</v>
      </c>
      <c r="AA58" s="19">
        <v>0.28000000000000003</v>
      </c>
      <c r="AB58" s="10" t="s">
        <v>373</v>
      </c>
      <c r="AC58" s="10" t="s">
        <v>373</v>
      </c>
      <c r="AE58" s="10" t="s">
        <v>373</v>
      </c>
      <c r="AF58" s="10" t="s">
        <v>429</v>
      </c>
      <c r="AG58" s="10">
        <v>2</v>
      </c>
      <c r="AH58" s="10">
        <v>2</v>
      </c>
      <c r="AI58" s="10">
        <v>2</v>
      </c>
      <c r="AJ58" s="10" t="s">
        <v>569</v>
      </c>
      <c r="AK58" s="10" t="s">
        <v>569</v>
      </c>
      <c r="AL58" s="10" t="s">
        <v>429</v>
      </c>
      <c r="AM58" s="10">
        <v>2018</v>
      </c>
      <c r="AN58" s="10">
        <v>2018</v>
      </c>
      <c r="AO58" s="10" t="s">
        <v>429</v>
      </c>
      <c r="AP58" s="10">
        <v>2</v>
      </c>
      <c r="AQ58" s="10" t="s">
        <v>494</v>
      </c>
      <c r="AR58" s="10" t="s">
        <v>373</v>
      </c>
      <c r="AS58" s="10" t="s">
        <v>1113</v>
      </c>
      <c r="AT58" s="10" t="s">
        <v>1114</v>
      </c>
      <c r="AU58" s="10" t="s">
        <v>1115</v>
      </c>
      <c r="AV58" s="10">
        <v>2</v>
      </c>
      <c r="AW58" s="10" t="s">
        <v>433</v>
      </c>
      <c r="AX58" s="10">
        <v>2</v>
      </c>
      <c r="AY58" s="10">
        <v>2</v>
      </c>
      <c r="AZ58" s="10" t="s">
        <v>373</v>
      </c>
      <c r="BA58" s="10">
        <v>2</v>
      </c>
      <c r="BB58" s="10" t="s">
        <v>373</v>
      </c>
      <c r="BC58" s="10" t="s">
        <v>373</v>
      </c>
      <c r="BD58" s="10" t="s">
        <v>373</v>
      </c>
      <c r="BE58" s="10" t="s">
        <v>373</v>
      </c>
      <c r="BF58" s="10" t="s">
        <v>373</v>
      </c>
      <c r="BG58" s="10" t="s">
        <v>373</v>
      </c>
      <c r="BH58" s="10" t="s">
        <v>373</v>
      </c>
      <c r="BI58" s="10" t="s">
        <v>373</v>
      </c>
      <c r="BJ58" s="10" t="s">
        <v>373</v>
      </c>
      <c r="BK58" s="10">
        <v>2</v>
      </c>
      <c r="BL58" s="10" t="s">
        <v>373</v>
      </c>
      <c r="BM58" s="10" t="s">
        <v>373</v>
      </c>
      <c r="BN58" s="10" t="s">
        <v>373</v>
      </c>
      <c r="BO58" s="10" t="s">
        <v>373</v>
      </c>
      <c r="BP58" s="10" t="s">
        <v>373</v>
      </c>
      <c r="BQ58" s="10" t="s">
        <v>373</v>
      </c>
      <c r="BR58" s="10" t="s">
        <v>373</v>
      </c>
      <c r="BS58" s="10" t="s">
        <v>373</v>
      </c>
      <c r="BT58" s="10" t="s">
        <v>373</v>
      </c>
      <c r="BU58" s="10">
        <v>2</v>
      </c>
      <c r="BV58" s="10" t="s">
        <v>373</v>
      </c>
      <c r="BW58" s="10" t="s">
        <v>373</v>
      </c>
      <c r="BX58" s="10" t="s">
        <v>373</v>
      </c>
      <c r="BY58" s="10" t="s">
        <v>373</v>
      </c>
      <c r="BZ58" s="10" t="s">
        <v>373</v>
      </c>
      <c r="CA58" s="10" t="s">
        <v>373</v>
      </c>
      <c r="CB58" s="10" t="s">
        <v>373</v>
      </c>
      <c r="CC58" s="10" t="s">
        <v>373</v>
      </c>
      <c r="CD58" s="10" t="s">
        <v>373</v>
      </c>
      <c r="CE58" s="10" t="s">
        <v>373</v>
      </c>
      <c r="CF58" s="10" t="s">
        <v>373</v>
      </c>
      <c r="CG58" s="10" t="s">
        <v>373</v>
      </c>
      <c r="CH58" s="10">
        <v>1</v>
      </c>
      <c r="CI58" s="10" t="s">
        <v>373</v>
      </c>
      <c r="CJ58" s="10" t="s">
        <v>373</v>
      </c>
      <c r="CK58" s="10" t="s">
        <v>373</v>
      </c>
      <c r="CL58" s="10" t="s">
        <v>373</v>
      </c>
      <c r="CM58" s="10" t="s">
        <v>373</v>
      </c>
      <c r="CN58" s="10" t="s">
        <v>373</v>
      </c>
      <c r="CO58" s="10" t="s">
        <v>373</v>
      </c>
      <c r="CP58" s="10" t="s">
        <v>373</v>
      </c>
      <c r="CQ58" s="10" t="s">
        <v>373</v>
      </c>
      <c r="CR58" s="10" t="s">
        <v>373</v>
      </c>
      <c r="CS58" s="10" t="s">
        <v>373</v>
      </c>
      <c r="CT58" s="10" t="s">
        <v>373</v>
      </c>
      <c r="CU58" s="10" t="s">
        <v>373</v>
      </c>
      <c r="CV58" s="10" t="s">
        <v>373</v>
      </c>
      <c r="CW58" s="10" t="s">
        <v>373</v>
      </c>
      <c r="CX58" s="10" t="s">
        <v>373</v>
      </c>
      <c r="CY58" s="10" t="s">
        <v>373</v>
      </c>
      <c r="CZ58" s="10" t="s">
        <v>373</v>
      </c>
      <c r="DA58" s="10" t="s">
        <v>373</v>
      </c>
      <c r="DB58" s="10" t="s">
        <v>373</v>
      </c>
      <c r="DC58" s="10" t="s">
        <v>373</v>
      </c>
      <c r="DD58" s="10" t="s">
        <v>373</v>
      </c>
      <c r="DE58" s="10" t="s">
        <v>373</v>
      </c>
      <c r="DF58" s="10" t="s">
        <v>373</v>
      </c>
      <c r="DG58" s="10" t="s">
        <v>373</v>
      </c>
      <c r="DH58" s="10" t="s">
        <v>373</v>
      </c>
      <c r="DI58" s="10" t="s">
        <v>373</v>
      </c>
      <c r="DJ58" s="10" t="s">
        <v>373</v>
      </c>
      <c r="DK58" s="10" t="s">
        <v>373</v>
      </c>
      <c r="DL58" s="10" t="s">
        <v>373</v>
      </c>
      <c r="DM58" s="10" t="s">
        <v>373</v>
      </c>
      <c r="DN58" s="10" t="s">
        <v>373</v>
      </c>
      <c r="DO58" s="10" t="s">
        <v>373</v>
      </c>
      <c r="DP58" s="10" t="s">
        <v>373</v>
      </c>
      <c r="DQ58" s="10" t="s">
        <v>373</v>
      </c>
      <c r="DR58" s="10" t="s">
        <v>373</v>
      </c>
      <c r="DS58" s="10" t="s">
        <v>373</v>
      </c>
      <c r="DT58" s="10" t="s">
        <v>373</v>
      </c>
      <c r="DU58" s="10" t="s">
        <v>373</v>
      </c>
      <c r="DV58" s="10" t="s">
        <v>373</v>
      </c>
      <c r="DW58" s="10" t="s">
        <v>373</v>
      </c>
      <c r="DX58" s="10" t="s">
        <v>373</v>
      </c>
      <c r="DY58" s="10" t="s">
        <v>373</v>
      </c>
      <c r="DZ58" s="10" t="s">
        <v>373</v>
      </c>
      <c r="EA58" s="10" t="s">
        <v>373</v>
      </c>
      <c r="EB58" s="10" t="s">
        <v>373</v>
      </c>
      <c r="EC58" s="10" t="s">
        <v>373</v>
      </c>
      <c r="ED58" s="10" t="s">
        <v>373</v>
      </c>
      <c r="EE58" s="10" t="s">
        <v>373</v>
      </c>
      <c r="EF58" s="10" t="s">
        <v>373</v>
      </c>
      <c r="EG58" s="10" t="s">
        <v>373</v>
      </c>
      <c r="EH58" s="10" t="s">
        <v>373</v>
      </c>
      <c r="EI58" s="10" t="s">
        <v>373</v>
      </c>
      <c r="EJ58" s="10" t="s">
        <v>373</v>
      </c>
      <c r="EK58" s="10" t="s">
        <v>373</v>
      </c>
      <c r="EL58" s="10" t="s">
        <v>373</v>
      </c>
      <c r="EM58" s="10" t="s">
        <v>373</v>
      </c>
      <c r="EN58" s="10" t="s">
        <v>373</v>
      </c>
      <c r="EO58" s="10" t="s">
        <v>373</v>
      </c>
      <c r="EP58" s="10" t="s">
        <v>373</v>
      </c>
      <c r="EQ58" s="10" t="s">
        <v>373</v>
      </c>
      <c r="ER58" s="10" t="s">
        <v>373</v>
      </c>
      <c r="ES58" s="10" t="s">
        <v>373</v>
      </c>
      <c r="ET58" s="10" t="s">
        <v>373</v>
      </c>
      <c r="EU58" s="10" t="s">
        <v>373</v>
      </c>
      <c r="EV58" s="10" t="s">
        <v>373</v>
      </c>
      <c r="EW58" s="10" t="s">
        <v>373</v>
      </c>
      <c r="EX58" s="10" t="s">
        <v>373</v>
      </c>
      <c r="EY58" s="10" t="s">
        <v>373</v>
      </c>
      <c r="EZ58" s="10" t="s">
        <v>373</v>
      </c>
      <c r="FA58" s="10" t="s">
        <v>373</v>
      </c>
      <c r="FB58" s="10" t="s">
        <v>373</v>
      </c>
      <c r="FC58" s="10" t="s">
        <v>373</v>
      </c>
      <c r="FD58" s="10" t="s">
        <v>373</v>
      </c>
      <c r="FE58" s="10" t="s">
        <v>373</v>
      </c>
      <c r="FF58" s="10" t="s">
        <v>373</v>
      </c>
      <c r="FG58" s="10" t="s">
        <v>373</v>
      </c>
      <c r="FH58" s="10" t="s">
        <v>373</v>
      </c>
      <c r="FI58" s="10" t="s">
        <v>373</v>
      </c>
      <c r="FJ58" s="10" t="s">
        <v>373</v>
      </c>
      <c r="FK58" s="10" t="s">
        <v>373</v>
      </c>
      <c r="FL58" s="10" t="s">
        <v>373</v>
      </c>
      <c r="FM58" s="10" t="s">
        <v>373</v>
      </c>
      <c r="FN58" s="10" t="s">
        <v>373</v>
      </c>
      <c r="FO58" s="10" t="s">
        <v>373</v>
      </c>
      <c r="FP58" s="10" t="s">
        <v>373</v>
      </c>
      <c r="FQ58" s="10" t="s">
        <v>373</v>
      </c>
      <c r="FR58" s="10" t="s">
        <v>373</v>
      </c>
      <c r="FS58" s="10" t="s">
        <v>373</v>
      </c>
    </row>
    <row r="59" spans="1:175" s="10" customFormat="1" x14ac:dyDescent="0.2">
      <c r="A59" s="10" t="s">
        <v>1071</v>
      </c>
      <c r="B59" s="10">
        <v>690</v>
      </c>
      <c r="C59" s="10">
        <v>2</v>
      </c>
      <c r="D59" s="10">
        <v>8</v>
      </c>
      <c r="E59" s="10">
        <v>1</v>
      </c>
      <c r="F59" s="10" t="s">
        <v>373</v>
      </c>
      <c r="G59" s="10" t="s">
        <v>596</v>
      </c>
      <c r="H59" s="10">
        <v>2</v>
      </c>
      <c r="I59" s="10" t="s">
        <v>1075</v>
      </c>
      <c r="J59" s="10" t="s">
        <v>373</v>
      </c>
      <c r="K59" s="71">
        <v>0.01</v>
      </c>
      <c r="L59" s="10" t="s">
        <v>373</v>
      </c>
      <c r="M59" s="10" t="s">
        <v>373</v>
      </c>
      <c r="N59" s="10" t="s">
        <v>373</v>
      </c>
      <c r="O59" s="10">
        <v>1</v>
      </c>
      <c r="P59" s="10">
        <v>60</v>
      </c>
      <c r="Q59" s="10" t="s">
        <v>373</v>
      </c>
      <c r="R59" s="10" t="s">
        <v>373</v>
      </c>
      <c r="S59" s="10">
        <v>2</v>
      </c>
      <c r="T59" s="10" t="s">
        <v>373</v>
      </c>
      <c r="U59" s="10" t="s">
        <v>392</v>
      </c>
      <c r="V59" s="10" t="s">
        <v>373</v>
      </c>
      <c r="W59" s="10" t="s">
        <v>373</v>
      </c>
      <c r="X59" s="10" t="s">
        <v>373</v>
      </c>
      <c r="Y59" s="10" t="s">
        <v>373</v>
      </c>
      <c r="Z59" s="10" t="s">
        <v>373</v>
      </c>
      <c r="AA59" s="10" t="s">
        <v>373</v>
      </c>
      <c r="AB59" s="10" t="s">
        <v>373</v>
      </c>
      <c r="AC59" s="10" t="s">
        <v>429</v>
      </c>
      <c r="AE59" s="10" t="s">
        <v>373</v>
      </c>
      <c r="AF59" s="10" t="s">
        <v>429</v>
      </c>
      <c r="AG59" s="10">
        <v>2</v>
      </c>
      <c r="AH59" s="10">
        <v>2</v>
      </c>
      <c r="AI59" s="10">
        <v>2</v>
      </c>
      <c r="AJ59" s="10">
        <v>2017</v>
      </c>
      <c r="AK59" s="10">
        <v>2017</v>
      </c>
      <c r="AL59" s="10" t="s">
        <v>1077</v>
      </c>
      <c r="AM59" s="10" t="s">
        <v>373</v>
      </c>
      <c r="AN59" s="10" t="s">
        <v>373</v>
      </c>
      <c r="AO59" s="10" t="s">
        <v>373</v>
      </c>
      <c r="AP59" s="10">
        <v>2</v>
      </c>
      <c r="AQ59" s="10" t="s">
        <v>408</v>
      </c>
      <c r="AR59" s="10" t="s">
        <v>373</v>
      </c>
      <c r="AS59" s="10" t="s">
        <v>373</v>
      </c>
      <c r="AT59" s="10" t="s">
        <v>1078</v>
      </c>
      <c r="AU59" s="10" t="s">
        <v>1079</v>
      </c>
      <c r="AV59" s="10">
        <v>2</v>
      </c>
      <c r="AW59" s="10" t="s">
        <v>373</v>
      </c>
      <c r="AX59" s="10">
        <v>2</v>
      </c>
      <c r="AY59" s="10">
        <v>2</v>
      </c>
      <c r="AZ59" s="10" t="s">
        <v>373</v>
      </c>
      <c r="BA59" s="10">
        <v>2</v>
      </c>
      <c r="BB59" s="10" t="s">
        <v>373</v>
      </c>
      <c r="BC59" s="10" t="s">
        <v>373</v>
      </c>
      <c r="BD59" s="10" t="s">
        <v>373</v>
      </c>
      <c r="BE59" s="10" t="s">
        <v>373</v>
      </c>
      <c r="BF59" s="10" t="s">
        <v>373</v>
      </c>
      <c r="BG59" s="10" t="s">
        <v>373</v>
      </c>
      <c r="BH59" s="10" t="s">
        <v>373</v>
      </c>
      <c r="BI59" s="10" t="s">
        <v>373</v>
      </c>
      <c r="BJ59" s="10" t="s">
        <v>373</v>
      </c>
      <c r="BK59" s="10">
        <v>1</v>
      </c>
      <c r="BL59" s="10" t="s">
        <v>373</v>
      </c>
      <c r="BM59" s="10" t="s">
        <v>373</v>
      </c>
      <c r="BN59" s="10" t="s">
        <v>373</v>
      </c>
      <c r="BO59" s="10" t="s">
        <v>373</v>
      </c>
      <c r="BP59" s="10" t="s">
        <v>373</v>
      </c>
      <c r="BQ59" s="10" t="s">
        <v>373</v>
      </c>
      <c r="BR59" s="10" t="s">
        <v>373</v>
      </c>
      <c r="BS59" s="10" t="s">
        <v>373</v>
      </c>
      <c r="BT59" s="77" t="s">
        <v>373</v>
      </c>
      <c r="BU59" s="10" t="s">
        <v>373</v>
      </c>
      <c r="BV59" s="10" t="s">
        <v>373</v>
      </c>
      <c r="BW59" s="10" t="s">
        <v>373</v>
      </c>
      <c r="BX59" s="10" t="s">
        <v>373</v>
      </c>
      <c r="BY59" s="10" t="s">
        <v>373</v>
      </c>
      <c r="BZ59" s="10" t="s">
        <v>373</v>
      </c>
      <c r="CA59" s="10" t="s">
        <v>373</v>
      </c>
      <c r="CB59" s="10" t="s">
        <v>373</v>
      </c>
      <c r="CC59" s="10" t="s">
        <v>373</v>
      </c>
      <c r="CD59" s="10" t="s">
        <v>373</v>
      </c>
      <c r="CE59" s="10" t="s">
        <v>373</v>
      </c>
      <c r="CF59" s="10" t="s">
        <v>373</v>
      </c>
      <c r="CG59" s="10" t="s">
        <v>373</v>
      </c>
      <c r="CH59" s="10" t="s">
        <v>373</v>
      </c>
      <c r="CI59" s="10" t="s">
        <v>373</v>
      </c>
      <c r="CJ59" s="10" t="s">
        <v>373</v>
      </c>
      <c r="CK59" s="10" t="s">
        <v>373</v>
      </c>
      <c r="CL59" s="10" t="s">
        <v>373</v>
      </c>
      <c r="CM59" s="10" t="s">
        <v>373</v>
      </c>
      <c r="CN59" s="10" t="s">
        <v>373</v>
      </c>
      <c r="CO59" s="10" t="s">
        <v>373</v>
      </c>
      <c r="CP59" s="10" t="s">
        <v>373</v>
      </c>
      <c r="CQ59" s="10" t="s">
        <v>373</v>
      </c>
      <c r="CR59" s="10" t="s">
        <v>373</v>
      </c>
      <c r="CS59" s="10" t="s">
        <v>373</v>
      </c>
      <c r="CT59" s="10" t="s">
        <v>373</v>
      </c>
      <c r="CU59" s="10" t="s">
        <v>373</v>
      </c>
      <c r="CV59" s="10" t="s">
        <v>373</v>
      </c>
      <c r="CW59" s="10" t="s">
        <v>373</v>
      </c>
      <c r="CX59" s="10" t="s">
        <v>373</v>
      </c>
      <c r="CY59" s="10" t="s">
        <v>373</v>
      </c>
      <c r="CZ59" s="10" t="s">
        <v>373</v>
      </c>
      <c r="DA59" s="10" t="s">
        <v>373</v>
      </c>
      <c r="DB59" s="10" t="s">
        <v>373</v>
      </c>
      <c r="DC59" s="10" t="s">
        <v>373</v>
      </c>
      <c r="DD59" s="10" t="s">
        <v>373</v>
      </c>
      <c r="DE59" s="10" t="s">
        <v>373</v>
      </c>
      <c r="DF59" s="10" t="s">
        <v>373</v>
      </c>
      <c r="DG59" s="10" t="s">
        <v>373</v>
      </c>
      <c r="DH59" s="10" t="s">
        <v>373</v>
      </c>
      <c r="DI59" s="10" t="s">
        <v>373</v>
      </c>
      <c r="DJ59" s="10" t="s">
        <v>373</v>
      </c>
      <c r="DK59" s="10" t="s">
        <v>373</v>
      </c>
      <c r="DL59" s="10" t="s">
        <v>373</v>
      </c>
      <c r="DM59" s="10" t="s">
        <v>373</v>
      </c>
      <c r="DN59" s="10" t="s">
        <v>373</v>
      </c>
      <c r="DO59" s="10" t="s">
        <v>373</v>
      </c>
      <c r="DP59" s="10" t="s">
        <v>373</v>
      </c>
      <c r="DQ59" s="10" t="s">
        <v>373</v>
      </c>
      <c r="DR59" s="10" t="s">
        <v>373</v>
      </c>
      <c r="DS59" s="10" t="s">
        <v>373</v>
      </c>
      <c r="DT59" s="10" t="s">
        <v>373</v>
      </c>
      <c r="DU59" s="10" t="s">
        <v>373</v>
      </c>
      <c r="DV59" s="10" t="s">
        <v>373</v>
      </c>
      <c r="DW59" s="10" t="s">
        <v>373</v>
      </c>
      <c r="DX59" s="10" t="s">
        <v>373</v>
      </c>
      <c r="DY59" s="10" t="s">
        <v>373</v>
      </c>
      <c r="DZ59" s="10" t="s">
        <v>373</v>
      </c>
      <c r="EA59" s="10" t="s">
        <v>373</v>
      </c>
      <c r="EB59" s="10" t="s">
        <v>373</v>
      </c>
      <c r="EC59" s="10" t="s">
        <v>373</v>
      </c>
      <c r="ED59" s="10" t="s">
        <v>373</v>
      </c>
      <c r="EE59" s="10" t="s">
        <v>373</v>
      </c>
      <c r="EF59" s="10" t="s">
        <v>373</v>
      </c>
      <c r="EG59" s="10" t="s">
        <v>373</v>
      </c>
      <c r="EH59" s="10" t="s">
        <v>373</v>
      </c>
      <c r="EI59" s="10" t="s">
        <v>373</v>
      </c>
      <c r="EJ59" s="10" t="s">
        <v>373</v>
      </c>
      <c r="EK59" s="10" t="s">
        <v>373</v>
      </c>
      <c r="EL59" s="10" t="s">
        <v>373</v>
      </c>
      <c r="EM59" s="10" t="s">
        <v>373</v>
      </c>
      <c r="EN59" s="10" t="s">
        <v>373</v>
      </c>
      <c r="EO59" s="10" t="s">
        <v>373</v>
      </c>
      <c r="EP59" s="10" t="s">
        <v>373</v>
      </c>
      <c r="EQ59" s="10" t="s">
        <v>373</v>
      </c>
      <c r="ER59" s="10" t="s">
        <v>373</v>
      </c>
      <c r="ES59" s="10" t="s">
        <v>373</v>
      </c>
      <c r="ET59" s="10" t="s">
        <v>373</v>
      </c>
      <c r="EU59" s="10" t="s">
        <v>373</v>
      </c>
      <c r="EV59" s="10" t="s">
        <v>373</v>
      </c>
      <c r="EW59" s="10" t="s">
        <v>373</v>
      </c>
      <c r="EX59" s="10" t="s">
        <v>373</v>
      </c>
      <c r="EY59" s="10" t="s">
        <v>373</v>
      </c>
      <c r="EZ59" s="10" t="s">
        <v>373</v>
      </c>
      <c r="FA59" s="10" t="s">
        <v>373</v>
      </c>
      <c r="FB59" s="10" t="s">
        <v>373</v>
      </c>
      <c r="FC59" s="10" t="s">
        <v>373</v>
      </c>
      <c r="FD59" s="10" t="s">
        <v>373</v>
      </c>
      <c r="FE59" s="10" t="s">
        <v>373</v>
      </c>
      <c r="FF59" s="10" t="s">
        <v>373</v>
      </c>
      <c r="FG59" s="10" t="s">
        <v>373</v>
      </c>
      <c r="FH59" s="10" t="s">
        <v>373</v>
      </c>
      <c r="FI59" s="10" t="s">
        <v>373</v>
      </c>
      <c r="FJ59" s="10" t="s">
        <v>373</v>
      </c>
      <c r="FK59" s="10" t="s">
        <v>373</v>
      </c>
      <c r="FL59" s="10" t="s">
        <v>373</v>
      </c>
      <c r="FM59" s="10" t="s">
        <v>373</v>
      </c>
      <c r="FN59" s="10" t="s">
        <v>373</v>
      </c>
      <c r="FO59" s="10" t="s">
        <v>373</v>
      </c>
      <c r="FP59" s="10" t="s">
        <v>373</v>
      </c>
      <c r="FQ59" s="10" t="s">
        <v>373</v>
      </c>
      <c r="FR59" s="10" t="s">
        <v>373</v>
      </c>
      <c r="FS59" s="10" t="s">
        <v>373</v>
      </c>
    </row>
    <row r="60" spans="1:175" s="10" customFormat="1" x14ac:dyDescent="0.2">
      <c r="A60" s="10" t="s">
        <v>983</v>
      </c>
      <c r="B60" s="10">
        <v>280</v>
      </c>
      <c r="C60" s="10">
        <v>1</v>
      </c>
      <c r="D60" s="10">
        <v>1</v>
      </c>
      <c r="E60" s="10">
        <v>1</v>
      </c>
      <c r="F60" s="10" t="s">
        <v>373</v>
      </c>
      <c r="G60" s="10" t="s">
        <v>382</v>
      </c>
      <c r="H60" s="10">
        <v>2</v>
      </c>
      <c r="I60" s="10" t="s">
        <v>401</v>
      </c>
      <c r="J60" s="10" t="s">
        <v>373</v>
      </c>
      <c r="K60" s="71">
        <v>0.1</v>
      </c>
      <c r="L60" s="10" t="s">
        <v>373</v>
      </c>
      <c r="M60" s="10">
        <v>0</v>
      </c>
      <c r="N60" s="10" t="s">
        <v>373</v>
      </c>
      <c r="O60" s="10" t="s">
        <v>373</v>
      </c>
      <c r="P60" s="10">
        <v>60</v>
      </c>
      <c r="Q60" s="10" t="s">
        <v>373</v>
      </c>
      <c r="R60" s="10" t="s">
        <v>373</v>
      </c>
      <c r="S60" s="10">
        <v>2</v>
      </c>
      <c r="T60" s="10" t="s">
        <v>373</v>
      </c>
      <c r="U60" s="10" t="s">
        <v>820</v>
      </c>
      <c r="V60" s="10" t="s">
        <v>406</v>
      </c>
      <c r="W60" s="10">
        <v>30</v>
      </c>
      <c r="X60" s="10" t="s">
        <v>988</v>
      </c>
      <c r="Y60" s="10" t="s">
        <v>373</v>
      </c>
      <c r="Z60" s="19">
        <v>0.17</v>
      </c>
      <c r="AA60" s="10" t="s">
        <v>373</v>
      </c>
      <c r="AB60" s="10" t="s">
        <v>373</v>
      </c>
      <c r="AC60" s="10" t="s">
        <v>373</v>
      </c>
      <c r="AE60" s="10" t="s">
        <v>429</v>
      </c>
      <c r="AF60" s="10" t="s">
        <v>429</v>
      </c>
      <c r="AG60" s="10">
        <v>1</v>
      </c>
      <c r="AH60" s="10" t="s">
        <v>373</v>
      </c>
      <c r="AI60" s="10" t="s">
        <v>373</v>
      </c>
      <c r="AJ60" s="10">
        <v>2010</v>
      </c>
      <c r="AK60" s="10" t="s">
        <v>373</v>
      </c>
      <c r="AL60" s="10" t="s">
        <v>373</v>
      </c>
      <c r="AM60" s="10">
        <v>2010</v>
      </c>
      <c r="AN60" s="10" t="s">
        <v>373</v>
      </c>
      <c r="AO60" s="10" t="s">
        <v>373</v>
      </c>
      <c r="AP60" s="10">
        <v>2</v>
      </c>
      <c r="AQ60" s="10" t="s">
        <v>494</v>
      </c>
      <c r="AR60" s="10" t="s">
        <v>373</v>
      </c>
      <c r="AS60" s="10" t="s">
        <v>991</v>
      </c>
      <c r="AT60" s="10" t="s">
        <v>547</v>
      </c>
      <c r="AU60" s="10" t="s">
        <v>373</v>
      </c>
      <c r="AV60" s="10">
        <v>2</v>
      </c>
      <c r="AW60" s="10" t="s">
        <v>373</v>
      </c>
      <c r="AX60" s="10">
        <v>2</v>
      </c>
      <c r="AY60" s="10" t="s">
        <v>373</v>
      </c>
      <c r="AZ60" s="10" t="s">
        <v>373</v>
      </c>
      <c r="BA60" s="10">
        <v>1</v>
      </c>
      <c r="BB60" s="10">
        <v>2010</v>
      </c>
      <c r="BC60" s="10" t="s">
        <v>411</v>
      </c>
      <c r="BD60" s="10" t="s">
        <v>373</v>
      </c>
      <c r="BE60" s="10" t="s">
        <v>373</v>
      </c>
      <c r="BF60" s="10" t="s">
        <v>706</v>
      </c>
      <c r="BG60" s="10" t="s">
        <v>373</v>
      </c>
      <c r="BH60" s="10" t="s">
        <v>415</v>
      </c>
      <c r="BI60" s="10" t="s">
        <v>373</v>
      </c>
      <c r="BJ60" s="77">
        <v>48.8</v>
      </c>
      <c r="BK60" s="10">
        <v>2</v>
      </c>
      <c r="BL60" s="10" t="s">
        <v>373</v>
      </c>
      <c r="BM60" s="10" t="s">
        <v>373</v>
      </c>
      <c r="BN60" s="10" t="s">
        <v>373</v>
      </c>
      <c r="BO60" s="10" t="s">
        <v>373</v>
      </c>
      <c r="BP60" s="10" t="s">
        <v>373</v>
      </c>
      <c r="BQ60" s="10" t="s">
        <v>373</v>
      </c>
      <c r="BR60" s="10" t="s">
        <v>373</v>
      </c>
      <c r="BS60" s="10" t="s">
        <v>373</v>
      </c>
      <c r="BT60" s="77" t="s">
        <v>373</v>
      </c>
      <c r="BU60" s="10">
        <v>2</v>
      </c>
      <c r="BV60" s="10" t="s">
        <v>373</v>
      </c>
      <c r="BW60" s="10" t="s">
        <v>373</v>
      </c>
      <c r="BX60" s="10" t="s">
        <v>373</v>
      </c>
      <c r="BY60" s="10" t="s">
        <v>373</v>
      </c>
      <c r="BZ60" s="10" t="s">
        <v>373</v>
      </c>
      <c r="CA60" s="10" t="s">
        <v>373</v>
      </c>
      <c r="CB60" s="10" t="s">
        <v>373</v>
      </c>
      <c r="CC60" s="10" t="s">
        <v>373</v>
      </c>
      <c r="CD60" s="10" t="s">
        <v>373</v>
      </c>
      <c r="CE60" s="10" t="s">
        <v>373</v>
      </c>
      <c r="CF60" s="10" t="s">
        <v>373</v>
      </c>
      <c r="CG60" s="10" t="s">
        <v>373</v>
      </c>
      <c r="CH60" s="10">
        <v>1</v>
      </c>
      <c r="CI60" s="10" t="s">
        <v>373</v>
      </c>
      <c r="CJ60" s="10" t="s">
        <v>373</v>
      </c>
      <c r="CK60" s="10" t="s">
        <v>373</v>
      </c>
      <c r="CL60" s="10" t="s">
        <v>373</v>
      </c>
      <c r="CM60" s="10" t="s">
        <v>373</v>
      </c>
      <c r="CN60" s="10" t="s">
        <v>373</v>
      </c>
      <c r="CO60" s="10" t="s">
        <v>373</v>
      </c>
      <c r="CP60" s="10" t="s">
        <v>373</v>
      </c>
      <c r="CQ60" s="10" t="s">
        <v>373</v>
      </c>
      <c r="CR60" s="10" t="s">
        <v>373</v>
      </c>
      <c r="CS60" s="10" t="s">
        <v>373</v>
      </c>
      <c r="CT60" s="10" t="s">
        <v>373</v>
      </c>
      <c r="CU60" s="10" t="s">
        <v>373</v>
      </c>
      <c r="CV60" s="10" t="s">
        <v>373</v>
      </c>
      <c r="CW60" s="10" t="s">
        <v>373</v>
      </c>
      <c r="CX60" s="10" t="s">
        <v>373</v>
      </c>
      <c r="CY60" s="10" t="s">
        <v>373</v>
      </c>
      <c r="CZ60" s="10" t="s">
        <v>373</v>
      </c>
      <c r="DA60" s="10" t="s">
        <v>373</v>
      </c>
      <c r="DB60" s="10" t="s">
        <v>373</v>
      </c>
      <c r="DC60" s="10" t="s">
        <v>373</v>
      </c>
      <c r="DD60" s="10" t="s">
        <v>373</v>
      </c>
      <c r="DE60" s="10" t="s">
        <v>373</v>
      </c>
      <c r="DF60" s="10" t="s">
        <v>373</v>
      </c>
      <c r="DG60" s="10" t="s">
        <v>373</v>
      </c>
      <c r="DH60" s="10" t="s">
        <v>373</v>
      </c>
      <c r="DI60" s="10" t="s">
        <v>373</v>
      </c>
      <c r="DJ60" s="10" t="s">
        <v>373</v>
      </c>
      <c r="DK60" s="10" t="s">
        <v>373</v>
      </c>
      <c r="DL60" s="10" t="s">
        <v>373</v>
      </c>
      <c r="DM60" s="10" t="s">
        <v>373</v>
      </c>
      <c r="DN60" s="10" t="s">
        <v>373</v>
      </c>
      <c r="DO60" s="10" t="s">
        <v>373</v>
      </c>
      <c r="DP60" s="10" t="s">
        <v>373</v>
      </c>
      <c r="DQ60" s="10" t="s">
        <v>373</v>
      </c>
      <c r="DR60" s="10" t="s">
        <v>373</v>
      </c>
      <c r="DS60" s="10" t="s">
        <v>373</v>
      </c>
      <c r="DT60" s="10" t="s">
        <v>373</v>
      </c>
      <c r="DU60" s="10" t="s">
        <v>373</v>
      </c>
      <c r="DV60" s="10" t="s">
        <v>373</v>
      </c>
      <c r="DW60" s="10" t="s">
        <v>373</v>
      </c>
      <c r="DX60" s="10" t="s">
        <v>373</v>
      </c>
      <c r="DY60" s="10" t="s">
        <v>373</v>
      </c>
      <c r="DZ60" s="10" t="s">
        <v>373</v>
      </c>
      <c r="EA60" s="10" t="s">
        <v>373</v>
      </c>
      <c r="EB60" s="10" t="s">
        <v>373</v>
      </c>
      <c r="EC60" s="10" t="s">
        <v>373</v>
      </c>
      <c r="ED60" s="10" t="s">
        <v>373</v>
      </c>
      <c r="EE60" s="10" t="s">
        <v>373</v>
      </c>
      <c r="EF60" s="10" t="s">
        <v>373</v>
      </c>
      <c r="EG60" s="10" t="s">
        <v>373</v>
      </c>
      <c r="EH60" s="10" t="s">
        <v>373</v>
      </c>
      <c r="EI60" s="10" t="s">
        <v>373</v>
      </c>
      <c r="EJ60" s="10" t="s">
        <v>373</v>
      </c>
      <c r="EK60" s="10" t="s">
        <v>373</v>
      </c>
      <c r="EL60" s="10" t="s">
        <v>373</v>
      </c>
      <c r="EM60" s="10" t="s">
        <v>373</v>
      </c>
      <c r="EN60" s="10" t="s">
        <v>373</v>
      </c>
      <c r="EO60" s="10" t="s">
        <v>373</v>
      </c>
      <c r="EP60" s="10" t="s">
        <v>373</v>
      </c>
      <c r="EQ60" s="10" t="s">
        <v>373</v>
      </c>
      <c r="ER60" s="10" t="s">
        <v>373</v>
      </c>
      <c r="ES60" s="10" t="s">
        <v>373</v>
      </c>
      <c r="ET60" s="10" t="s">
        <v>373</v>
      </c>
      <c r="EU60" s="10" t="s">
        <v>373</v>
      </c>
      <c r="EV60" s="10" t="s">
        <v>373</v>
      </c>
      <c r="EW60" s="10" t="s">
        <v>373</v>
      </c>
      <c r="EX60" s="10" t="s">
        <v>373</v>
      </c>
      <c r="EY60" s="10" t="s">
        <v>373</v>
      </c>
      <c r="EZ60" s="10" t="s">
        <v>373</v>
      </c>
      <c r="FA60" s="10" t="s">
        <v>373</v>
      </c>
      <c r="FB60" s="10" t="s">
        <v>373</v>
      </c>
      <c r="FC60" s="10" t="s">
        <v>373</v>
      </c>
      <c r="FD60" s="10" t="s">
        <v>373</v>
      </c>
      <c r="FE60" s="10" t="s">
        <v>373</v>
      </c>
      <c r="FF60" s="10" t="s">
        <v>373</v>
      </c>
      <c r="FG60" s="10" t="s">
        <v>373</v>
      </c>
      <c r="FH60" s="10" t="s">
        <v>373</v>
      </c>
      <c r="FI60" s="10" t="s">
        <v>373</v>
      </c>
      <c r="FJ60" s="10" t="s">
        <v>373</v>
      </c>
      <c r="FK60" s="10" t="s">
        <v>373</v>
      </c>
      <c r="FL60" s="10" t="s">
        <v>373</v>
      </c>
      <c r="FM60" s="10" t="s">
        <v>373</v>
      </c>
      <c r="FN60" s="10" t="s">
        <v>373</v>
      </c>
      <c r="FO60" s="10" t="s">
        <v>373</v>
      </c>
      <c r="FP60" s="10" t="s">
        <v>373</v>
      </c>
      <c r="FQ60" s="10" t="s">
        <v>373</v>
      </c>
      <c r="FR60" s="10" t="s">
        <v>373</v>
      </c>
      <c r="FS60" s="10" t="s">
        <v>373</v>
      </c>
    </row>
    <row r="61" spans="1:175" s="10" customFormat="1" x14ac:dyDescent="0.2">
      <c r="A61" s="10" t="s">
        <v>3248</v>
      </c>
      <c r="B61" s="10">
        <v>160</v>
      </c>
      <c r="C61" s="10">
        <v>1</v>
      </c>
      <c r="D61" s="10">
        <v>9</v>
      </c>
      <c r="E61" s="10">
        <v>1</v>
      </c>
      <c r="F61" s="10" t="s">
        <v>373</v>
      </c>
      <c r="G61" s="10" t="s">
        <v>596</v>
      </c>
      <c r="H61" s="10">
        <v>2</v>
      </c>
      <c r="I61" s="10" t="s">
        <v>597</v>
      </c>
      <c r="J61" s="10" t="s">
        <v>373</v>
      </c>
      <c r="K61" s="10" t="s">
        <v>666</v>
      </c>
      <c r="L61" s="10" t="s">
        <v>373</v>
      </c>
      <c r="M61" s="10">
        <v>1</v>
      </c>
      <c r="N61" s="10" t="s">
        <v>373</v>
      </c>
      <c r="O61" s="10" t="s">
        <v>373</v>
      </c>
      <c r="P61" s="10">
        <v>60</v>
      </c>
      <c r="Q61" s="10" t="s">
        <v>373</v>
      </c>
      <c r="R61" s="10" t="s">
        <v>373</v>
      </c>
      <c r="S61" s="10">
        <v>2</v>
      </c>
      <c r="T61" s="10" t="s">
        <v>373</v>
      </c>
      <c r="U61" s="10" t="s">
        <v>405</v>
      </c>
      <c r="V61" s="10" t="s">
        <v>406</v>
      </c>
      <c r="W61" s="10">
        <v>30</v>
      </c>
      <c r="X61" s="10" t="s">
        <v>670</v>
      </c>
      <c r="Y61" s="10" t="s">
        <v>373</v>
      </c>
      <c r="Z61" s="10" t="s">
        <v>373</v>
      </c>
      <c r="AA61" s="10" t="s">
        <v>373</v>
      </c>
      <c r="AB61" s="10" t="s">
        <v>373</v>
      </c>
      <c r="AC61" s="10" t="s">
        <v>429</v>
      </c>
      <c r="AE61" s="10" t="s">
        <v>429</v>
      </c>
      <c r="AF61" s="10" t="s">
        <v>429</v>
      </c>
      <c r="AG61" s="10" t="s">
        <v>373</v>
      </c>
      <c r="AH61" s="10" t="s">
        <v>373</v>
      </c>
      <c r="AI61" s="10" t="s">
        <v>373</v>
      </c>
      <c r="AJ61" s="10" t="s">
        <v>671</v>
      </c>
      <c r="AK61" s="10" t="s">
        <v>671</v>
      </c>
      <c r="AL61" s="10" t="s">
        <v>671</v>
      </c>
      <c r="AM61" s="10" t="s">
        <v>671</v>
      </c>
      <c r="AN61" s="10" t="s">
        <v>671</v>
      </c>
      <c r="AO61" s="10" t="s">
        <v>671</v>
      </c>
      <c r="AP61" s="10">
        <v>1</v>
      </c>
      <c r="AQ61" s="10" t="s">
        <v>494</v>
      </c>
      <c r="AR61" s="10" t="s">
        <v>373</v>
      </c>
      <c r="AS61" s="10" t="s">
        <v>672</v>
      </c>
      <c r="AT61" s="10" t="s">
        <v>409</v>
      </c>
      <c r="AU61" s="10" t="s">
        <v>373</v>
      </c>
      <c r="AV61" s="10">
        <v>2</v>
      </c>
      <c r="AW61" s="10" t="s">
        <v>494</v>
      </c>
      <c r="AX61" s="10" t="s">
        <v>373</v>
      </c>
      <c r="AY61" s="10" t="s">
        <v>373</v>
      </c>
      <c r="AZ61" s="10" t="s">
        <v>373</v>
      </c>
      <c r="BA61" s="10">
        <v>1</v>
      </c>
      <c r="BB61" s="10">
        <v>2019</v>
      </c>
      <c r="BC61" s="10" t="s">
        <v>411</v>
      </c>
      <c r="BD61" s="10" t="s">
        <v>373</v>
      </c>
      <c r="BE61" s="10" t="s">
        <v>373</v>
      </c>
      <c r="BF61" s="10" t="s">
        <v>559</v>
      </c>
      <c r="BG61" s="10" t="s">
        <v>373</v>
      </c>
      <c r="BH61" s="10" t="s">
        <v>560</v>
      </c>
      <c r="BI61" s="10" t="s">
        <v>373</v>
      </c>
      <c r="BK61" s="10">
        <v>1</v>
      </c>
      <c r="BL61" s="10">
        <v>2019</v>
      </c>
      <c r="BM61" s="10" t="s">
        <v>411</v>
      </c>
      <c r="BN61" s="10" t="s">
        <v>373</v>
      </c>
      <c r="BO61" s="10" t="s">
        <v>373</v>
      </c>
      <c r="BP61" s="10" t="s">
        <v>559</v>
      </c>
      <c r="BQ61" s="10" t="s">
        <v>373</v>
      </c>
      <c r="BR61" s="10" t="s">
        <v>435</v>
      </c>
      <c r="BS61" s="10" t="s">
        <v>373</v>
      </c>
      <c r="BT61" s="77">
        <v>45</v>
      </c>
      <c r="BU61" s="10">
        <v>2</v>
      </c>
      <c r="BV61" s="10" t="s">
        <v>373</v>
      </c>
      <c r="BW61" s="10" t="s">
        <v>373</v>
      </c>
      <c r="BX61" s="10" t="s">
        <v>373</v>
      </c>
      <c r="BY61" s="10" t="s">
        <v>373</v>
      </c>
      <c r="BZ61" s="10" t="s">
        <v>373</v>
      </c>
      <c r="CA61" s="10" t="s">
        <v>373</v>
      </c>
      <c r="CB61" s="10" t="s">
        <v>373</v>
      </c>
      <c r="CC61" s="10" t="s">
        <v>373</v>
      </c>
      <c r="CD61" s="10" t="s">
        <v>373</v>
      </c>
      <c r="CE61" s="10" t="s">
        <v>373</v>
      </c>
      <c r="CF61" s="10" t="s">
        <v>373</v>
      </c>
      <c r="CG61" s="10" t="s">
        <v>373</v>
      </c>
      <c r="CH61" s="10">
        <v>1</v>
      </c>
      <c r="CI61" s="10">
        <v>114</v>
      </c>
      <c r="CJ61" s="10">
        <v>0</v>
      </c>
      <c r="CK61" s="10">
        <v>124</v>
      </c>
      <c r="CL61" s="10">
        <v>0</v>
      </c>
      <c r="CM61" s="10">
        <v>114</v>
      </c>
      <c r="CN61" s="10">
        <v>0</v>
      </c>
      <c r="CO61" s="10">
        <v>10</v>
      </c>
      <c r="CP61" s="10">
        <v>0</v>
      </c>
      <c r="CQ61" s="10">
        <v>0</v>
      </c>
      <c r="CR61" s="10">
        <v>0</v>
      </c>
      <c r="CS61" s="123">
        <v>37400</v>
      </c>
      <c r="CT61" s="10" t="s">
        <v>671</v>
      </c>
      <c r="CU61" s="10" t="s">
        <v>671</v>
      </c>
      <c r="CV61" s="10" t="s">
        <v>671</v>
      </c>
      <c r="CW61" s="10">
        <v>0</v>
      </c>
      <c r="CX61" s="10" t="s">
        <v>679</v>
      </c>
      <c r="CY61" s="10" t="s">
        <v>679</v>
      </c>
      <c r="CZ61" s="10" t="s">
        <v>679</v>
      </c>
      <c r="DA61" s="10" t="s">
        <v>679</v>
      </c>
      <c r="DB61" s="10" t="s">
        <v>679</v>
      </c>
      <c r="DC61" s="10" t="s">
        <v>679</v>
      </c>
      <c r="DD61" s="10" t="s">
        <v>679</v>
      </c>
      <c r="DE61" s="10" t="s">
        <v>373</v>
      </c>
      <c r="DF61" s="10" t="s">
        <v>373</v>
      </c>
      <c r="DG61" s="10" t="s">
        <v>373</v>
      </c>
      <c r="DH61" s="10" t="s">
        <v>373</v>
      </c>
      <c r="DI61" s="10" t="s">
        <v>373</v>
      </c>
      <c r="DJ61" s="10" t="s">
        <v>373</v>
      </c>
      <c r="DK61" s="10" t="s">
        <v>373</v>
      </c>
      <c r="DL61" s="10" t="s">
        <v>373</v>
      </c>
      <c r="DM61" s="10" t="s">
        <v>373</v>
      </c>
      <c r="DN61" s="10" t="s">
        <v>373</v>
      </c>
      <c r="DO61" s="10">
        <v>1</v>
      </c>
      <c r="DP61" s="10">
        <v>1</v>
      </c>
      <c r="DQ61" s="10" t="s">
        <v>569</v>
      </c>
      <c r="DR61" s="10" t="s">
        <v>373</v>
      </c>
      <c r="DS61" s="10" t="s">
        <v>373</v>
      </c>
      <c r="DT61" s="10" t="s">
        <v>373</v>
      </c>
      <c r="DU61" s="10" t="s">
        <v>373</v>
      </c>
      <c r="DV61" s="10" t="s">
        <v>373</v>
      </c>
      <c r="DW61" s="10">
        <v>1</v>
      </c>
      <c r="DX61" s="10">
        <v>114</v>
      </c>
      <c r="DY61" s="10">
        <v>0</v>
      </c>
      <c r="DZ61" s="10">
        <v>124</v>
      </c>
      <c r="EA61" s="10">
        <v>0</v>
      </c>
      <c r="EB61" s="10">
        <v>114</v>
      </c>
      <c r="EC61" s="10">
        <v>0</v>
      </c>
      <c r="ED61" s="10">
        <v>10</v>
      </c>
      <c r="EE61" s="10">
        <v>0</v>
      </c>
      <c r="EF61" s="10">
        <v>0</v>
      </c>
      <c r="EG61" s="10">
        <v>0</v>
      </c>
      <c r="EH61" s="10" t="s">
        <v>373</v>
      </c>
      <c r="EI61" s="10" t="s">
        <v>373</v>
      </c>
      <c r="EJ61" s="10" t="s">
        <v>373</v>
      </c>
      <c r="EK61" s="10" t="s">
        <v>373</v>
      </c>
      <c r="EL61" s="10" t="s">
        <v>373</v>
      </c>
      <c r="EM61" s="10" t="s">
        <v>373</v>
      </c>
      <c r="EN61" s="10" t="s">
        <v>373</v>
      </c>
      <c r="EO61" s="10" t="s">
        <v>373</v>
      </c>
      <c r="EP61" s="10" t="s">
        <v>373</v>
      </c>
      <c r="EQ61" s="10" t="s">
        <v>373</v>
      </c>
      <c r="ER61" s="10" t="s">
        <v>373</v>
      </c>
      <c r="ES61" s="10" t="s">
        <v>373</v>
      </c>
      <c r="ET61" s="10" t="s">
        <v>373</v>
      </c>
      <c r="EU61" s="10" t="s">
        <v>373</v>
      </c>
      <c r="EV61" s="10" t="s">
        <v>373</v>
      </c>
      <c r="EW61" s="10" t="s">
        <v>373</v>
      </c>
      <c r="EX61" s="10" t="s">
        <v>373</v>
      </c>
      <c r="EY61" s="10">
        <v>1</v>
      </c>
      <c r="EZ61" s="10">
        <v>2</v>
      </c>
      <c r="FA61" s="10" t="s">
        <v>373</v>
      </c>
      <c r="FB61" s="10" t="s">
        <v>373</v>
      </c>
      <c r="FC61" s="10">
        <v>2</v>
      </c>
      <c r="FD61" s="10" t="s">
        <v>373</v>
      </c>
      <c r="FE61" s="10">
        <v>2</v>
      </c>
      <c r="FF61" s="10" t="s">
        <v>373</v>
      </c>
      <c r="FG61" s="10" t="s">
        <v>373</v>
      </c>
      <c r="FH61" s="10">
        <v>2</v>
      </c>
      <c r="FI61" s="10" t="s">
        <v>373</v>
      </c>
      <c r="FJ61" s="10" t="s">
        <v>373</v>
      </c>
      <c r="FK61" s="10" t="s">
        <v>373</v>
      </c>
      <c r="FL61" s="10" t="s">
        <v>373</v>
      </c>
      <c r="FM61" s="10" t="s">
        <v>373</v>
      </c>
      <c r="FN61" s="10" t="s">
        <v>373</v>
      </c>
      <c r="FO61" s="10" t="s">
        <v>373</v>
      </c>
      <c r="FP61" s="10" t="s">
        <v>373</v>
      </c>
      <c r="FQ61" s="10" t="s">
        <v>373</v>
      </c>
      <c r="FR61" s="10" t="s">
        <v>373</v>
      </c>
      <c r="FS61" s="10" t="s">
        <v>373</v>
      </c>
    </row>
    <row r="62" spans="1:175" s="10" customFormat="1" x14ac:dyDescent="0.2">
      <c r="A62" s="10" t="s">
        <v>2898</v>
      </c>
      <c r="B62" s="10">
        <v>1710</v>
      </c>
      <c r="C62" s="10">
        <v>3</v>
      </c>
      <c r="D62" s="10">
        <v>1</v>
      </c>
      <c r="E62" s="10">
        <v>1</v>
      </c>
      <c r="F62" s="10" t="s">
        <v>373</v>
      </c>
      <c r="G62" s="10" t="s">
        <v>1021</v>
      </c>
      <c r="H62" s="10">
        <v>2</v>
      </c>
      <c r="I62" s="10" t="s">
        <v>577</v>
      </c>
      <c r="J62" s="10" t="s">
        <v>373</v>
      </c>
      <c r="K62" s="10" t="s">
        <v>3086</v>
      </c>
      <c r="L62" s="55">
        <v>0.01</v>
      </c>
      <c r="M62" s="10">
        <v>15</v>
      </c>
      <c r="N62" s="10" t="s">
        <v>3087</v>
      </c>
      <c r="O62" s="10" t="s">
        <v>373</v>
      </c>
      <c r="P62" s="10">
        <v>30</v>
      </c>
      <c r="Q62" s="77">
        <v>50</v>
      </c>
      <c r="R62" s="10">
        <v>15</v>
      </c>
      <c r="S62" s="10">
        <v>2</v>
      </c>
      <c r="T62" s="10" t="s">
        <v>373</v>
      </c>
      <c r="U62" s="10" t="s">
        <v>405</v>
      </c>
      <c r="V62" s="10" t="s">
        <v>406</v>
      </c>
      <c r="W62" s="10">
        <v>30</v>
      </c>
      <c r="X62" s="10" t="s">
        <v>3088</v>
      </c>
      <c r="Y62" s="10" t="s">
        <v>373</v>
      </c>
      <c r="Z62" s="10" t="s">
        <v>373</v>
      </c>
      <c r="AA62" s="10" t="s">
        <v>373</v>
      </c>
      <c r="AB62" s="10" t="s">
        <v>373</v>
      </c>
      <c r="AC62" s="10" t="s">
        <v>373</v>
      </c>
      <c r="AE62" s="10" t="s">
        <v>373</v>
      </c>
      <c r="AF62" s="10" t="s">
        <v>373</v>
      </c>
      <c r="AG62" s="10" t="s">
        <v>373</v>
      </c>
      <c r="AH62" s="10" t="s">
        <v>373</v>
      </c>
      <c r="AI62" s="10" t="s">
        <v>373</v>
      </c>
      <c r="AJ62" s="10" t="s">
        <v>373</v>
      </c>
      <c r="AK62" s="10" t="s">
        <v>373</v>
      </c>
      <c r="AL62" s="10" t="s">
        <v>373</v>
      </c>
      <c r="AM62" s="10" t="s">
        <v>373</v>
      </c>
      <c r="AN62" s="10" t="s">
        <v>373</v>
      </c>
      <c r="AO62" s="10" t="s">
        <v>373</v>
      </c>
      <c r="AP62" s="10" t="s">
        <v>373</v>
      </c>
      <c r="AQ62" s="10" t="s">
        <v>373</v>
      </c>
      <c r="AR62" s="10" t="s">
        <v>373</v>
      </c>
      <c r="AS62" s="10" t="s">
        <v>373</v>
      </c>
      <c r="AT62" s="10" t="s">
        <v>373</v>
      </c>
      <c r="AU62" s="10" t="s">
        <v>373</v>
      </c>
      <c r="AV62" s="10" t="s">
        <v>373</v>
      </c>
      <c r="AW62" s="10" t="s">
        <v>373</v>
      </c>
      <c r="AX62" s="10" t="s">
        <v>373</v>
      </c>
      <c r="AY62" s="10" t="s">
        <v>373</v>
      </c>
      <c r="AZ62" s="10" t="s">
        <v>373</v>
      </c>
      <c r="BA62" s="10">
        <v>1</v>
      </c>
      <c r="BB62" s="10" t="s">
        <v>373</v>
      </c>
      <c r="BC62" s="10" t="s">
        <v>373</v>
      </c>
      <c r="BD62" s="10" t="s">
        <v>373</v>
      </c>
      <c r="BE62" s="10" t="s">
        <v>373</v>
      </c>
      <c r="BF62" s="10" t="s">
        <v>479</v>
      </c>
      <c r="BG62" s="10" t="s">
        <v>373</v>
      </c>
      <c r="BH62" s="10" t="s">
        <v>373</v>
      </c>
      <c r="BI62" s="10" t="s">
        <v>373</v>
      </c>
      <c r="BJ62" s="10" t="s">
        <v>373</v>
      </c>
      <c r="BK62" s="10">
        <v>1</v>
      </c>
      <c r="BL62" s="10" t="s">
        <v>373</v>
      </c>
      <c r="BM62" s="10" t="s">
        <v>373</v>
      </c>
      <c r="BN62" s="10" t="s">
        <v>373</v>
      </c>
      <c r="BO62" s="10" t="s">
        <v>373</v>
      </c>
      <c r="BP62" s="10" t="s">
        <v>373</v>
      </c>
      <c r="BQ62" s="10" t="s">
        <v>373</v>
      </c>
      <c r="BR62" s="10" t="s">
        <v>373</v>
      </c>
      <c r="BS62" s="10" t="s">
        <v>373</v>
      </c>
      <c r="BT62" s="10" t="s">
        <v>373</v>
      </c>
      <c r="BU62" s="10">
        <v>1</v>
      </c>
      <c r="BV62" s="10" t="s">
        <v>373</v>
      </c>
      <c r="BW62" s="10" t="s">
        <v>373</v>
      </c>
      <c r="BX62" s="10" t="s">
        <v>373</v>
      </c>
      <c r="BY62" s="10" t="s">
        <v>373</v>
      </c>
      <c r="BZ62" s="10" t="s">
        <v>373</v>
      </c>
      <c r="CA62" s="10" t="s">
        <v>373</v>
      </c>
      <c r="CB62" s="10" t="s">
        <v>373</v>
      </c>
      <c r="CC62" s="10" t="s">
        <v>373</v>
      </c>
      <c r="CD62" s="10" t="s">
        <v>373</v>
      </c>
      <c r="CE62" s="10" t="s">
        <v>373</v>
      </c>
      <c r="CF62" s="10" t="s">
        <v>373</v>
      </c>
      <c r="CG62" s="10" t="s">
        <v>373</v>
      </c>
      <c r="CH62" s="10">
        <v>1</v>
      </c>
      <c r="CI62" s="10" t="s">
        <v>373</v>
      </c>
      <c r="CJ62" s="10" t="s">
        <v>373</v>
      </c>
      <c r="CK62" s="10" t="s">
        <v>373</v>
      </c>
      <c r="CL62" s="10" t="s">
        <v>373</v>
      </c>
      <c r="CM62" s="10" t="s">
        <v>373</v>
      </c>
      <c r="CN62" s="10" t="s">
        <v>373</v>
      </c>
      <c r="CO62" s="10" t="s">
        <v>373</v>
      </c>
      <c r="CP62" s="10" t="s">
        <v>373</v>
      </c>
      <c r="CQ62" s="10" t="s">
        <v>373</v>
      </c>
      <c r="CR62" s="10" t="s">
        <v>373</v>
      </c>
      <c r="CS62" s="10" t="s">
        <v>373</v>
      </c>
      <c r="CT62" s="10" t="s">
        <v>373</v>
      </c>
      <c r="CU62" s="10" t="s">
        <v>373</v>
      </c>
      <c r="CV62" s="10" t="s">
        <v>373</v>
      </c>
      <c r="CW62" s="10" t="s">
        <v>373</v>
      </c>
      <c r="CX62" s="10" t="s">
        <v>373</v>
      </c>
      <c r="CY62" s="10" t="s">
        <v>373</v>
      </c>
      <c r="CZ62" s="10" t="s">
        <v>373</v>
      </c>
      <c r="DA62" s="10" t="s">
        <v>373</v>
      </c>
      <c r="DB62" s="10" t="s">
        <v>373</v>
      </c>
      <c r="DC62" s="10" t="s">
        <v>373</v>
      </c>
      <c r="DD62" s="10" t="s">
        <v>373</v>
      </c>
      <c r="DE62" s="10" t="s">
        <v>373</v>
      </c>
      <c r="DF62" s="10" t="s">
        <v>373</v>
      </c>
      <c r="DG62" s="10" t="s">
        <v>373</v>
      </c>
      <c r="DH62" s="10" t="s">
        <v>373</v>
      </c>
      <c r="DI62" s="10" t="s">
        <v>373</v>
      </c>
      <c r="DJ62" s="10" t="s">
        <v>373</v>
      </c>
      <c r="DK62" s="10" t="s">
        <v>373</v>
      </c>
      <c r="DL62" s="10" t="s">
        <v>373</v>
      </c>
      <c r="DM62" s="10" t="s">
        <v>373</v>
      </c>
      <c r="DN62" s="10" t="s">
        <v>373</v>
      </c>
      <c r="DO62" s="10" t="s">
        <v>373</v>
      </c>
      <c r="DP62" s="10" t="s">
        <v>373</v>
      </c>
      <c r="DQ62" s="10" t="s">
        <v>373</v>
      </c>
      <c r="DR62" s="10" t="s">
        <v>373</v>
      </c>
      <c r="DS62" s="10" t="s">
        <v>373</v>
      </c>
      <c r="DT62" s="10" t="s">
        <v>373</v>
      </c>
      <c r="DU62" s="10" t="s">
        <v>373</v>
      </c>
      <c r="DV62" s="10" t="s">
        <v>373</v>
      </c>
      <c r="DW62" s="10">
        <v>1</v>
      </c>
      <c r="DX62" s="10" t="s">
        <v>373</v>
      </c>
      <c r="DY62" s="10" t="s">
        <v>373</v>
      </c>
      <c r="DZ62" s="10" t="s">
        <v>373</v>
      </c>
      <c r="EA62" s="10" t="s">
        <v>373</v>
      </c>
      <c r="EB62" s="10" t="s">
        <v>373</v>
      </c>
      <c r="EC62" s="10" t="s">
        <v>373</v>
      </c>
      <c r="ED62" s="10" t="s">
        <v>373</v>
      </c>
      <c r="EE62" s="10" t="s">
        <v>373</v>
      </c>
      <c r="EF62" s="10" t="s">
        <v>373</v>
      </c>
      <c r="EG62" s="10" t="s">
        <v>373</v>
      </c>
      <c r="EH62" s="10" t="s">
        <v>373</v>
      </c>
      <c r="EI62" s="10" t="s">
        <v>373</v>
      </c>
      <c r="EJ62" s="10" t="s">
        <v>373</v>
      </c>
      <c r="EK62" s="10" t="s">
        <v>373</v>
      </c>
      <c r="EL62" s="10" t="s">
        <v>373</v>
      </c>
      <c r="EM62" s="10" t="s">
        <v>373</v>
      </c>
      <c r="EN62" s="10" t="s">
        <v>373</v>
      </c>
      <c r="EO62" s="10" t="s">
        <v>373</v>
      </c>
      <c r="EP62" s="10" t="s">
        <v>373</v>
      </c>
      <c r="EQ62" s="10" t="s">
        <v>373</v>
      </c>
      <c r="ER62" s="10" t="s">
        <v>373</v>
      </c>
      <c r="ES62" s="10" t="s">
        <v>373</v>
      </c>
      <c r="ET62" s="10" t="s">
        <v>373</v>
      </c>
      <c r="EU62" s="10" t="s">
        <v>373</v>
      </c>
      <c r="EV62" s="10" t="s">
        <v>373</v>
      </c>
      <c r="EW62" s="10" t="s">
        <v>373</v>
      </c>
      <c r="EX62" s="10" t="s">
        <v>373</v>
      </c>
      <c r="EY62" s="10" t="s">
        <v>373</v>
      </c>
      <c r="EZ62" s="10" t="s">
        <v>373</v>
      </c>
      <c r="FA62" s="10" t="s">
        <v>373</v>
      </c>
      <c r="FB62" s="10" t="s">
        <v>373</v>
      </c>
      <c r="FC62" s="10">
        <v>2</v>
      </c>
      <c r="FD62" s="10" t="s">
        <v>373</v>
      </c>
      <c r="FE62" s="10">
        <v>2</v>
      </c>
      <c r="FF62" s="10" t="s">
        <v>373</v>
      </c>
      <c r="FG62" s="10" t="s">
        <v>373</v>
      </c>
      <c r="FH62" s="10" t="s">
        <v>373</v>
      </c>
      <c r="FI62" s="10" t="s">
        <v>373</v>
      </c>
      <c r="FJ62" s="10" t="s">
        <v>373</v>
      </c>
      <c r="FK62" s="10" t="s">
        <v>373</v>
      </c>
      <c r="FL62" s="10" t="s">
        <v>373</v>
      </c>
      <c r="FM62" s="10" t="s">
        <v>373</v>
      </c>
      <c r="FN62" s="10" t="s">
        <v>373</v>
      </c>
      <c r="FO62" s="10" t="s">
        <v>373</v>
      </c>
      <c r="FP62" s="10" t="s">
        <v>373</v>
      </c>
      <c r="FQ62" s="10" t="s">
        <v>373</v>
      </c>
      <c r="FR62" s="10" t="s">
        <v>373</v>
      </c>
      <c r="FS62" s="10" t="s">
        <v>373</v>
      </c>
    </row>
    <row r="63" spans="1:175" s="10" customFormat="1" x14ac:dyDescent="0.2">
      <c r="A63" s="10" t="s">
        <v>1133</v>
      </c>
      <c r="B63" s="10">
        <v>305</v>
      </c>
      <c r="C63" s="10">
        <v>1</v>
      </c>
      <c r="D63" s="10">
        <v>11</v>
      </c>
      <c r="E63" s="10">
        <v>1</v>
      </c>
      <c r="F63" s="10" t="s">
        <v>373</v>
      </c>
      <c r="G63" s="10" t="s">
        <v>382</v>
      </c>
      <c r="H63" s="10">
        <v>2</v>
      </c>
      <c r="I63" s="10" t="s">
        <v>1222</v>
      </c>
      <c r="J63" s="10" t="s">
        <v>373</v>
      </c>
      <c r="K63" s="10" t="s">
        <v>373</v>
      </c>
      <c r="L63" s="10" t="s">
        <v>373</v>
      </c>
      <c r="M63" s="10" t="s">
        <v>373</v>
      </c>
      <c r="N63" s="10" t="s">
        <v>373</v>
      </c>
      <c r="O63" s="10" t="s">
        <v>373</v>
      </c>
      <c r="P63" s="10">
        <v>7</v>
      </c>
      <c r="Q63" s="10" t="s">
        <v>373</v>
      </c>
      <c r="R63" s="10" t="s">
        <v>373</v>
      </c>
      <c r="S63" s="10">
        <v>2</v>
      </c>
      <c r="T63" s="10" t="s">
        <v>373</v>
      </c>
      <c r="U63" s="10" t="s">
        <v>405</v>
      </c>
      <c r="V63" s="10" t="s">
        <v>406</v>
      </c>
      <c r="W63" s="10" t="s">
        <v>373</v>
      </c>
      <c r="X63" s="10" t="s">
        <v>2320</v>
      </c>
      <c r="Y63" s="10" t="s">
        <v>373</v>
      </c>
      <c r="Z63" s="19">
        <v>0</v>
      </c>
      <c r="AA63" s="10" t="s">
        <v>373</v>
      </c>
      <c r="AB63" s="10" t="s">
        <v>373</v>
      </c>
      <c r="AC63" s="10" t="s">
        <v>373</v>
      </c>
      <c r="AE63" s="10" t="s">
        <v>429</v>
      </c>
      <c r="AF63" s="10" t="s">
        <v>429</v>
      </c>
      <c r="AG63" s="10">
        <v>2</v>
      </c>
      <c r="AH63" s="10" t="s">
        <v>373</v>
      </c>
      <c r="AI63" s="10" t="s">
        <v>373</v>
      </c>
      <c r="AJ63" s="10" t="s">
        <v>679</v>
      </c>
      <c r="AK63" s="10" t="s">
        <v>489</v>
      </c>
      <c r="AL63" s="10" t="s">
        <v>489</v>
      </c>
      <c r="AM63" s="10" t="s">
        <v>679</v>
      </c>
      <c r="AN63" s="10" t="s">
        <v>489</v>
      </c>
      <c r="AO63" s="10" t="s">
        <v>489</v>
      </c>
      <c r="AP63" s="10">
        <v>2</v>
      </c>
      <c r="AQ63" s="10" t="s">
        <v>494</v>
      </c>
      <c r="AR63" s="10" t="s">
        <v>373</v>
      </c>
      <c r="AS63" s="10" t="s">
        <v>2321</v>
      </c>
      <c r="AT63" s="10" t="s">
        <v>547</v>
      </c>
      <c r="AU63" s="10" t="s">
        <v>373</v>
      </c>
      <c r="AV63" s="10">
        <v>2</v>
      </c>
      <c r="AW63" s="10" t="s">
        <v>494</v>
      </c>
      <c r="AX63" s="10">
        <v>2</v>
      </c>
      <c r="AY63" s="10" t="s">
        <v>373</v>
      </c>
      <c r="AZ63" s="10" t="s">
        <v>373</v>
      </c>
      <c r="BA63" s="10">
        <v>1</v>
      </c>
      <c r="BB63" s="10" t="s">
        <v>2322</v>
      </c>
      <c r="BC63" s="10" t="s">
        <v>411</v>
      </c>
      <c r="BD63" s="10" t="s">
        <v>2323</v>
      </c>
      <c r="BE63" s="10" t="s">
        <v>373</v>
      </c>
      <c r="BF63" s="10" t="s">
        <v>479</v>
      </c>
      <c r="BG63" s="10" t="s">
        <v>373</v>
      </c>
      <c r="BH63" s="10" t="s">
        <v>415</v>
      </c>
      <c r="BI63" s="10" t="s">
        <v>373</v>
      </c>
      <c r="BJ63" s="77">
        <v>26</v>
      </c>
      <c r="BK63" s="10">
        <v>2</v>
      </c>
      <c r="BL63" s="10" t="s">
        <v>373</v>
      </c>
      <c r="BM63" s="10" t="s">
        <v>373</v>
      </c>
      <c r="BN63" s="19" t="s">
        <v>373</v>
      </c>
      <c r="BP63" s="10" t="s">
        <v>373</v>
      </c>
      <c r="BQ63" s="10" t="s">
        <v>373</v>
      </c>
      <c r="BR63" s="10" t="s">
        <v>373</v>
      </c>
      <c r="BS63" s="10" t="s">
        <v>373</v>
      </c>
      <c r="BT63" s="77" t="s">
        <v>373</v>
      </c>
      <c r="BU63" s="10">
        <v>2</v>
      </c>
      <c r="BV63" s="10" t="s">
        <v>373</v>
      </c>
      <c r="BW63" s="10" t="s">
        <v>373</v>
      </c>
      <c r="BX63" s="10" t="s">
        <v>373</v>
      </c>
      <c r="BY63" s="10" t="s">
        <v>373</v>
      </c>
      <c r="BZ63" s="10" t="s">
        <v>373</v>
      </c>
      <c r="CA63" s="10" t="s">
        <v>373</v>
      </c>
      <c r="CB63" s="10" t="s">
        <v>373</v>
      </c>
      <c r="CC63" s="10" t="s">
        <v>373</v>
      </c>
      <c r="CD63" s="10" t="s">
        <v>373</v>
      </c>
      <c r="CE63" s="10" t="s">
        <v>373</v>
      </c>
      <c r="CF63" s="10" t="s">
        <v>373</v>
      </c>
      <c r="CG63" s="10" t="s">
        <v>373</v>
      </c>
      <c r="CH63" s="10">
        <v>1</v>
      </c>
      <c r="CI63" s="10">
        <v>144</v>
      </c>
      <c r="CJ63" s="10">
        <v>6</v>
      </c>
      <c r="CK63" s="10" t="s">
        <v>373</v>
      </c>
      <c r="CL63" s="10" t="s">
        <v>373</v>
      </c>
      <c r="CM63" s="10">
        <v>142</v>
      </c>
      <c r="CN63" s="10">
        <v>6</v>
      </c>
      <c r="CO63" s="10">
        <v>2</v>
      </c>
      <c r="CP63" s="10" t="s">
        <v>373</v>
      </c>
      <c r="CQ63" s="10" t="s">
        <v>373</v>
      </c>
      <c r="CR63" s="10" t="s">
        <v>373</v>
      </c>
      <c r="CS63" s="10" t="s">
        <v>373</v>
      </c>
      <c r="CT63" s="10" t="s">
        <v>373</v>
      </c>
      <c r="CU63" s="10">
        <v>4</v>
      </c>
      <c r="CV63" s="10">
        <v>0</v>
      </c>
      <c r="CW63" s="10">
        <v>0</v>
      </c>
      <c r="CX63" s="10">
        <v>1988</v>
      </c>
      <c r="CY63" s="10" t="s">
        <v>373</v>
      </c>
      <c r="CZ63" s="10" t="s">
        <v>373</v>
      </c>
      <c r="DA63" s="10" t="s">
        <v>373</v>
      </c>
      <c r="DB63" s="10" t="s">
        <v>373</v>
      </c>
      <c r="DC63" s="10" t="s">
        <v>373</v>
      </c>
      <c r="DD63" s="10" t="s">
        <v>373</v>
      </c>
      <c r="DE63" s="10" t="s">
        <v>373</v>
      </c>
      <c r="DF63" s="10" t="s">
        <v>373</v>
      </c>
      <c r="DG63" s="10" t="s">
        <v>373</v>
      </c>
      <c r="DH63" s="10" t="s">
        <v>373</v>
      </c>
      <c r="DI63" s="10" t="s">
        <v>373</v>
      </c>
      <c r="DJ63" s="10" t="s">
        <v>373</v>
      </c>
      <c r="DK63" s="10" t="s">
        <v>489</v>
      </c>
      <c r="DL63" s="10" t="s">
        <v>373</v>
      </c>
      <c r="DM63" s="10" t="s">
        <v>373</v>
      </c>
      <c r="DN63" s="10" t="s">
        <v>373</v>
      </c>
      <c r="DO63" s="10">
        <v>1</v>
      </c>
      <c r="DP63" s="10">
        <v>2</v>
      </c>
      <c r="DQ63" s="10" t="s">
        <v>569</v>
      </c>
      <c r="DR63" s="10" t="s">
        <v>373</v>
      </c>
      <c r="DS63" s="10" t="s">
        <v>373</v>
      </c>
      <c r="DT63" s="10" t="s">
        <v>373</v>
      </c>
      <c r="DU63" s="12">
        <v>1</v>
      </c>
      <c r="DV63" s="10" t="s">
        <v>373</v>
      </c>
      <c r="DW63" s="10">
        <v>2</v>
      </c>
      <c r="DX63" s="10" t="s">
        <v>373</v>
      </c>
      <c r="DY63" s="10" t="s">
        <v>373</v>
      </c>
      <c r="DZ63" s="10" t="s">
        <v>373</v>
      </c>
      <c r="EA63" s="10" t="s">
        <v>373</v>
      </c>
      <c r="EB63" s="10" t="s">
        <v>373</v>
      </c>
      <c r="EC63" s="10" t="s">
        <v>373</v>
      </c>
      <c r="ED63" s="10" t="s">
        <v>373</v>
      </c>
      <c r="EE63" s="10" t="s">
        <v>373</v>
      </c>
      <c r="EF63" s="10" t="s">
        <v>373</v>
      </c>
      <c r="EG63" s="10" t="s">
        <v>373</v>
      </c>
      <c r="EH63" s="10" t="s">
        <v>373</v>
      </c>
      <c r="EI63" s="10" t="s">
        <v>373</v>
      </c>
      <c r="EJ63" s="10" t="s">
        <v>373</v>
      </c>
      <c r="EK63" s="10" t="s">
        <v>373</v>
      </c>
      <c r="EL63" s="10" t="s">
        <v>373</v>
      </c>
      <c r="EM63" s="10" t="s">
        <v>373</v>
      </c>
      <c r="EN63" s="10" t="s">
        <v>373</v>
      </c>
      <c r="EO63" s="10" t="s">
        <v>373</v>
      </c>
      <c r="EP63" s="10" t="s">
        <v>373</v>
      </c>
      <c r="EQ63" s="10" t="s">
        <v>373</v>
      </c>
      <c r="ER63" s="10" t="s">
        <v>373</v>
      </c>
      <c r="ES63" s="10" t="s">
        <v>373</v>
      </c>
      <c r="ET63" s="10" t="s">
        <v>373</v>
      </c>
      <c r="EU63" s="10" t="s">
        <v>373</v>
      </c>
      <c r="EV63" s="10" t="s">
        <v>373</v>
      </c>
      <c r="EW63" s="10" t="s">
        <v>373</v>
      </c>
      <c r="EX63" s="10" t="s">
        <v>373</v>
      </c>
      <c r="EY63" s="10" t="s">
        <v>373</v>
      </c>
      <c r="EZ63" s="10" t="s">
        <v>373</v>
      </c>
      <c r="FA63" s="10" t="s">
        <v>373</v>
      </c>
      <c r="FB63" s="10" t="s">
        <v>373</v>
      </c>
      <c r="FC63" s="10" t="s">
        <v>373</v>
      </c>
      <c r="FD63" s="10" t="s">
        <v>373</v>
      </c>
      <c r="FE63" s="10" t="s">
        <v>373</v>
      </c>
      <c r="FF63" s="10" t="s">
        <v>373</v>
      </c>
      <c r="FG63" s="10" t="s">
        <v>373</v>
      </c>
      <c r="FH63" s="10">
        <v>2</v>
      </c>
      <c r="FI63" s="10" t="s">
        <v>373</v>
      </c>
      <c r="FJ63" s="10" t="s">
        <v>373</v>
      </c>
      <c r="FK63" s="10" t="s">
        <v>373</v>
      </c>
      <c r="FL63" s="10" t="s">
        <v>373</v>
      </c>
      <c r="FM63" s="10" t="s">
        <v>373</v>
      </c>
      <c r="FN63" s="10" t="s">
        <v>373</v>
      </c>
      <c r="FO63" s="10" t="s">
        <v>373</v>
      </c>
      <c r="FP63" s="10" t="s">
        <v>373</v>
      </c>
      <c r="FQ63" s="10" t="s">
        <v>373</v>
      </c>
      <c r="FR63" s="10" t="s">
        <v>373</v>
      </c>
      <c r="FS63" s="10" t="s">
        <v>373</v>
      </c>
    </row>
    <row r="64" spans="1:175" s="10" customFormat="1" x14ac:dyDescent="0.2">
      <c r="A64" s="10" t="s">
        <v>608</v>
      </c>
      <c r="B64" s="10">
        <v>155</v>
      </c>
      <c r="C64" s="10">
        <v>1</v>
      </c>
      <c r="D64" s="10">
        <v>12</v>
      </c>
      <c r="E64" s="10">
        <v>1</v>
      </c>
      <c r="F64" s="10" t="s">
        <v>373</v>
      </c>
      <c r="G64" s="10" t="s">
        <v>382</v>
      </c>
      <c r="H64" s="10">
        <v>2</v>
      </c>
      <c r="I64" s="10" t="s">
        <v>597</v>
      </c>
      <c r="J64" s="10" t="s">
        <v>373</v>
      </c>
      <c r="K64" s="71">
        <v>0.06</v>
      </c>
      <c r="L64" s="10" t="s">
        <v>373</v>
      </c>
      <c r="M64" s="10">
        <v>0</v>
      </c>
      <c r="N64" s="10" t="s">
        <v>373</v>
      </c>
      <c r="O64" s="10" t="s">
        <v>373</v>
      </c>
      <c r="P64" s="10">
        <v>45</v>
      </c>
      <c r="Q64" s="10" t="s">
        <v>373</v>
      </c>
      <c r="R64" s="10" t="s">
        <v>373</v>
      </c>
      <c r="S64" s="10">
        <v>2</v>
      </c>
      <c r="T64" s="10" t="s">
        <v>373</v>
      </c>
      <c r="U64" s="10" t="s">
        <v>405</v>
      </c>
      <c r="V64" s="10" t="s">
        <v>406</v>
      </c>
      <c r="W64" s="10">
        <v>30</v>
      </c>
      <c r="X64" s="10" t="s">
        <v>373</v>
      </c>
      <c r="Y64" s="10" t="s">
        <v>373</v>
      </c>
      <c r="Z64" s="19">
        <v>0.4</v>
      </c>
      <c r="AA64" s="19">
        <v>0.25</v>
      </c>
      <c r="AB64" s="10" t="s">
        <v>373</v>
      </c>
      <c r="AC64" s="10" t="s">
        <v>373</v>
      </c>
      <c r="AE64" s="10" t="s">
        <v>373</v>
      </c>
      <c r="AF64" s="10" t="s">
        <v>429</v>
      </c>
      <c r="AG64" s="10" t="s">
        <v>373</v>
      </c>
      <c r="AH64" s="10" t="s">
        <v>373</v>
      </c>
      <c r="AI64" s="10" t="s">
        <v>373</v>
      </c>
      <c r="AJ64" s="10" t="s">
        <v>373</v>
      </c>
      <c r="AK64" s="10" t="s">
        <v>373</v>
      </c>
      <c r="AL64" s="10" t="s">
        <v>429</v>
      </c>
      <c r="AM64" s="10" t="s">
        <v>373</v>
      </c>
      <c r="AN64" s="10">
        <v>2001</v>
      </c>
      <c r="AO64" s="10" t="s">
        <v>429</v>
      </c>
      <c r="AP64" s="10">
        <v>2</v>
      </c>
      <c r="AQ64" s="10" t="s">
        <v>494</v>
      </c>
      <c r="AR64" s="10" t="s">
        <v>373</v>
      </c>
      <c r="AS64" s="10" t="s">
        <v>616</v>
      </c>
      <c r="AT64" s="10" t="s">
        <v>547</v>
      </c>
      <c r="AU64" s="10" t="s">
        <v>373</v>
      </c>
      <c r="AV64" s="10">
        <v>2</v>
      </c>
      <c r="AW64" s="10" t="s">
        <v>373</v>
      </c>
      <c r="AX64" s="10">
        <v>2</v>
      </c>
      <c r="AY64" s="10">
        <v>2</v>
      </c>
      <c r="AZ64" s="10" t="s">
        <v>373</v>
      </c>
      <c r="BA64" s="10">
        <v>1</v>
      </c>
      <c r="BB64" s="10">
        <v>2016</v>
      </c>
      <c r="BC64" s="10" t="s">
        <v>411</v>
      </c>
      <c r="BD64" s="10" t="s">
        <v>373</v>
      </c>
      <c r="BE64" s="10" t="s">
        <v>373</v>
      </c>
      <c r="BF64" s="10" t="s">
        <v>618</v>
      </c>
      <c r="BG64" s="10" t="s">
        <v>373</v>
      </c>
      <c r="BH64" s="10" t="s">
        <v>494</v>
      </c>
      <c r="BI64" s="10" t="s">
        <v>619</v>
      </c>
      <c r="BJ64" s="77">
        <v>43.5</v>
      </c>
      <c r="BK64" s="10">
        <v>1</v>
      </c>
      <c r="BL64" s="10">
        <v>2018</v>
      </c>
      <c r="BM64" s="10" t="s">
        <v>411</v>
      </c>
      <c r="BN64" s="10" t="s">
        <v>373</v>
      </c>
      <c r="BO64" s="10" t="s">
        <v>373</v>
      </c>
      <c r="BP64" s="10" t="s">
        <v>618</v>
      </c>
      <c r="BQ64" s="10" t="s">
        <v>373</v>
      </c>
      <c r="BR64" s="10" t="s">
        <v>435</v>
      </c>
      <c r="BS64" s="10" t="s">
        <v>373</v>
      </c>
      <c r="BT64" s="77">
        <v>40</v>
      </c>
      <c r="BU64" s="10">
        <v>2</v>
      </c>
      <c r="BV64" s="10" t="s">
        <v>373</v>
      </c>
      <c r="BW64" s="10" t="s">
        <v>373</v>
      </c>
      <c r="BX64" s="10" t="s">
        <v>373</v>
      </c>
      <c r="BZ64" s="10" t="s">
        <v>373</v>
      </c>
      <c r="CA64" s="10" t="s">
        <v>373</v>
      </c>
      <c r="CB64" s="10" t="s">
        <v>373</v>
      </c>
      <c r="CC64" s="10" t="s">
        <v>373</v>
      </c>
      <c r="CD64" s="10" t="s">
        <v>373</v>
      </c>
      <c r="CE64" s="10" t="s">
        <v>373</v>
      </c>
      <c r="CF64" s="10" t="s">
        <v>373</v>
      </c>
      <c r="CG64" s="10" t="s">
        <v>373</v>
      </c>
      <c r="CH64" s="10">
        <v>1</v>
      </c>
      <c r="CI64" s="10">
        <v>155</v>
      </c>
      <c r="CJ64" s="10">
        <v>15</v>
      </c>
      <c r="CK64" s="10" t="s">
        <v>373</v>
      </c>
      <c r="CL64" s="10" t="s">
        <v>373</v>
      </c>
      <c r="CM64" s="10" t="s">
        <v>373</v>
      </c>
      <c r="CN64" s="10" t="s">
        <v>373</v>
      </c>
      <c r="CO64" s="10" t="s">
        <v>373</v>
      </c>
      <c r="CP64" s="10" t="s">
        <v>373</v>
      </c>
      <c r="CQ64" s="10" t="s">
        <v>373</v>
      </c>
      <c r="CR64" s="10" t="s">
        <v>373</v>
      </c>
      <c r="CS64" s="123">
        <v>4000</v>
      </c>
      <c r="CT64" s="10" t="s">
        <v>373</v>
      </c>
      <c r="CU64" s="10">
        <v>1</v>
      </c>
      <c r="CV64" s="10" t="s">
        <v>373</v>
      </c>
      <c r="CW64" s="10" t="s">
        <v>373</v>
      </c>
      <c r="CX64" s="10" t="s">
        <v>373</v>
      </c>
      <c r="CY64" s="10">
        <v>2009</v>
      </c>
      <c r="CZ64" s="10" t="s">
        <v>373</v>
      </c>
      <c r="DA64" s="10" t="s">
        <v>373</v>
      </c>
      <c r="DB64" s="10" t="s">
        <v>373</v>
      </c>
      <c r="DC64" s="10">
        <v>30000</v>
      </c>
      <c r="DD64" s="10" t="s">
        <v>373</v>
      </c>
      <c r="DE64" s="10" t="s">
        <v>373</v>
      </c>
      <c r="DF64" s="10" t="s">
        <v>373</v>
      </c>
      <c r="DG64" s="10" t="s">
        <v>373</v>
      </c>
      <c r="DH64" s="10" t="s">
        <v>373</v>
      </c>
      <c r="DI64" s="10" t="s">
        <v>373</v>
      </c>
      <c r="DJ64" s="10" t="s">
        <v>373</v>
      </c>
      <c r="DK64" s="10" t="s">
        <v>373</v>
      </c>
      <c r="DL64" s="10" t="s">
        <v>373</v>
      </c>
      <c r="DM64" s="10" t="s">
        <v>373</v>
      </c>
      <c r="DN64" s="10" t="s">
        <v>373</v>
      </c>
      <c r="DO64" s="10">
        <v>2</v>
      </c>
      <c r="DP64" s="10">
        <v>2</v>
      </c>
      <c r="DQ64" s="10" t="s">
        <v>569</v>
      </c>
      <c r="DR64" s="10" t="s">
        <v>373</v>
      </c>
      <c r="DS64" s="10" t="s">
        <v>373</v>
      </c>
      <c r="DT64" s="10" t="s">
        <v>373</v>
      </c>
      <c r="DU64" s="10" t="s">
        <v>373</v>
      </c>
      <c r="DV64" s="10" t="s">
        <v>373</v>
      </c>
      <c r="DW64" s="10">
        <v>1</v>
      </c>
      <c r="DX64" s="10" t="s">
        <v>373</v>
      </c>
      <c r="DY64" s="10" t="s">
        <v>373</v>
      </c>
      <c r="DZ64" s="10" t="s">
        <v>373</v>
      </c>
      <c r="EA64" s="10" t="s">
        <v>373</v>
      </c>
      <c r="EB64" s="10" t="s">
        <v>373</v>
      </c>
      <c r="EC64" s="10" t="s">
        <v>373</v>
      </c>
      <c r="ED64" s="10" t="s">
        <v>373</v>
      </c>
      <c r="EE64" s="10" t="s">
        <v>373</v>
      </c>
      <c r="EF64" s="10" t="s">
        <v>373</v>
      </c>
      <c r="EG64" s="10" t="s">
        <v>373</v>
      </c>
      <c r="EH64" s="10" t="s">
        <v>373</v>
      </c>
      <c r="EI64" s="10" t="s">
        <v>373</v>
      </c>
      <c r="EJ64" s="10" t="s">
        <v>373</v>
      </c>
      <c r="EK64" s="10" t="s">
        <v>373</v>
      </c>
      <c r="EL64" s="10" t="s">
        <v>373</v>
      </c>
      <c r="EM64" s="10" t="s">
        <v>373</v>
      </c>
      <c r="EN64" s="10" t="s">
        <v>373</v>
      </c>
      <c r="EO64" s="10" t="s">
        <v>373</v>
      </c>
      <c r="EP64" s="10" t="s">
        <v>373</v>
      </c>
      <c r="EQ64" s="10" t="s">
        <v>373</v>
      </c>
      <c r="ER64" s="10" t="s">
        <v>373</v>
      </c>
      <c r="ES64" s="10" t="s">
        <v>373</v>
      </c>
      <c r="ET64" s="10" t="s">
        <v>373</v>
      </c>
      <c r="EU64" s="10" t="s">
        <v>373</v>
      </c>
      <c r="EV64" s="10" t="s">
        <v>373</v>
      </c>
      <c r="EW64" s="10" t="s">
        <v>373</v>
      </c>
      <c r="EX64" s="10" t="s">
        <v>373</v>
      </c>
      <c r="EY64" s="10" t="s">
        <v>373</v>
      </c>
      <c r="EZ64" s="10" t="s">
        <v>373</v>
      </c>
      <c r="FA64" s="10" t="s">
        <v>373</v>
      </c>
      <c r="FB64" s="10" t="s">
        <v>373</v>
      </c>
      <c r="FC64" s="10" t="s">
        <v>373</v>
      </c>
      <c r="FD64" s="10" t="s">
        <v>373</v>
      </c>
      <c r="FE64" s="10">
        <v>2</v>
      </c>
      <c r="FF64" s="10" t="s">
        <v>373</v>
      </c>
      <c r="FG64" s="10" t="s">
        <v>373</v>
      </c>
      <c r="FH64" s="10">
        <v>2</v>
      </c>
      <c r="FI64" s="10" t="s">
        <v>373</v>
      </c>
      <c r="FJ64" s="10" t="s">
        <v>373</v>
      </c>
      <c r="FK64" s="10" t="s">
        <v>373</v>
      </c>
      <c r="FL64" s="10" t="s">
        <v>373</v>
      </c>
      <c r="FM64" s="10" t="s">
        <v>373</v>
      </c>
      <c r="FN64" s="10" t="s">
        <v>373</v>
      </c>
      <c r="FO64" s="10" t="s">
        <v>373</v>
      </c>
      <c r="FP64" s="10" t="s">
        <v>373</v>
      </c>
      <c r="FQ64" s="10" t="s">
        <v>373</v>
      </c>
      <c r="FR64" s="10" t="s">
        <v>373</v>
      </c>
      <c r="FS64" s="10" t="s">
        <v>373</v>
      </c>
    </row>
    <row r="65" spans="1:175" s="10" customFormat="1" x14ac:dyDescent="0.2">
      <c r="A65" s="10" t="s">
        <v>1678</v>
      </c>
      <c r="B65" s="10">
        <v>2085</v>
      </c>
      <c r="C65" s="10">
        <v>3</v>
      </c>
      <c r="D65" s="10">
        <v>3</v>
      </c>
      <c r="E65" s="10">
        <v>1</v>
      </c>
      <c r="F65" s="10" t="s">
        <v>373</v>
      </c>
      <c r="G65" s="10" t="s">
        <v>1370</v>
      </c>
      <c r="H65" s="10">
        <v>1</v>
      </c>
      <c r="I65" s="10" t="s">
        <v>597</v>
      </c>
      <c r="J65" s="10" t="s">
        <v>373</v>
      </c>
      <c r="K65" s="71">
        <v>0.1</v>
      </c>
      <c r="L65" s="10" t="s">
        <v>373</v>
      </c>
      <c r="M65" s="10">
        <v>15</v>
      </c>
      <c r="N65" s="10" t="s">
        <v>373</v>
      </c>
      <c r="O65" s="10" t="s">
        <v>373</v>
      </c>
      <c r="P65" s="10">
        <v>30</v>
      </c>
      <c r="Q65" s="10" t="s">
        <v>373</v>
      </c>
      <c r="R65" s="10" t="s">
        <v>373</v>
      </c>
      <c r="S65" s="10">
        <v>2</v>
      </c>
      <c r="T65" s="10" t="s">
        <v>373</v>
      </c>
      <c r="U65" s="10" t="s">
        <v>405</v>
      </c>
      <c r="V65" s="10" t="s">
        <v>406</v>
      </c>
      <c r="W65" s="10">
        <v>30</v>
      </c>
      <c r="X65" s="10" t="s">
        <v>373</v>
      </c>
      <c r="Y65" s="10" t="s">
        <v>373</v>
      </c>
      <c r="Z65" s="19">
        <v>0.1</v>
      </c>
      <c r="AA65" s="19">
        <v>0.35</v>
      </c>
      <c r="AB65" s="24">
        <v>0</v>
      </c>
      <c r="AC65" s="10" t="s">
        <v>373</v>
      </c>
      <c r="AE65" s="10" t="s">
        <v>373</v>
      </c>
      <c r="AF65" s="10" t="s">
        <v>373</v>
      </c>
      <c r="AG65" s="10">
        <v>2</v>
      </c>
      <c r="AH65" s="10">
        <v>2</v>
      </c>
      <c r="AI65" s="10">
        <v>2</v>
      </c>
      <c r="AJ65" s="10">
        <v>2015</v>
      </c>
      <c r="AK65" s="10">
        <v>2018</v>
      </c>
      <c r="AL65" s="10" t="s">
        <v>1683</v>
      </c>
      <c r="AM65" s="10">
        <v>2019</v>
      </c>
      <c r="AN65" s="10" t="s">
        <v>429</v>
      </c>
      <c r="AO65" s="10" t="s">
        <v>429</v>
      </c>
      <c r="AP65" s="10">
        <v>2</v>
      </c>
      <c r="AQ65" s="10" t="s">
        <v>494</v>
      </c>
      <c r="AR65" s="10" t="s">
        <v>373</v>
      </c>
      <c r="AS65" s="10" t="s">
        <v>1684</v>
      </c>
      <c r="AT65" s="10" t="s">
        <v>373</v>
      </c>
      <c r="AU65" s="10" t="s">
        <v>373</v>
      </c>
      <c r="AV65" s="10">
        <v>1</v>
      </c>
      <c r="AW65" s="10" t="s">
        <v>1092</v>
      </c>
      <c r="AX65" s="10">
        <v>2</v>
      </c>
      <c r="AY65" s="10">
        <v>2</v>
      </c>
      <c r="AZ65" s="10">
        <v>2</v>
      </c>
      <c r="BA65" s="10">
        <v>1</v>
      </c>
      <c r="BB65" s="10">
        <v>2014</v>
      </c>
      <c r="BC65" s="10" t="s">
        <v>411</v>
      </c>
      <c r="BD65" s="24">
        <v>0.05</v>
      </c>
      <c r="BE65" s="10" t="s">
        <v>373</v>
      </c>
      <c r="BF65" s="10" t="s">
        <v>1685</v>
      </c>
      <c r="BG65" s="10" t="s">
        <v>373</v>
      </c>
      <c r="BH65" s="10" t="s">
        <v>560</v>
      </c>
      <c r="BI65" s="10" t="s">
        <v>373</v>
      </c>
      <c r="BJ65" s="77">
        <v>40.5</v>
      </c>
      <c r="BK65" s="10">
        <v>1</v>
      </c>
      <c r="BL65" s="10">
        <v>2013</v>
      </c>
      <c r="BM65" s="10" t="s">
        <v>411</v>
      </c>
      <c r="BN65" s="19">
        <v>0.1</v>
      </c>
      <c r="BP65" s="10" t="s">
        <v>1687</v>
      </c>
      <c r="BQ65" s="10" t="s">
        <v>1688</v>
      </c>
      <c r="BR65" s="10" t="s">
        <v>828</v>
      </c>
      <c r="BS65" s="10" t="s">
        <v>373</v>
      </c>
      <c r="BT65" s="77">
        <v>65</v>
      </c>
      <c r="BU65" s="10">
        <v>1</v>
      </c>
      <c r="BV65" s="10">
        <v>2016</v>
      </c>
      <c r="BW65" s="10" t="s">
        <v>411</v>
      </c>
      <c r="BX65" s="19">
        <v>1</v>
      </c>
      <c r="BZ65" s="10">
        <v>1</v>
      </c>
      <c r="CA65" s="10" t="s">
        <v>1295</v>
      </c>
      <c r="CB65" s="10" t="s">
        <v>373</v>
      </c>
      <c r="CC65" s="10" t="s">
        <v>752</v>
      </c>
      <c r="CD65" s="10" t="s">
        <v>373</v>
      </c>
      <c r="CE65" s="10">
        <v>2</v>
      </c>
      <c r="CF65" s="10" t="s">
        <v>373</v>
      </c>
      <c r="CG65" s="77">
        <v>2</v>
      </c>
      <c r="CH65" s="10">
        <v>1</v>
      </c>
      <c r="CI65" s="10">
        <v>2000</v>
      </c>
      <c r="CJ65" s="10">
        <v>20</v>
      </c>
      <c r="CK65" s="10" t="s">
        <v>373</v>
      </c>
      <c r="CL65" s="10" t="s">
        <v>373</v>
      </c>
      <c r="CM65" s="10">
        <v>850</v>
      </c>
      <c r="CN65" s="10">
        <v>20</v>
      </c>
      <c r="CO65" s="10">
        <v>50</v>
      </c>
      <c r="CP65" s="10" t="s">
        <v>373</v>
      </c>
      <c r="CQ65" s="10" t="s">
        <v>373</v>
      </c>
      <c r="CR65" s="10" t="s">
        <v>373</v>
      </c>
      <c r="CS65" s="10" t="s">
        <v>373</v>
      </c>
      <c r="CT65" s="10" t="s">
        <v>373</v>
      </c>
      <c r="CU65" s="10" t="s">
        <v>373</v>
      </c>
      <c r="CV65" s="10" t="s">
        <v>373</v>
      </c>
      <c r="CW65" s="10" t="s">
        <v>373</v>
      </c>
      <c r="CX65" s="10" t="s">
        <v>373</v>
      </c>
      <c r="CY65" s="10" t="s">
        <v>373</v>
      </c>
      <c r="CZ65" s="10" t="s">
        <v>373</v>
      </c>
      <c r="DA65" s="10" t="s">
        <v>373</v>
      </c>
      <c r="DB65" s="10" t="s">
        <v>373</v>
      </c>
      <c r="DC65" s="10" t="s">
        <v>373</v>
      </c>
      <c r="DD65" s="10" t="s">
        <v>373</v>
      </c>
      <c r="DE65" s="10" t="s">
        <v>373</v>
      </c>
      <c r="DF65" s="10" t="s">
        <v>373</v>
      </c>
      <c r="DG65" s="10" t="s">
        <v>373</v>
      </c>
      <c r="DH65" s="10" t="s">
        <v>373</v>
      </c>
      <c r="DI65" s="10" t="s">
        <v>373</v>
      </c>
      <c r="DJ65" s="10" t="s">
        <v>373</v>
      </c>
      <c r="DK65" s="10" t="s">
        <v>373</v>
      </c>
      <c r="DL65" s="10" t="s">
        <v>373</v>
      </c>
      <c r="DM65" s="10" t="s">
        <v>373</v>
      </c>
      <c r="DN65" s="10" t="s">
        <v>429</v>
      </c>
      <c r="DO65" s="10">
        <v>2</v>
      </c>
      <c r="DP65" s="10">
        <v>1</v>
      </c>
      <c r="DQ65" s="10" t="s">
        <v>449</v>
      </c>
      <c r="DR65" s="10" t="s">
        <v>373</v>
      </c>
      <c r="DS65" s="55">
        <v>1</v>
      </c>
      <c r="DT65" s="10" t="s">
        <v>373</v>
      </c>
      <c r="DU65" s="10" t="s">
        <v>373</v>
      </c>
      <c r="DV65" s="10" t="s">
        <v>373</v>
      </c>
      <c r="DW65" s="10">
        <v>2</v>
      </c>
      <c r="DX65" s="10" t="s">
        <v>373</v>
      </c>
      <c r="DY65" s="10" t="s">
        <v>373</v>
      </c>
      <c r="DZ65" s="10" t="s">
        <v>373</v>
      </c>
      <c r="EA65" s="10" t="s">
        <v>373</v>
      </c>
      <c r="EB65" s="10" t="s">
        <v>373</v>
      </c>
      <c r="EC65" s="10" t="s">
        <v>373</v>
      </c>
      <c r="ED65" s="10" t="s">
        <v>373</v>
      </c>
      <c r="EE65" s="10" t="s">
        <v>373</v>
      </c>
      <c r="EF65" s="10" t="s">
        <v>373</v>
      </c>
      <c r="EG65" s="10" t="s">
        <v>373</v>
      </c>
      <c r="EH65" s="10" t="s">
        <v>373</v>
      </c>
      <c r="EI65" s="10" t="s">
        <v>373</v>
      </c>
      <c r="EJ65" s="10" t="s">
        <v>373</v>
      </c>
      <c r="EK65" s="10" t="s">
        <v>373</v>
      </c>
      <c r="EL65" s="10" t="s">
        <v>373</v>
      </c>
      <c r="EM65" s="10" t="s">
        <v>373</v>
      </c>
      <c r="EN65" s="10" t="s">
        <v>373</v>
      </c>
      <c r="EO65" s="10" t="s">
        <v>373</v>
      </c>
      <c r="EP65" s="10" t="s">
        <v>373</v>
      </c>
      <c r="EQ65" s="10" t="s">
        <v>373</v>
      </c>
      <c r="ER65" s="10" t="s">
        <v>373</v>
      </c>
      <c r="ES65" s="10" t="s">
        <v>373</v>
      </c>
      <c r="ET65" s="10" t="s">
        <v>373</v>
      </c>
      <c r="EU65" s="10" t="s">
        <v>373</v>
      </c>
      <c r="EV65" s="10" t="s">
        <v>373</v>
      </c>
      <c r="EW65" s="10" t="s">
        <v>373</v>
      </c>
      <c r="EX65" s="10" t="s">
        <v>373</v>
      </c>
      <c r="EY65" s="10" t="s">
        <v>373</v>
      </c>
      <c r="EZ65" s="10" t="s">
        <v>373</v>
      </c>
      <c r="FA65" s="10" t="s">
        <v>373</v>
      </c>
      <c r="FB65" s="10" t="s">
        <v>373</v>
      </c>
      <c r="FC65" s="10" t="s">
        <v>373</v>
      </c>
      <c r="FD65" s="10" t="s">
        <v>373</v>
      </c>
      <c r="FE65" s="10" t="s">
        <v>373</v>
      </c>
      <c r="FF65" s="10" t="s">
        <v>373</v>
      </c>
      <c r="FG65" s="10" t="s">
        <v>373</v>
      </c>
      <c r="FH65" s="10">
        <v>1</v>
      </c>
      <c r="FI65" s="10">
        <v>850</v>
      </c>
      <c r="FJ65" s="10">
        <v>20</v>
      </c>
      <c r="FK65" s="10">
        <v>50</v>
      </c>
      <c r="FL65" s="10" t="s">
        <v>373</v>
      </c>
      <c r="FM65" s="10" t="s">
        <v>373</v>
      </c>
      <c r="FN65" s="10" t="s">
        <v>373</v>
      </c>
      <c r="FO65" s="10" t="s">
        <v>373</v>
      </c>
      <c r="FP65" s="10" t="s">
        <v>373</v>
      </c>
      <c r="FQ65" s="10" t="s">
        <v>373</v>
      </c>
      <c r="FR65" s="10" t="s">
        <v>373</v>
      </c>
      <c r="FS65" s="10" t="s">
        <v>373</v>
      </c>
    </row>
    <row r="66" spans="1:175" s="10" customFormat="1" x14ac:dyDescent="0.2">
      <c r="A66" s="10" t="s">
        <v>3231</v>
      </c>
      <c r="B66" s="10">
        <v>195</v>
      </c>
      <c r="C66" s="10">
        <v>1</v>
      </c>
      <c r="D66" s="10">
        <v>11</v>
      </c>
      <c r="E66" s="10">
        <v>1</v>
      </c>
      <c r="F66" s="10" t="s">
        <v>373</v>
      </c>
      <c r="G66" s="10" t="s">
        <v>382</v>
      </c>
      <c r="H66" s="10">
        <v>2</v>
      </c>
      <c r="I66" s="10" t="s">
        <v>384</v>
      </c>
      <c r="J66" s="10" t="s">
        <v>373</v>
      </c>
      <c r="K66" s="71">
        <v>0.1</v>
      </c>
      <c r="L66" s="10" t="s">
        <v>373</v>
      </c>
      <c r="M66" s="10">
        <v>30</v>
      </c>
      <c r="N66" s="10" t="s">
        <v>373</v>
      </c>
      <c r="O66" s="10" t="s">
        <v>373</v>
      </c>
      <c r="P66" s="10">
        <v>45</v>
      </c>
      <c r="Q66" s="10" t="s">
        <v>373</v>
      </c>
      <c r="R66" s="10">
        <v>120</v>
      </c>
      <c r="S66" s="10">
        <v>2</v>
      </c>
      <c r="T66" s="10" t="s">
        <v>373</v>
      </c>
      <c r="U66" s="10" t="s">
        <v>392</v>
      </c>
      <c r="V66" s="10" t="s">
        <v>373</v>
      </c>
      <c r="W66" s="10" t="s">
        <v>373</v>
      </c>
      <c r="X66" s="10" t="s">
        <v>373</v>
      </c>
      <c r="Y66" s="10" t="s">
        <v>373</v>
      </c>
      <c r="Z66" s="19">
        <v>0</v>
      </c>
      <c r="AA66" s="10" t="s">
        <v>373</v>
      </c>
      <c r="AB66" s="10" t="s">
        <v>373</v>
      </c>
      <c r="AC66" s="10" t="s">
        <v>373</v>
      </c>
      <c r="AE66" s="10" t="s">
        <v>429</v>
      </c>
      <c r="AF66" s="10" t="s">
        <v>429</v>
      </c>
      <c r="AG66" s="10">
        <v>2</v>
      </c>
      <c r="AH66" s="10" t="s">
        <v>373</v>
      </c>
      <c r="AI66" s="10" t="s">
        <v>373</v>
      </c>
      <c r="AJ66" s="10" t="s">
        <v>679</v>
      </c>
      <c r="AK66" s="10" t="s">
        <v>489</v>
      </c>
      <c r="AL66" s="10" t="s">
        <v>489</v>
      </c>
      <c r="AM66" s="10" t="s">
        <v>542</v>
      </c>
      <c r="AN66" s="10" t="s">
        <v>489</v>
      </c>
      <c r="AO66" s="10" t="s">
        <v>489</v>
      </c>
      <c r="AP66" s="10">
        <v>2</v>
      </c>
      <c r="AQ66" s="10" t="s">
        <v>408</v>
      </c>
      <c r="AR66" s="10" t="s">
        <v>373</v>
      </c>
      <c r="AS66" s="10" t="s">
        <v>373</v>
      </c>
      <c r="AT66" s="10" t="s">
        <v>2261</v>
      </c>
      <c r="AU66" s="10" t="s">
        <v>373</v>
      </c>
      <c r="AV66" s="10">
        <v>2</v>
      </c>
      <c r="AW66" s="10" t="s">
        <v>373</v>
      </c>
      <c r="AX66" s="10">
        <v>2</v>
      </c>
      <c r="AY66" s="10" t="s">
        <v>373</v>
      </c>
      <c r="AZ66" s="10" t="s">
        <v>373</v>
      </c>
      <c r="BA66" s="10">
        <v>2</v>
      </c>
      <c r="BB66" s="10" t="s">
        <v>373</v>
      </c>
      <c r="BC66" s="10" t="s">
        <v>373</v>
      </c>
      <c r="BD66" s="10" t="s">
        <v>373</v>
      </c>
      <c r="BE66" s="10" t="s">
        <v>373</v>
      </c>
      <c r="BF66" s="10" t="s">
        <v>373</v>
      </c>
      <c r="BG66" s="10" t="s">
        <v>373</v>
      </c>
      <c r="BH66" s="10" t="s">
        <v>373</v>
      </c>
      <c r="BI66" s="10" t="s">
        <v>373</v>
      </c>
      <c r="BJ66" s="10" t="s">
        <v>373</v>
      </c>
      <c r="BK66" s="10">
        <v>2</v>
      </c>
      <c r="BL66" s="10" t="s">
        <v>373</v>
      </c>
      <c r="BM66" s="10" t="s">
        <v>373</v>
      </c>
      <c r="BN66" s="10" t="s">
        <v>373</v>
      </c>
      <c r="BO66" s="10" t="s">
        <v>373</v>
      </c>
      <c r="BP66" s="10" t="s">
        <v>373</v>
      </c>
      <c r="BQ66" s="10" t="s">
        <v>373</v>
      </c>
      <c r="BR66" s="10" t="s">
        <v>373</v>
      </c>
      <c r="BS66" s="10" t="s">
        <v>373</v>
      </c>
      <c r="BT66" s="10" t="s">
        <v>373</v>
      </c>
      <c r="BU66" s="10">
        <v>2</v>
      </c>
      <c r="BV66" s="10" t="s">
        <v>373</v>
      </c>
      <c r="BW66" s="10" t="s">
        <v>373</v>
      </c>
      <c r="BX66" s="10" t="s">
        <v>373</v>
      </c>
      <c r="BY66" s="10" t="s">
        <v>373</v>
      </c>
      <c r="BZ66" s="10" t="s">
        <v>373</v>
      </c>
      <c r="CA66" s="10" t="s">
        <v>373</v>
      </c>
      <c r="CB66" s="10" t="s">
        <v>373</v>
      </c>
      <c r="CC66" s="10" t="s">
        <v>373</v>
      </c>
      <c r="CD66" s="10" t="s">
        <v>373</v>
      </c>
      <c r="CE66" s="10" t="s">
        <v>373</v>
      </c>
      <c r="CF66" s="10" t="s">
        <v>373</v>
      </c>
      <c r="CG66" s="10" t="s">
        <v>373</v>
      </c>
      <c r="CH66" s="10">
        <v>1</v>
      </c>
      <c r="CI66" s="10">
        <v>182</v>
      </c>
      <c r="CJ66" s="10">
        <v>8</v>
      </c>
      <c r="CK66" s="10">
        <v>0</v>
      </c>
      <c r="CL66" s="10">
        <v>0</v>
      </c>
      <c r="CM66" s="10">
        <v>69</v>
      </c>
      <c r="CN66" s="10">
        <v>2</v>
      </c>
      <c r="CO66" s="10">
        <v>26</v>
      </c>
      <c r="CP66" s="10">
        <v>0</v>
      </c>
      <c r="CQ66" s="10">
        <v>0</v>
      </c>
      <c r="CR66" s="10">
        <v>0</v>
      </c>
      <c r="CS66" s="123">
        <v>6800000</v>
      </c>
      <c r="CT66" s="10" t="s">
        <v>679</v>
      </c>
      <c r="CU66" s="10">
        <v>0</v>
      </c>
      <c r="CV66" s="10">
        <v>1</v>
      </c>
      <c r="CW66" s="10">
        <v>0.25</v>
      </c>
      <c r="CX66" s="10" t="s">
        <v>679</v>
      </c>
      <c r="CY66" s="10">
        <v>1991</v>
      </c>
      <c r="CZ66" s="10" t="s">
        <v>679</v>
      </c>
      <c r="DA66" s="10" t="s">
        <v>679</v>
      </c>
      <c r="DB66" s="10" t="s">
        <v>679</v>
      </c>
      <c r="DC66" s="10">
        <v>90</v>
      </c>
      <c r="DD66" s="10" t="s">
        <v>679</v>
      </c>
      <c r="DE66" s="10">
        <v>250000</v>
      </c>
      <c r="DF66" s="10">
        <v>0</v>
      </c>
      <c r="DG66" s="10">
        <v>0</v>
      </c>
      <c r="DH66" s="10">
        <v>0</v>
      </c>
      <c r="DI66" s="10">
        <v>0</v>
      </c>
      <c r="DJ66" s="10">
        <v>0</v>
      </c>
      <c r="DK66" s="10" t="s">
        <v>373</v>
      </c>
      <c r="DL66" s="10" t="s">
        <v>373</v>
      </c>
      <c r="DM66" s="10" t="s">
        <v>373</v>
      </c>
      <c r="DN66" s="10" t="s">
        <v>679</v>
      </c>
      <c r="DO66" s="10">
        <v>2</v>
      </c>
      <c r="DP66" s="10">
        <v>1</v>
      </c>
      <c r="DQ66" s="10" t="s">
        <v>449</v>
      </c>
      <c r="DR66" s="10" t="s">
        <v>373</v>
      </c>
      <c r="DS66" s="10" t="s">
        <v>373</v>
      </c>
      <c r="DT66" s="10" t="s">
        <v>373</v>
      </c>
      <c r="DU66" s="12">
        <v>1</v>
      </c>
      <c r="DV66" s="10" t="s">
        <v>373</v>
      </c>
      <c r="DW66" s="10">
        <v>2</v>
      </c>
      <c r="DX66" s="10" t="s">
        <v>373</v>
      </c>
      <c r="DY66" s="10" t="s">
        <v>373</v>
      </c>
      <c r="DZ66" s="10" t="s">
        <v>373</v>
      </c>
      <c r="EA66" s="10" t="s">
        <v>373</v>
      </c>
      <c r="EB66" s="10" t="s">
        <v>373</v>
      </c>
      <c r="EC66" s="10" t="s">
        <v>373</v>
      </c>
      <c r="ED66" s="10" t="s">
        <v>373</v>
      </c>
      <c r="EE66" s="10" t="s">
        <v>373</v>
      </c>
      <c r="EF66" s="10" t="s">
        <v>373</v>
      </c>
      <c r="EG66" s="10" t="s">
        <v>373</v>
      </c>
      <c r="EH66" s="10" t="s">
        <v>373</v>
      </c>
      <c r="EI66" s="10" t="s">
        <v>373</v>
      </c>
      <c r="EJ66" s="10" t="s">
        <v>373</v>
      </c>
      <c r="EK66" s="10" t="s">
        <v>373</v>
      </c>
      <c r="EL66" s="10" t="s">
        <v>373</v>
      </c>
      <c r="EM66" s="10" t="s">
        <v>373</v>
      </c>
      <c r="EN66" s="10" t="s">
        <v>373</v>
      </c>
      <c r="EO66" s="10" t="s">
        <v>373</v>
      </c>
      <c r="EP66" s="10" t="s">
        <v>373</v>
      </c>
      <c r="EQ66" s="10" t="s">
        <v>373</v>
      </c>
      <c r="ER66" s="10" t="s">
        <v>373</v>
      </c>
      <c r="ES66" s="10" t="s">
        <v>373</v>
      </c>
      <c r="ET66" s="10" t="s">
        <v>373</v>
      </c>
      <c r="EU66" s="10" t="s">
        <v>373</v>
      </c>
      <c r="EV66" s="10" t="s">
        <v>373</v>
      </c>
      <c r="EW66" s="10" t="s">
        <v>373</v>
      </c>
      <c r="EX66" s="10" t="s">
        <v>373</v>
      </c>
      <c r="EY66" s="10" t="s">
        <v>373</v>
      </c>
      <c r="EZ66" s="10" t="s">
        <v>373</v>
      </c>
      <c r="FA66" s="10" t="s">
        <v>373</v>
      </c>
      <c r="FB66" s="10" t="s">
        <v>373</v>
      </c>
      <c r="FC66" s="10" t="s">
        <v>373</v>
      </c>
      <c r="FD66" s="10" t="s">
        <v>373</v>
      </c>
      <c r="FE66" s="10" t="s">
        <v>373</v>
      </c>
      <c r="FF66" s="10" t="s">
        <v>373</v>
      </c>
      <c r="FG66" s="10" t="s">
        <v>373</v>
      </c>
      <c r="FH66" s="10">
        <v>2</v>
      </c>
      <c r="FI66" s="10" t="s">
        <v>373</v>
      </c>
      <c r="FJ66" s="10" t="s">
        <v>373</v>
      </c>
      <c r="FK66" s="10" t="s">
        <v>373</v>
      </c>
      <c r="FL66" s="10" t="s">
        <v>373</v>
      </c>
      <c r="FM66" s="10" t="s">
        <v>373</v>
      </c>
      <c r="FN66" s="10" t="s">
        <v>373</v>
      </c>
      <c r="FO66" s="10" t="s">
        <v>373</v>
      </c>
      <c r="FP66" s="10" t="s">
        <v>373</v>
      </c>
      <c r="FQ66" s="10" t="s">
        <v>373</v>
      </c>
      <c r="FR66" s="10" t="s">
        <v>373</v>
      </c>
      <c r="FS66" s="10" t="s">
        <v>373</v>
      </c>
    </row>
    <row r="67" spans="1:175" s="10" customFormat="1" x14ac:dyDescent="0.2">
      <c r="A67" s="10" t="s">
        <v>1299</v>
      </c>
      <c r="B67" s="10">
        <v>210</v>
      </c>
      <c r="C67" s="10">
        <v>1</v>
      </c>
      <c r="D67" s="10">
        <v>3</v>
      </c>
      <c r="E67" s="10">
        <v>1</v>
      </c>
      <c r="F67" s="10" t="s">
        <v>373</v>
      </c>
      <c r="G67" s="10" t="s">
        <v>382</v>
      </c>
      <c r="H67" s="10">
        <v>2</v>
      </c>
      <c r="I67" s="10" t="s">
        <v>597</v>
      </c>
      <c r="J67" s="10" t="s">
        <v>373</v>
      </c>
      <c r="K67" s="71">
        <v>0.05</v>
      </c>
      <c r="L67" s="10" t="s">
        <v>373</v>
      </c>
      <c r="M67" s="10">
        <v>0</v>
      </c>
      <c r="N67" s="10" t="s">
        <v>373</v>
      </c>
      <c r="O67" s="10" t="s">
        <v>373</v>
      </c>
      <c r="P67" s="10">
        <v>90</v>
      </c>
      <c r="Q67" s="10" t="s">
        <v>373</v>
      </c>
      <c r="R67" s="10" t="s">
        <v>373</v>
      </c>
      <c r="S67" s="10">
        <v>2</v>
      </c>
      <c r="T67" s="10" t="s">
        <v>373</v>
      </c>
      <c r="U67" s="10" t="s">
        <v>405</v>
      </c>
      <c r="V67" s="10" t="s">
        <v>406</v>
      </c>
      <c r="W67" s="10">
        <v>30</v>
      </c>
      <c r="X67" s="10" t="s">
        <v>886</v>
      </c>
      <c r="Y67" s="10" t="s">
        <v>373</v>
      </c>
      <c r="Z67" s="19">
        <v>0.33</v>
      </c>
      <c r="AA67" s="10" t="s">
        <v>373</v>
      </c>
      <c r="AB67" s="10" t="s">
        <v>373</v>
      </c>
      <c r="AC67" s="10" t="s">
        <v>373</v>
      </c>
      <c r="AE67" s="10" t="s">
        <v>373</v>
      </c>
      <c r="AF67" s="10" t="s">
        <v>373</v>
      </c>
      <c r="AG67" s="10" t="s">
        <v>373</v>
      </c>
      <c r="AH67" s="10" t="s">
        <v>373</v>
      </c>
      <c r="AI67" s="10" t="s">
        <v>373</v>
      </c>
      <c r="AJ67" s="10">
        <v>2017</v>
      </c>
      <c r="AK67" s="10" t="s">
        <v>373</v>
      </c>
      <c r="AL67" s="10" t="s">
        <v>373</v>
      </c>
      <c r="AM67" s="10">
        <v>2017</v>
      </c>
      <c r="AN67" s="10" t="s">
        <v>373</v>
      </c>
      <c r="AO67" s="10" t="s">
        <v>373</v>
      </c>
      <c r="AP67" s="10">
        <v>2</v>
      </c>
      <c r="AQ67" s="10" t="s">
        <v>494</v>
      </c>
      <c r="AR67" s="10" t="s">
        <v>373</v>
      </c>
      <c r="AS67" s="10" t="s">
        <v>887</v>
      </c>
      <c r="AT67" s="10" t="s">
        <v>494</v>
      </c>
      <c r="AU67" s="10" t="s">
        <v>888</v>
      </c>
      <c r="AV67" s="10">
        <v>2</v>
      </c>
      <c r="AW67" s="10" t="s">
        <v>373</v>
      </c>
      <c r="AX67" s="10">
        <v>2</v>
      </c>
      <c r="AY67" s="10" t="s">
        <v>373</v>
      </c>
      <c r="AZ67" s="10" t="s">
        <v>373</v>
      </c>
      <c r="BA67" s="10">
        <v>1</v>
      </c>
      <c r="BB67" s="10">
        <v>2019</v>
      </c>
      <c r="BC67" s="10" t="s">
        <v>411</v>
      </c>
      <c r="BD67" s="24">
        <v>0.33</v>
      </c>
      <c r="BE67" s="10" t="s">
        <v>373</v>
      </c>
      <c r="BF67" s="10" t="s">
        <v>706</v>
      </c>
      <c r="BG67" s="10" t="s">
        <v>373</v>
      </c>
      <c r="BH67" s="10" t="s">
        <v>494</v>
      </c>
      <c r="BI67" s="10" t="s">
        <v>890</v>
      </c>
      <c r="BJ67" s="77">
        <v>67.5</v>
      </c>
      <c r="BK67" s="10">
        <v>2</v>
      </c>
      <c r="BL67" s="10" t="s">
        <v>373</v>
      </c>
      <c r="BM67" s="10" t="s">
        <v>373</v>
      </c>
      <c r="BN67" s="10" t="s">
        <v>373</v>
      </c>
      <c r="BO67" s="10" t="s">
        <v>373</v>
      </c>
      <c r="BP67" s="10" t="s">
        <v>373</v>
      </c>
      <c r="BQ67" s="10" t="s">
        <v>373</v>
      </c>
      <c r="BR67" s="10" t="s">
        <v>373</v>
      </c>
      <c r="BS67" s="10" t="s">
        <v>373</v>
      </c>
      <c r="BT67" s="77" t="s">
        <v>373</v>
      </c>
      <c r="BU67" s="10">
        <v>2</v>
      </c>
      <c r="BV67" s="10" t="s">
        <v>373</v>
      </c>
      <c r="BW67" s="10" t="s">
        <v>373</v>
      </c>
      <c r="BX67" s="10" t="s">
        <v>373</v>
      </c>
      <c r="BY67" s="10" t="s">
        <v>373</v>
      </c>
      <c r="BZ67" s="10" t="s">
        <v>373</v>
      </c>
      <c r="CA67" s="10" t="s">
        <v>373</v>
      </c>
      <c r="CB67" s="10" t="s">
        <v>373</v>
      </c>
      <c r="CC67" s="10" t="s">
        <v>373</v>
      </c>
      <c r="CD67" s="10" t="s">
        <v>373</v>
      </c>
      <c r="CE67" s="10" t="s">
        <v>373</v>
      </c>
      <c r="CF67" s="10" t="s">
        <v>373</v>
      </c>
      <c r="CG67" s="10" t="s">
        <v>373</v>
      </c>
      <c r="CH67" s="10">
        <v>1</v>
      </c>
      <c r="CI67" s="10">
        <v>210</v>
      </c>
      <c r="CJ67" s="10" t="s">
        <v>373</v>
      </c>
      <c r="CK67" s="10">
        <v>996</v>
      </c>
      <c r="CL67" s="10" t="s">
        <v>373</v>
      </c>
      <c r="CM67" s="10">
        <v>387</v>
      </c>
      <c r="CN67" s="10" t="s">
        <v>373</v>
      </c>
      <c r="CO67" s="10">
        <v>11</v>
      </c>
      <c r="CP67" s="10">
        <v>1</v>
      </c>
      <c r="CQ67" s="10" t="s">
        <v>373</v>
      </c>
      <c r="CR67" s="10" t="s">
        <v>373</v>
      </c>
      <c r="CS67" s="123" t="s">
        <v>373</v>
      </c>
      <c r="CT67" s="10">
        <v>6</v>
      </c>
      <c r="CU67" s="10">
        <v>4</v>
      </c>
      <c r="CV67" s="10">
        <v>0</v>
      </c>
      <c r="CW67" s="10">
        <v>1.3</v>
      </c>
      <c r="CX67" s="10">
        <v>1952</v>
      </c>
      <c r="CY67" s="10">
        <v>2019</v>
      </c>
      <c r="CZ67" s="10" t="s">
        <v>786</v>
      </c>
      <c r="DA67" s="10" t="s">
        <v>898</v>
      </c>
      <c r="DB67" s="10">
        <v>90000</v>
      </c>
      <c r="DC67" s="10">
        <v>50000</v>
      </c>
      <c r="DD67" s="10">
        <v>170000</v>
      </c>
      <c r="DE67" s="10">
        <v>35000</v>
      </c>
      <c r="DF67" s="10">
        <v>450000</v>
      </c>
      <c r="DG67" s="10" t="s">
        <v>429</v>
      </c>
      <c r="DH67" s="10" t="s">
        <v>373</v>
      </c>
      <c r="DI67" s="10" t="s">
        <v>904</v>
      </c>
      <c r="DJ67" s="10" t="s">
        <v>373</v>
      </c>
      <c r="DK67" s="10" t="s">
        <v>373</v>
      </c>
      <c r="DL67" s="10" t="s">
        <v>373</v>
      </c>
      <c r="DM67" s="10" t="s">
        <v>373</v>
      </c>
      <c r="DN67" s="10" t="s">
        <v>679</v>
      </c>
      <c r="DO67" s="10">
        <v>1</v>
      </c>
      <c r="DP67" s="10">
        <v>1</v>
      </c>
      <c r="DQ67" s="10" t="s">
        <v>449</v>
      </c>
      <c r="DR67" s="10" t="s">
        <v>373</v>
      </c>
      <c r="DS67" s="55">
        <v>1</v>
      </c>
      <c r="DT67" s="10" t="s">
        <v>373</v>
      </c>
      <c r="DU67" s="10" t="s">
        <v>373</v>
      </c>
      <c r="DV67" s="10" t="s">
        <v>373</v>
      </c>
      <c r="DW67" s="10">
        <v>2</v>
      </c>
      <c r="DX67" s="10" t="s">
        <v>373</v>
      </c>
      <c r="DY67" s="10" t="s">
        <v>373</v>
      </c>
      <c r="DZ67" s="10" t="s">
        <v>373</v>
      </c>
      <c r="EA67" s="10" t="s">
        <v>373</v>
      </c>
      <c r="EB67" s="10" t="s">
        <v>373</v>
      </c>
      <c r="EC67" s="10" t="s">
        <v>373</v>
      </c>
      <c r="ED67" s="10" t="s">
        <v>373</v>
      </c>
      <c r="EE67" s="10" t="s">
        <v>373</v>
      </c>
      <c r="EF67" s="10" t="s">
        <v>373</v>
      </c>
      <c r="EG67" s="10" t="s">
        <v>373</v>
      </c>
      <c r="EH67" s="10" t="s">
        <v>373</v>
      </c>
      <c r="EI67" s="10" t="s">
        <v>373</v>
      </c>
      <c r="EJ67" s="10" t="s">
        <v>373</v>
      </c>
      <c r="EK67" s="10" t="s">
        <v>373</v>
      </c>
      <c r="EL67" s="10" t="s">
        <v>373</v>
      </c>
      <c r="EM67" s="10" t="s">
        <v>373</v>
      </c>
      <c r="EN67" s="10" t="s">
        <v>373</v>
      </c>
      <c r="EO67" s="10" t="s">
        <v>373</v>
      </c>
      <c r="EP67" s="10" t="s">
        <v>373</v>
      </c>
      <c r="EQ67" s="10" t="s">
        <v>373</v>
      </c>
      <c r="ER67" s="10" t="s">
        <v>373</v>
      </c>
      <c r="ES67" s="10" t="s">
        <v>373</v>
      </c>
      <c r="ET67" s="10" t="s">
        <v>373</v>
      </c>
      <c r="EU67" s="10" t="s">
        <v>373</v>
      </c>
      <c r="EV67" s="10" t="s">
        <v>373</v>
      </c>
      <c r="EW67" s="10" t="s">
        <v>373</v>
      </c>
      <c r="EX67" s="10" t="s">
        <v>373</v>
      </c>
      <c r="EY67" s="10" t="s">
        <v>373</v>
      </c>
      <c r="EZ67" s="10" t="s">
        <v>373</v>
      </c>
      <c r="FA67" s="10" t="s">
        <v>373</v>
      </c>
      <c r="FB67" s="10" t="s">
        <v>373</v>
      </c>
      <c r="FC67" s="10" t="s">
        <v>373</v>
      </c>
      <c r="FD67" s="10" t="s">
        <v>373</v>
      </c>
      <c r="FE67" s="10" t="s">
        <v>373</v>
      </c>
      <c r="FF67" s="10" t="s">
        <v>373</v>
      </c>
      <c r="FG67" s="10" t="s">
        <v>373</v>
      </c>
      <c r="FH67" s="10">
        <v>2</v>
      </c>
      <c r="FI67" s="10" t="s">
        <v>373</v>
      </c>
      <c r="FJ67" s="10" t="s">
        <v>373</v>
      </c>
      <c r="FK67" s="10" t="s">
        <v>373</v>
      </c>
      <c r="FL67" s="10" t="s">
        <v>373</v>
      </c>
      <c r="FM67" s="10" t="s">
        <v>373</v>
      </c>
      <c r="FN67" s="10" t="s">
        <v>373</v>
      </c>
      <c r="FO67" s="10" t="s">
        <v>373</v>
      </c>
      <c r="FP67" s="10" t="s">
        <v>373</v>
      </c>
      <c r="FQ67" s="10" t="s">
        <v>373</v>
      </c>
      <c r="FR67" s="10" t="s">
        <v>373</v>
      </c>
      <c r="FS67" s="10" t="s">
        <v>905</v>
      </c>
    </row>
    <row r="68" spans="1:175" s="10" customFormat="1" x14ac:dyDescent="0.2">
      <c r="A68" s="10" t="s">
        <v>3240</v>
      </c>
      <c r="B68" s="10">
        <v>3280</v>
      </c>
      <c r="C68" s="10">
        <v>4</v>
      </c>
      <c r="D68" s="10">
        <v>4</v>
      </c>
      <c r="E68" s="10">
        <v>1</v>
      </c>
      <c r="F68" s="10" t="s">
        <v>373</v>
      </c>
      <c r="G68" s="10" t="s">
        <v>739</v>
      </c>
      <c r="H68" s="10">
        <v>2</v>
      </c>
      <c r="I68" s="10" t="s">
        <v>401</v>
      </c>
      <c r="J68" s="10" t="s">
        <v>373</v>
      </c>
      <c r="K68" s="10" t="s">
        <v>1460</v>
      </c>
      <c r="L68" s="10" t="s">
        <v>373</v>
      </c>
      <c r="M68" s="10">
        <v>20</v>
      </c>
      <c r="N68" s="10" t="s">
        <v>373</v>
      </c>
      <c r="O68" s="10" t="s">
        <v>373</v>
      </c>
      <c r="P68" s="10">
        <v>60</v>
      </c>
      <c r="Q68" s="10" t="s">
        <v>373</v>
      </c>
      <c r="R68" s="10" t="s">
        <v>373</v>
      </c>
      <c r="S68" s="10">
        <v>2</v>
      </c>
      <c r="T68" s="10" t="s">
        <v>373</v>
      </c>
      <c r="U68" s="10" t="s">
        <v>405</v>
      </c>
      <c r="V68" s="10" t="s">
        <v>406</v>
      </c>
      <c r="W68" s="10">
        <v>30</v>
      </c>
      <c r="X68" s="10" t="s">
        <v>1461</v>
      </c>
      <c r="Y68" s="10" t="s">
        <v>373</v>
      </c>
      <c r="Z68" s="19">
        <v>0.27</v>
      </c>
      <c r="AA68" s="19">
        <v>0.03</v>
      </c>
      <c r="AB68" s="24">
        <v>0</v>
      </c>
      <c r="AC68" s="10" t="s">
        <v>373</v>
      </c>
      <c r="AE68" s="10" t="s">
        <v>373</v>
      </c>
      <c r="AF68" s="10" t="s">
        <v>429</v>
      </c>
      <c r="AG68" s="10" t="s">
        <v>373</v>
      </c>
      <c r="AH68" s="10" t="s">
        <v>373</v>
      </c>
      <c r="AI68" s="10" t="s">
        <v>373</v>
      </c>
      <c r="AJ68" s="10">
        <v>2019</v>
      </c>
      <c r="AK68" s="10">
        <v>2003</v>
      </c>
      <c r="AL68" s="10">
        <v>2003</v>
      </c>
      <c r="AM68" s="10" t="s">
        <v>547</v>
      </c>
      <c r="AN68" s="10" t="s">
        <v>547</v>
      </c>
      <c r="AO68" s="10" t="s">
        <v>547</v>
      </c>
      <c r="AP68" s="10">
        <v>2</v>
      </c>
      <c r="AQ68" s="10" t="s">
        <v>408</v>
      </c>
      <c r="AR68" s="10" t="s">
        <v>373</v>
      </c>
      <c r="AS68" s="10" t="s">
        <v>373</v>
      </c>
      <c r="AT68" s="10" t="s">
        <v>494</v>
      </c>
      <c r="AU68" s="10" t="s">
        <v>1464</v>
      </c>
      <c r="AV68" s="10">
        <v>1</v>
      </c>
      <c r="AW68" s="10" t="s">
        <v>1465</v>
      </c>
      <c r="AX68" s="10">
        <v>1</v>
      </c>
      <c r="AY68" s="10">
        <v>1</v>
      </c>
      <c r="AZ68" s="10">
        <v>1</v>
      </c>
      <c r="BA68" s="10">
        <v>2</v>
      </c>
      <c r="BB68" s="10" t="s">
        <v>373</v>
      </c>
      <c r="BC68" s="10" t="s">
        <v>373</v>
      </c>
      <c r="BD68" s="10" t="s">
        <v>373</v>
      </c>
      <c r="BE68" s="10" t="s">
        <v>373</v>
      </c>
      <c r="BF68" s="10" t="s">
        <v>373</v>
      </c>
      <c r="BG68" s="10" t="s">
        <v>373</v>
      </c>
      <c r="BH68" s="10" t="s">
        <v>373</v>
      </c>
      <c r="BI68" s="10" t="s">
        <v>373</v>
      </c>
      <c r="BJ68" s="10" t="s">
        <v>373</v>
      </c>
      <c r="BK68" s="10">
        <v>1</v>
      </c>
      <c r="BL68" s="10">
        <v>2019</v>
      </c>
      <c r="BM68" s="10" t="s">
        <v>411</v>
      </c>
      <c r="BN68" s="19">
        <v>2.8999999999999998E-2</v>
      </c>
      <c r="BP68" s="10" t="s">
        <v>618</v>
      </c>
      <c r="BQ68" s="10" t="s">
        <v>373</v>
      </c>
      <c r="BR68" s="10" t="s">
        <v>435</v>
      </c>
      <c r="BS68" s="10" t="s">
        <v>373</v>
      </c>
      <c r="BT68" s="77">
        <v>35.17</v>
      </c>
      <c r="BU68" s="10">
        <v>1</v>
      </c>
      <c r="BV68" s="10">
        <v>2019</v>
      </c>
      <c r="BW68" s="10" t="s">
        <v>411</v>
      </c>
      <c r="BX68" s="19">
        <v>2.9000000000000001E-2</v>
      </c>
      <c r="BY68" s="10" t="s">
        <v>373</v>
      </c>
      <c r="BZ68" s="10">
        <v>2</v>
      </c>
      <c r="CA68" s="10" t="s">
        <v>618</v>
      </c>
      <c r="CB68" s="10" t="s">
        <v>373</v>
      </c>
      <c r="CC68" s="10" t="s">
        <v>494</v>
      </c>
      <c r="CD68" s="10" t="s">
        <v>1469</v>
      </c>
      <c r="CE68" s="10">
        <v>2</v>
      </c>
      <c r="CF68" s="10" t="s">
        <v>373</v>
      </c>
      <c r="CG68" s="77">
        <v>1.74</v>
      </c>
      <c r="CH68" s="10">
        <v>1</v>
      </c>
      <c r="CI68" s="10">
        <v>3250</v>
      </c>
      <c r="CJ68" s="10" t="s">
        <v>1472</v>
      </c>
      <c r="CK68" s="10">
        <v>3250</v>
      </c>
      <c r="CL68" s="10">
        <v>100</v>
      </c>
      <c r="CM68" s="10">
        <v>1293</v>
      </c>
      <c r="CN68" s="10">
        <v>14</v>
      </c>
      <c r="CO68" s="10">
        <v>119</v>
      </c>
      <c r="CP68" s="10">
        <v>2</v>
      </c>
      <c r="CQ68" s="10" t="s">
        <v>373</v>
      </c>
      <c r="CR68" s="10" t="s">
        <v>373</v>
      </c>
      <c r="CS68" s="123">
        <v>73392.13</v>
      </c>
      <c r="CT68" s="10">
        <v>28.43</v>
      </c>
      <c r="CU68" s="10">
        <v>2</v>
      </c>
      <c r="CV68" s="10">
        <v>3</v>
      </c>
      <c r="CW68" s="10">
        <v>0</v>
      </c>
      <c r="CX68" s="10">
        <v>1960</v>
      </c>
      <c r="CY68" s="10">
        <v>2019</v>
      </c>
      <c r="CZ68" s="10" t="s">
        <v>1479</v>
      </c>
      <c r="DA68" s="10">
        <v>2.1</v>
      </c>
      <c r="DB68" s="10" t="s">
        <v>1480</v>
      </c>
      <c r="DC68" s="10" t="s">
        <v>1481</v>
      </c>
      <c r="DD68" s="10" t="s">
        <v>1482</v>
      </c>
      <c r="DE68" s="10">
        <v>0</v>
      </c>
      <c r="DF68" s="10">
        <v>3</v>
      </c>
      <c r="DG68" s="10">
        <v>0</v>
      </c>
      <c r="DH68" s="10">
        <v>0</v>
      </c>
      <c r="DI68" s="10">
        <v>0</v>
      </c>
      <c r="DJ68" s="10">
        <v>0</v>
      </c>
      <c r="DK68" s="10" t="s">
        <v>373</v>
      </c>
      <c r="DL68" s="10" t="s">
        <v>373</v>
      </c>
      <c r="DM68" s="10" t="s">
        <v>373</v>
      </c>
      <c r="DN68" s="10" t="s">
        <v>1483</v>
      </c>
      <c r="DO68" s="10">
        <v>2</v>
      </c>
      <c r="DP68" s="10">
        <v>1</v>
      </c>
      <c r="DQ68" s="10" t="s">
        <v>449</v>
      </c>
      <c r="DR68" s="10" t="s">
        <v>373</v>
      </c>
      <c r="DS68" s="55">
        <v>0</v>
      </c>
      <c r="DT68" s="12">
        <v>0.97</v>
      </c>
      <c r="DU68" s="12">
        <v>0.03</v>
      </c>
      <c r="DV68" s="10" t="s">
        <v>373</v>
      </c>
      <c r="DW68" s="10">
        <v>1</v>
      </c>
      <c r="DX68" s="10" t="s">
        <v>373</v>
      </c>
      <c r="DY68" s="10" t="s">
        <v>373</v>
      </c>
      <c r="DZ68" s="10" t="s">
        <v>373</v>
      </c>
      <c r="EA68" s="10" t="s">
        <v>373</v>
      </c>
      <c r="EB68" s="10" t="s">
        <v>373</v>
      </c>
      <c r="EC68" s="10" t="s">
        <v>373</v>
      </c>
      <c r="ED68" s="10" t="s">
        <v>373</v>
      </c>
      <c r="EE68" s="10" t="s">
        <v>373</v>
      </c>
      <c r="EF68" s="10" t="s">
        <v>373</v>
      </c>
      <c r="EG68" s="10" t="s">
        <v>373</v>
      </c>
      <c r="EH68" s="10" t="s">
        <v>373</v>
      </c>
      <c r="EI68" s="10" t="s">
        <v>373</v>
      </c>
      <c r="EJ68" s="10" t="s">
        <v>373</v>
      </c>
      <c r="EK68" s="10" t="s">
        <v>373</v>
      </c>
      <c r="EL68" s="10" t="s">
        <v>373</v>
      </c>
      <c r="EM68" s="10" t="s">
        <v>373</v>
      </c>
      <c r="EN68" s="10" t="s">
        <v>373</v>
      </c>
      <c r="EO68" s="10" t="s">
        <v>373</v>
      </c>
      <c r="EP68" s="10" t="s">
        <v>373</v>
      </c>
      <c r="EQ68" s="10" t="s">
        <v>373</v>
      </c>
      <c r="ER68" s="10" t="s">
        <v>373</v>
      </c>
      <c r="ES68" s="10" t="s">
        <v>373</v>
      </c>
      <c r="ET68" s="10" t="s">
        <v>373</v>
      </c>
      <c r="EU68" s="10" t="s">
        <v>373</v>
      </c>
      <c r="EV68" s="10" t="s">
        <v>373</v>
      </c>
      <c r="EW68" s="10" t="s">
        <v>373</v>
      </c>
      <c r="EX68" s="10" t="s">
        <v>373</v>
      </c>
      <c r="EY68" s="10" t="s">
        <v>373</v>
      </c>
      <c r="EZ68" s="10" t="s">
        <v>373</v>
      </c>
      <c r="FA68" s="10" t="s">
        <v>373</v>
      </c>
      <c r="FB68" s="10" t="s">
        <v>373</v>
      </c>
      <c r="FC68" s="10" t="s">
        <v>373</v>
      </c>
      <c r="FD68" s="10" t="s">
        <v>373</v>
      </c>
      <c r="FE68" s="10" t="s">
        <v>373</v>
      </c>
      <c r="FF68" s="10" t="s">
        <v>373</v>
      </c>
      <c r="FG68" s="10" t="s">
        <v>373</v>
      </c>
      <c r="FH68" s="10" t="s">
        <v>373</v>
      </c>
      <c r="FI68" s="10" t="s">
        <v>373</v>
      </c>
      <c r="FJ68" s="10" t="s">
        <v>373</v>
      </c>
      <c r="FK68" s="10" t="s">
        <v>373</v>
      </c>
      <c r="FL68" s="10" t="s">
        <v>373</v>
      </c>
      <c r="FM68" s="10" t="s">
        <v>373</v>
      </c>
      <c r="FN68" s="10" t="s">
        <v>373</v>
      </c>
      <c r="FO68" s="10" t="s">
        <v>373</v>
      </c>
      <c r="FP68" s="10" t="s">
        <v>373</v>
      </c>
      <c r="FQ68" s="10" t="s">
        <v>373</v>
      </c>
      <c r="FR68" s="10" t="s">
        <v>373</v>
      </c>
      <c r="FS68" s="10" t="s">
        <v>373</v>
      </c>
    </row>
    <row r="69" spans="1:175" s="10" customFormat="1" x14ac:dyDescent="0.2">
      <c r="A69" s="10" t="s">
        <v>2444</v>
      </c>
      <c r="B69" s="10">
        <v>6380</v>
      </c>
      <c r="C69" s="10">
        <v>4</v>
      </c>
      <c r="D69" s="10">
        <v>7</v>
      </c>
      <c r="E69" s="10">
        <v>1</v>
      </c>
      <c r="F69" s="10" t="s">
        <v>373</v>
      </c>
      <c r="G69" s="10" t="s">
        <v>423</v>
      </c>
      <c r="H69" s="10">
        <v>1</v>
      </c>
      <c r="I69" s="10" t="s">
        <v>424</v>
      </c>
      <c r="J69" s="10" t="s">
        <v>373</v>
      </c>
      <c r="K69" s="10" t="s">
        <v>2296</v>
      </c>
      <c r="L69" s="10" t="s">
        <v>373</v>
      </c>
      <c r="M69" s="10" t="s">
        <v>2297</v>
      </c>
      <c r="N69" s="10" t="s">
        <v>373</v>
      </c>
      <c r="O69" s="10" t="s">
        <v>373</v>
      </c>
      <c r="P69" s="10">
        <v>60</v>
      </c>
      <c r="Q69" s="10" t="s">
        <v>373</v>
      </c>
      <c r="R69" s="10" t="s">
        <v>2299</v>
      </c>
      <c r="S69" s="10">
        <v>2</v>
      </c>
      <c r="T69" s="10" t="s">
        <v>373</v>
      </c>
      <c r="U69" s="10" t="s">
        <v>405</v>
      </c>
      <c r="V69" s="10" t="s">
        <v>406</v>
      </c>
      <c r="W69" s="10" t="s">
        <v>373</v>
      </c>
      <c r="X69" s="10" t="s">
        <v>2300</v>
      </c>
      <c r="Y69" s="10" t="s">
        <v>373</v>
      </c>
      <c r="Z69" s="19">
        <v>0.2</v>
      </c>
      <c r="AA69" s="10" t="s">
        <v>373</v>
      </c>
      <c r="AB69" s="10" t="s">
        <v>373</v>
      </c>
      <c r="AC69" s="10" t="s">
        <v>373</v>
      </c>
      <c r="AE69" s="10" t="s">
        <v>429</v>
      </c>
      <c r="AF69" s="10" t="s">
        <v>429</v>
      </c>
      <c r="AG69" s="10">
        <v>2</v>
      </c>
      <c r="AH69" s="10" t="s">
        <v>373</v>
      </c>
      <c r="AI69" s="10" t="s">
        <v>373</v>
      </c>
      <c r="AJ69" s="10">
        <v>2019</v>
      </c>
      <c r="AK69" s="10" t="s">
        <v>373</v>
      </c>
      <c r="AL69" s="10" t="s">
        <v>373</v>
      </c>
      <c r="AM69" s="10">
        <v>2019</v>
      </c>
      <c r="AN69" s="10" t="s">
        <v>373</v>
      </c>
      <c r="AO69" s="10" t="s">
        <v>373</v>
      </c>
      <c r="AP69" s="10">
        <v>2</v>
      </c>
      <c r="AQ69" s="10" t="s">
        <v>494</v>
      </c>
      <c r="AR69" s="10" t="s">
        <v>373</v>
      </c>
      <c r="AS69" s="10" t="s">
        <v>2301</v>
      </c>
      <c r="AT69" s="10" t="s">
        <v>547</v>
      </c>
      <c r="AU69" s="10" t="s">
        <v>373</v>
      </c>
      <c r="AV69" s="10">
        <v>2</v>
      </c>
      <c r="AW69" s="10" t="s">
        <v>2302</v>
      </c>
      <c r="AX69" s="10">
        <v>1</v>
      </c>
      <c r="AY69" s="10" t="s">
        <v>373</v>
      </c>
      <c r="AZ69" s="10" t="s">
        <v>373</v>
      </c>
      <c r="BA69" s="10">
        <v>1</v>
      </c>
      <c r="BB69" s="10">
        <v>2019</v>
      </c>
      <c r="BC69" s="10" t="s">
        <v>411</v>
      </c>
      <c r="BD69" s="16">
        <v>0.154</v>
      </c>
      <c r="BE69" s="10" t="s">
        <v>373</v>
      </c>
      <c r="BF69" s="10" t="s">
        <v>494</v>
      </c>
      <c r="BG69" s="10" t="s">
        <v>2304</v>
      </c>
      <c r="BH69" s="10" t="s">
        <v>560</v>
      </c>
      <c r="BI69" s="10" t="s">
        <v>373</v>
      </c>
      <c r="BJ69" s="77">
        <v>42.69</v>
      </c>
      <c r="BK69" s="10">
        <v>2</v>
      </c>
      <c r="BL69" s="10" t="s">
        <v>373</v>
      </c>
      <c r="BM69" s="10" t="s">
        <v>373</v>
      </c>
      <c r="BN69" s="10" t="s">
        <v>373</v>
      </c>
      <c r="BP69" s="10" t="s">
        <v>373</v>
      </c>
      <c r="BQ69" s="10" t="s">
        <v>373</v>
      </c>
      <c r="BR69" s="10" t="s">
        <v>373</v>
      </c>
      <c r="BS69" s="10" t="s">
        <v>373</v>
      </c>
      <c r="BT69" s="77" t="s">
        <v>373</v>
      </c>
      <c r="BU69" s="10">
        <v>2</v>
      </c>
      <c r="BV69" s="10" t="s">
        <v>373</v>
      </c>
      <c r="BW69" s="10" t="s">
        <v>373</v>
      </c>
      <c r="BX69" s="10" t="s">
        <v>373</v>
      </c>
      <c r="BY69" s="10" t="s">
        <v>373</v>
      </c>
      <c r="BZ69" s="10" t="s">
        <v>373</v>
      </c>
      <c r="CA69" s="10" t="s">
        <v>373</v>
      </c>
      <c r="CB69" s="10" t="s">
        <v>373</v>
      </c>
      <c r="CC69" s="10" t="s">
        <v>373</v>
      </c>
      <c r="CD69" s="10" t="s">
        <v>373</v>
      </c>
      <c r="CE69" s="10" t="s">
        <v>373</v>
      </c>
      <c r="CF69" s="10" t="s">
        <v>373</v>
      </c>
      <c r="CG69" s="10" t="s">
        <v>373</v>
      </c>
      <c r="CH69" s="10">
        <v>1</v>
      </c>
      <c r="CI69" s="10">
        <v>2027</v>
      </c>
      <c r="CJ69" s="10">
        <v>51</v>
      </c>
      <c r="CK69" s="10">
        <v>2027</v>
      </c>
      <c r="CL69" s="10">
        <v>51</v>
      </c>
      <c r="CM69" s="10">
        <v>1756</v>
      </c>
      <c r="CN69" s="10">
        <v>37</v>
      </c>
      <c r="CO69" s="10">
        <v>91</v>
      </c>
      <c r="CP69" s="10">
        <v>0</v>
      </c>
      <c r="CQ69" s="10">
        <v>180</v>
      </c>
      <c r="CR69" s="10">
        <v>14</v>
      </c>
      <c r="CS69" s="123">
        <v>69025</v>
      </c>
      <c r="CT69" s="10">
        <v>26</v>
      </c>
      <c r="CU69" s="10">
        <v>3</v>
      </c>
      <c r="CV69" s="10">
        <v>3</v>
      </c>
      <c r="CW69" s="10">
        <v>4.8</v>
      </c>
      <c r="CX69" s="10">
        <v>1960</v>
      </c>
      <c r="CY69" s="10">
        <v>2000</v>
      </c>
      <c r="CZ69" s="10" t="s">
        <v>2313</v>
      </c>
      <c r="DA69" s="10" t="s">
        <v>2314</v>
      </c>
      <c r="DB69" s="10">
        <v>0.79</v>
      </c>
      <c r="DC69" s="10" t="s">
        <v>547</v>
      </c>
      <c r="DD69" s="10" t="s">
        <v>2316</v>
      </c>
      <c r="DE69" s="10">
        <v>0</v>
      </c>
      <c r="DF69" s="10">
        <v>0</v>
      </c>
      <c r="DG69" s="10">
        <v>0</v>
      </c>
      <c r="DH69" s="10">
        <v>0</v>
      </c>
      <c r="DI69" s="10">
        <v>0</v>
      </c>
      <c r="DJ69" s="10">
        <v>0</v>
      </c>
      <c r="DK69" s="10" t="s">
        <v>373</v>
      </c>
      <c r="DL69" s="10" t="s">
        <v>373</v>
      </c>
      <c r="DM69" s="10" t="s">
        <v>373</v>
      </c>
      <c r="DN69" s="10" t="s">
        <v>2317</v>
      </c>
      <c r="DO69" s="10">
        <v>2</v>
      </c>
      <c r="DP69" s="10" t="s">
        <v>373</v>
      </c>
      <c r="DQ69" s="10" t="s">
        <v>449</v>
      </c>
      <c r="DR69" s="10" t="s">
        <v>373</v>
      </c>
      <c r="DS69" s="12">
        <v>0.75</v>
      </c>
      <c r="DT69" s="12">
        <v>0.25</v>
      </c>
      <c r="DU69" s="10" t="s">
        <v>373</v>
      </c>
      <c r="DV69" s="10" t="s">
        <v>373</v>
      </c>
      <c r="DW69" s="10">
        <v>2</v>
      </c>
      <c r="DX69" s="10" t="s">
        <v>373</v>
      </c>
      <c r="DY69" s="10" t="s">
        <v>373</v>
      </c>
      <c r="DZ69" s="10" t="s">
        <v>373</v>
      </c>
      <c r="EA69" s="10" t="s">
        <v>373</v>
      </c>
      <c r="EB69" s="10" t="s">
        <v>373</v>
      </c>
      <c r="EC69" s="10" t="s">
        <v>373</v>
      </c>
      <c r="ED69" s="10" t="s">
        <v>373</v>
      </c>
      <c r="EE69" s="10" t="s">
        <v>373</v>
      </c>
      <c r="EF69" s="10" t="s">
        <v>373</v>
      </c>
      <c r="EG69" s="10" t="s">
        <v>373</v>
      </c>
      <c r="EH69" s="10" t="s">
        <v>373</v>
      </c>
      <c r="EI69" s="10" t="s">
        <v>373</v>
      </c>
      <c r="EJ69" s="10" t="s">
        <v>373</v>
      </c>
      <c r="EK69" s="10" t="s">
        <v>373</v>
      </c>
      <c r="EL69" s="10" t="s">
        <v>373</v>
      </c>
      <c r="EM69" s="10" t="s">
        <v>373</v>
      </c>
      <c r="EN69" s="10" t="s">
        <v>373</v>
      </c>
      <c r="EO69" s="10" t="s">
        <v>373</v>
      </c>
      <c r="EP69" s="10" t="s">
        <v>373</v>
      </c>
      <c r="EQ69" s="10" t="s">
        <v>373</v>
      </c>
      <c r="ER69" s="10" t="s">
        <v>373</v>
      </c>
      <c r="ES69" s="10" t="s">
        <v>373</v>
      </c>
      <c r="ET69" s="10" t="s">
        <v>373</v>
      </c>
      <c r="EU69" s="10" t="s">
        <v>373</v>
      </c>
      <c r="EV69" s="10" t="s">
        <v>373</v>
      </c>
      <c r="EW69" s="10" t="s">
        <v>373</v>
      </c>
      <c r="EX69" s="10" t="s">
        <v>373</v>
      </c>
      <c r="EY69" s="10" t="s">
        <v>373</v>
      </c>
      <c r="EZ69" s="10" t="s">
        <v>373</v>
      </c>
      <c r="FA69" s="10" t="s">
        <v>373</v>
      </c>
      <c r="FB69" s="10" t="s">
        <v>373</v>
      </c>
      <c r="FC69" s="10" t="s">
        <v>373</v>
      </c>
      <c r="FD69" s="10" t="s">
        <v>373</v>
      </c>
      <c r="FE69" s="10" t="s">
        <v>373</v>
      </c>
      <c r="FF69" s="10" t="s">
        <v>373</v>
      </c>
      <c r="FG69" s="10" t="s">
        <v>373</v>
      </c>
      <c r="FH69" s="10">
        <v>2</v>
      </c>
      <c r="FI69" s="10" t="s">
        <v>373</v>
      </c>
      <c r="FJ69" s="10" t="s">
        <v>373</v>
      </c>
      <c r="FK69" s="10" t="s">
        <v>373</v>
      </c>
      <c r="FL69" s="10" t="s">
        <v>373</v>
      </c>
      <c r="FM69" s="10" t="s">
        <v>373</v>
      </c>
      <c r="FN69" s="10" t="s">
        <v>373</v>
      </c>
      <c r="FO69" s="10" t="s">
        <v>373</v>
      </c>
      <c r="FP69" s="10" t="s">
        <v>373</v>
      </c>
      <c r="FQ69" s="10" t="s">
        <v>373</v>
      </c>
      <c r="FR69" s="10" t="s">
        <v>373</v>
      </c>
      <c r="FS69" s="10" t="s">
        <v>373</v>
      </c>
    </row>
    <row r="70" spans="1:175" s="10" customFormat="1" x14ac:dyDescent="0.2">
      <c r="A70" s="10" t="s">
        <v>3232</v>
      </c>
      <c r="B70" s="10">
        <v>101920</v>
      </c>
      <c r="C70" s="10">
        <v>5</v>
      </c>
      <c r="D70" s="10">
        <v>2</v>
      </c>
      <c r="E70" s="10">
        <v>1</v>
      </c>
      <c r="F70" s="10" t="s">
        <v>373</v>
      </c>
      <c r="G70" s="10" t="s">
        <v>423</v>
      </c>
      <c r="H70" s="10">
        <v>1</v>
      </c>
      <c r="I70" s="10" t="s">
        <v>384</v>
      </c>
      <c r="J70" s="10" t="s">
        <v>373</v>
      </c>
      <c r="K70" s="71">
        <v>0.05</v>
      </c>
      <c r="L70" s="10" t="s">
        <v>373</v>
      </c>
      <c r="M70" s="10">
        <v>8</v>
      </c>
      <c r="N70" s="10" t="s">
        <v>373</v>
      </c>
      <c r="O70" s="10" t="s">
        <v>373</v>
      </c>
      <c r="P70" s="10">
        <v>22</v>
      </c>
      <c r="Q70" s="10" t="s">
        <v>373</v>
      </c>
      <c r="R70" s="10" t="s">
        <v>2498</v>
      </c>
      <c r="S70" s="10">
        <v>1</v>
      </c>
      <c r="T70" s="10" t="s">
        <v>2499</v>
      </c>
      <c r="U70" s="10" t="s">
        <v>405</v>
      </c>
      <c r="V70" s="10" t="s">
        <v>636</v>
      </c>
      <c r="W70" s="10" t="s">
        <v>373</v>
      </c>
      <c r="X70" s="10" t="s">
        <v>2500</v>
      </c>
      <c r="Y70" s="10" t="s">
        <v>2501</v>
      </c>
      <c r="Z70" s="19">
        <v>0.08</v>
      </c>
      <c r="AA70" s="10" t="s">
        <v>373</v>
      </c>
      <c r="AB70" s="24">
        <v>3.6000000000000004E-2</v>
      </c>
      <c r="AC70" s="10" t="s">
        <v>373</v>
      </c>
      <c r="AE70" s="10" t="s">
        <v>429</v>
      </c>
      <c r="AF70" s="10" t="s">
        <v>373</v>
      </c>
      <c r="AG70" s="10">
        <v>1</v>
      </c>
      <c r="AH70" s="10">
        <v>1</v>
      </c>
      <c r="AI70" s="10">
        <v>1</v>
      </c>
      <c r="AJ70" s="10" t="s">
        <v>373</v>
      </c>
      <c r="AK70" s="10">
        <v>2005</v>
      </c>
      <c r="AL70" s="10" t="s">
        <v>2503</v>
      </c>
      <c r="AM70" s="10" t="s">
        <v>373</v>
      </c>
      <c r="AN70" s="10">
        <v>2005</v>
      </c>
      <c r="AO70" s="10" t="s">
        <v>2503</v>
      </c>
      <c r="AP70" s="10">
        <v>2</v>
      </c>
      <c r="AQ70" s="10" t="s">
        <v>408</v>
      </c>
      <c r="AR70" s="10" t="s">
        <v>373</v>
      </c>
      <c r="AS70" s="10" t="s">
        <v>373</v>
      </c>
      <c r="AT70" s="10" t="s">
        <v>496</v>
      </c>
      <c r="AU70" s="10" t="s">
        <v>373</v>
      </c>
      <c r="AV70" s="10">
        <v>3</v>
      </c>
      <c r="AW70" s="10" t="s">
        <v>938</v>
      </c>
      <c r="AX70" s="10">
        <v>2</v>
      </c>
      <c r="AY70" s="10">
        <v>2</v>
      </c>
      <c r="AZ70" s="10">
        <v>2</v>
      </c>
      <c r="BA70" s="10">
        <v>1</v>
      </c>
      <c r="BC70" s="10" t="s">
        <v>373</v>
      </c>
      <c r="BD70" s="10" t="s">
        <v>373</v>
      </c>
      <c r="BE70" s="10" t="s">
        <v>373</v>
      </c>
      <c r="BF70" s="10" t="s">
        <v>373</v>
      </c>
      <c r="BG70" s="10" t="s">
        <v>373</v>
      </c>
      <c r="BH70" s="10" t="s">
        <v>560</v>
      </c>
      <c r="BI70" s="10" t="s">
        <v>373</v>
      </c>
      <c r="BJ70" s="77">
        <v>31.42</v>
      </c>
      <c r="BK70" s="10">
        <v>1</v>
      </c>
      <c r="BM70" s="10" t="s">
        <v>411</v>
      </c>
      <c r="BN70" s="19">
        <v>0.03</v>
      </c>
      <c r="BP70" s="10" t="s">
        <v>494</v>
      </c>
      <c r="BQ70" s="10" t="s">
        <v>2505</v>
      </c>
      <c r="BR70" s="10" t="s">
        <v>502</v>
      </c>
      <c r="BS70" s="10" t="s">
        <v>373</v>
      </c>
      <c r="BT70" s="77">
        <v>47.35</v>
      </c>
      <c r="BU70" s="10">
        <v>1</v>
      </c>
      <c r="BW70" s="10" t="s">
        <v>411</v>
      </c>
      <c r="BX70" s="19">
        <v>5.5599999999999997E-2</v>
      </c>
      <c r="BZ70" s="10">
        <v>2</v>
      </c>
      <c r="CA70" s="10" t="s">
        <v>494</v>
      </c>
      <c r="CB70" s="10" t="s">
        <v>2505</v>
      </c>
      <c r="CC70" s="10" t="s">
        <v>752</v>
      </c>
      <c r="CD70" s="10" t="s">
        <v>373</v>
      </c>
      <c r="CE70" s="10">
        <v>2</v>
      </c>
      <c r="CF70" s="10" t="s">
        <v>373</v>
      </c>
      <c r="CG70" s="77">
        <v>10.57</v>
      </c>
      <c r="CH70" s="10">
        <v>1</v>
      </c>
      <c r="CI70" s="10">
        <v>85000</v>
      </c>
      <c r="CJ70" s="10">
        <v>1800</v>
      </c>
      <c r="CK70" s="10">
        <v>85000</v>
      </c>
      <c r="CL70" s="10">
        <v>1800</v>
      </c>
      <c r="CM70" s="10">
        <v>22841</v>
      </c>
      <c r="CN70" s="10">
        <v>603</v>
      </c>
      <c r="CO70" s="10">
        <v>1101</v>
      </c>
      <c r="CP70" s="10">
        <v>7</v>
      </c>
      <c r="CQ70" s="10">
        <v>1246</v>
      </c>
      <c r="CR70" s="10">
        <v>30</v>
      </c>
      <c r="CS70" s="123">
        <v>2086325340</v>
      </c>
      <c r="CT70" s="10">
        <v>307</v>
      </c>
      <c r="CU70" s="10">
        <v>3</v>
      </c>
      <c r="CV70" s="10">
        <v>2</v>
      </c>
      <c r="CW70" s="10">
        <v>7</v>
      </c>
      <c r="CX70" s="10">
        <v>1977</v>
      </c>
      <c r="CY70" s="10">
        <v>2019</v>
      </c>
      <c r="CZ70" s="10" t="s">
        <v>2519</v>
      </c>
      <c r="DA70" s="10" t="s">
        <v>2520</v>
      </c>
      <c r="DB70" s="10">
        <v>19.3</v>
      </c>
      <c r="DC70" s="10">
        <v>94</v>
      </c>
      <c r="DD70" s="10" t="s">
        <v>2522</v>
      </c>
      <c r="DE70" s="10">
        <v>0</v>
      </c>
      <c r="DF70" s="10">
        <v>18</v>
      </c>
      <c r="DG70" s="10">
        <v>3300</v>
      </c>
      <c r="DH70" s="10">
        <v>31.9</v>
      </c>
      <c r="DI70" s="10">
        <v>0</v>
      </c>
      <c r="DJ70" s="10">
        <v>0</v>
      </c>
      <c r="DK70" s="10" t="s">
        <v>373</v>
      </c>
      <c r="DL70" s="10" t="s">
        <v>373</v>
      </c>
      <c r="DM70" s="10" t="s">
        <v>373</v>
      </c>
      <c r="DN70" s="10">
        <v>2040</v>
      </c>
      <c r="DO70" s="10">
        <v>1</v>
      </c>
      <c r="DP70" s="10">
        <v>1</v>
      </c>
      <c r="DQ70" s="10" t="s">
        <v>765</v>
      </c>
      <c r="DR70" s="10" t="s">
        <v>373</v>
      </c>
      <c r="DS70" s="12">
        <v>0.99</v>
      </c>
      <c r="DT70" s="10" t="s">
        <v>373</v>
      </c>
      <c r="DU70" s="10" t="s">
        <v>373</v>
      </c>
      <c r="DV70" s="10" t="s">
        <v>373</v>
      </c>
      <c r="DW70" s="10">
        <v>1</v>
      </c>
      <c r="DX70" s="10">
        <v>101920</v>
      </c>
      <c r="DY70" s="10" t="s">
        <v>489</v>
      </c>
      <c r="DZ70" s="10" t="s">
        <v>2526</v>
      </c>
      <c r="EA70" s="10" t="s">
        <v>489</v>
      </c>
      <c r="EB70" s="10">
        <v>22646</v>
      </c>
      <c r="EC70" s="10" t="s">
        <v>373</v>
      </c>
      <c r="ED70" s="10">
        <v>881</v>
      </c>
      <c r="EE70" s="10" t="s">
        <v>373</v>
      </c>
      <c r="EF70" s="10">
        <v>1813</v>
      </c>
      <c r="EG70" s="10" t="s">
        <v>373</v>
      </c>
      <c r="EH70" s="10" t="s">
        <v>2530</v>
      </c>
      <c r="EI70" s="10">
        <v>273</v>
      </c>
      <c r="EJ70" s="10" t="s">
        <v>2532</v>
      </c>
      <c r="EK70" s="10">
        <v>2</v>
      </c>
      <c r="EL70" s="19">
        <v>0</v>
      </c>
      <c r="EM70" s="10" t="s">
        <v>494</v>
      </c>
      <c r="EN70" s="10" t="s">
        <v>2533</v>
      </c>
      <c r="EO70" s="10" t="s">
        <v>373</v>
      </c>
      <c r="EP70" s="10" t="s">
        <v>373</v>
      </c>
      <c r="EQ70" s="10" t="s">
        <v>373</v>
      </c>
      <c r="ER70" s="10" t="s">
        <v>373</v>
      </c>
      <c r="ES70" s="10" t="s">
        <v>373</v>
      </c>
      <c r="ET70" s="10" t="s">
        <v>373</v>
      </c>
      <c r="EU70" s="10" t="s">
        <v>373</v>
      </c>
      <c r="EV70" s="10" t="s">
        <v>373</v>
      </c>
      <c r="EW70" s="10" t="s">
        <v>373</v>
      </c>
      <c r="EX70" s="10" t="s">
        <v>373</v>
      </c>
      <c r="EY70" s="10" t="s">
        <v>373</v>
      </c>
      <c r="EZ70" s="10" t="s">
        <v>373</v>
      </c>
      <c r="FA70" s="10" t="s">
        <v>373</v>
      </c>
      <c r="FB70" s="10" t="s">
        <v>373</v>
      </c>
      <c r="FC70" s="10" t="s">
        <v>373</v>
      </c>
      <c r="FD70" s="10" t="s">
        <v>373</v>
      </c>
      <c r="FE70" s="10" t="s">
        <v>373</v>
      </c>
      <c r="FF70" s="10" t="s">
        <v>373</v>
      </c>
      <c r="FG70" s="10" t="s">
        <v>373</v>
      </c>
      <c r="FH70" s="10">
        <v>1</v>
      </c>
      <c r="FI70" s="10">
        <v>21083</v>
      </c>
      <c r="FJ70" s="10" t="s">
        <v>373</v>
      </c>
      <c r="FK70" s="10">
        <v>11032</v>
      </c>
      <c r="FL70" s="10" t="s">
        <v>373</v>
      </c>
      <c r="FM70" s="10">
        <v>255</v>
      </c>
      <c r="FN70" s="10" t="s">
        <v>373</v>
      </c>
      <c r="FO70" s="10">
        <v>285</v>
      </c>
      <c r="FP70" s="10">
        <v>33</v>
      </c>
      <c r="FQ70" s="10">
        <v>2640</v>
      </c>
      <c r="FR70" s="10" t="s">
        <v>373</v>
      </c>
      <c r="FS70" s="10" t="s">
        <v>373</v>
      </c>
    </row>
    <row r="71" spans="1:175" s="10" customFormat="1" x14ac:dyDescent="0.2">
      <c r="A71" s="10" t="s">
        <v>629</v>
      </c>
      <c r="B71" s="10">
        <v>1375</v>
      </c>
      <c r="C71" s="10">
        <v>3</v>
      </c>
      <c r="D71" s="10">
        <v>8</v>
      </c>
      <c r="E71" s="10">
        <v>1</v>
      </c>
      <c r="F71" s="10" t="s">
        <v>373</v>
      </c>
      <c r="G71" s="10" t="s">
        <v>633</v>
      </c>
      <c r="H71" s="10">
        <v>2</v>
      </c>
      <c r="I71" s="10" t="s">
        <v>577</v>
      </c>
      <c r="J71" s="10" t="s">
        <v>373</v>
      </c>
      <c r="K71" s="71">
        <v>0.1</v>
      </c>
      <c r="L71" s="55">
        <v>0.09</v>
      </c>
      <c r="M71" s="10">
        <v>30</v>
      </c>
      <c r="N71" s="10" t="s">
        <v>373</v>
      </c>
      <c r="O71" s="10" t="s">
        <v>373</v>
      </c>
      <c r="P71" s="10">
        <v>6</v>
      </c>
      <c r="Q71" s="10" t="s">
        <v>373</v>
      </c>
      <c r="R71" s="10">
        <v>30</v>
      </c>
      <c r="S71" s="10">
        <v>2</v>
      </c>
      <c r="T71" s="10" t="s">
        <v>373</v>
      </c>
      <c r="U71" s="10" t="s">
        <v>405</v>
      </c>
      <c r="V71" s="10" t="s">
        <v>636</v>
      </c>
      <c r="W71" s="10" t="s">
        <v>373</v>
      </c>
      <c r="X71" s="10" t="s">
        <v>637</v>
      </c>
      <c r="Y71" s="10" t="s">
        <v>638</v>
      </c>
      <c r="Z71" s="10" t="s">
        <v>373</v>
      </c>
      <c r="AA71" s="10" t="s">
        <v>373</v>
      </c>
      <c r="AB71" s="10" t="s">
        <v>373</v>
      </c>
      <c r="AC71" s="10" t="s">
        <v>429</v>
      </c>
      <c r="AE71" s="10" t="s">
        <v>429</v>
      </c>
      <c r="AF71" s="10" t="s">
        <v>429</v>
      </c>
      <c r="AG71" s="10">
        <v>2</v>
      </c>
      <c r="AH71" s="10">
        <v>2</v>
      </c>
      <c r="AI71" s="10">
        <v>2</v>
      </c>
      <c r="AJ71" s="10" t="s">
        <v>373</v>
      </c>
      <c r="AK71" s="10" t="s">
        <v>373</v>
      </c>
      <c r="AL71" s="10" t="s">
        <v>373</v>
      </c>
      <c r="AM71" s="10" t="s">
        <v>373</v>
      </c>
      <c r="AN71" s="10" t="s">
        <v>373</v>
      </c>
      <c r="AO71" s="10" t="s">
        <v>373</v>
      </c>
      <c r="AP71" s="10">
        <v>2</v>
      </c>
      <c r="AQ71" s="10" t="s">
        <v>408</v>
      </c>
      <c r="AR71" s="10" t="s">
        <v>373</v>
      </c>
      <c r="AS71" s="10" t="s">
        <v>373</v>
      </c>
      <c r="AT71" s="10" t="s">
        <v>547</v>
      </c>
      <c r="AU71" s="10" t="s">
        <v>373</v>
      </c>
      <c r="AV71" s="10">
        <v>2</v>
      </c>
      <c r="AW71" s="10" t="s">
        <v>639</v>
      </c>
      <c r="AX71" s="10">
        <v>2</v>
      </c>
      <c r="AY71" s="10">
        <v>2</v>
      </c>
      <c r="AZ71" s="10">
        <v>2</v>
      </c>
      <c r="BA71" s="10">
        <v>2</v>
      </c>
      <c r="BB71" s="10" t="s">
        <v>373</v>
      </c>
      <c r="BC71" s="10" t="s">
        <v>373</v>
      </c>
      <c r="BD71" s="10" t="s">
        <v>373</v>
      </c>
      <c r="BE71" s="10" t="s">
        <v>373</v>
      </c>
      <c r="BF71" s="10" t="s">
        <v>373</v>
      </c>
      <c r="BG71" s="10" t="s">
        <v>373</v>
      </c>
      <c r="BH71" s="10" t="s">
        <v>373</v>
      </c>
      <c r="BI71" s="10" t="s">
        <v>373</v>
      </c>
      <c r="BJ71" s="10" t="s">
        <v>373</v>
      </c>
      <c r="BK71" s="10">
        <v>2</v>
      </c>
      <c r="BL71" s="10" t="s">
        <v>373</v>
      </c>
      <c r="BM71" s="10" t="s">
        <v>373</v>
      </c>
      <c r="BN71" s="10" t="s">
        <v>373</v>
      </c>
      <c r="BO71" s="10" t="s">
        <v>373</v>
      </c>
      <c r="BP71" s="10" t="s">
        <v>373</v>
      </c>
      <c r="BQ71" s="10" t="s">
        <v>373</v>
      </c>
      <c r="BR71" s="10" t="s">
        <v>373</v>
      </c>
      <c r="BS71" s="10" t="s">
        <v>373</v>
      </c>
      <c r="BT71" s="10" t="s">
        <v>373</v>
      </c>
      <c r="BU71" s="10">
        <v>2</v>
      </c>
      <c r="BV71" s="10" t="s">
        <v>373</v>
      </c>
      <c r="BW71" s="10" t="s">
        <v>373</v>
      </c>
      <c r="BX71" s="10" t="s">
        <v>373</v>
      </c>
      <c r="BY71" s="10" t="s">
        <v>373</v>
      </c>
      <c r="BZ71" s="10" t="s">
        <v>373</v>
      </c>
      <c r="CA71" s="10" t="s">
        <v>373</v>
      </c>
      <c r="CB71" s="10" t="s">
        <v>373</v>
      </c>
      <c r="CC71" s="10" t="s">
        <v>373</v>
      </c>
      <c r="CD71" s="10" t="s">
        <v>373</v>
      </c>
      <c r="CE71" s="10" t="s">
        <v>373</v>
      </c>
      <c r="CF71" s="10" t="s">
        <v>373</v>
      </c>
      <c r="CG71" s="10" t="s">
        <v>373</v>
      </c>
      <c r="CH71" s="10">
        <v>1</v>
      </c>
      <c r="CI71" s="10">
        <v>1365</v>
      </c>
      <c r="CJ71" s="10">
        <v>10</v>
      </c>
      <c r="CK71" s="10">
        <v>5000</v>
      </c>
      <c r="CL71" s="10">
        <v>10</v>
      </c>
      <c r="CM71" s="10">
        <v>450</v>
      </c>
      <c r="CN71" s="10">
        <v>2</v>
      </c>
      <c r="CO71" s="10">
        <v>70</v>
      </c>
      <c r="CP71" s="10">
        <v>1</v>
      </c>
      <c r="CQ71" s="10" t="s">
        <v>373</v>
      </c>
      <c r="CR71" s="10" t="s">
        <v>373</v>
      </c>
      <c r="CS71" s="123">
        <v>48000</v>
      </c>
      <c r="CT71" s="10">
        <v>3</v>
      </c>
      <c r="CU71" s="10">
        <v>5</v>
      </c>
      <c r="CV71" s="10">
        <v>1</v>
      </c>
      <c r="CW71" s="10">
        <v>0</v>
      </c>
      <c r="CX71" s="10">
        <v>1886</v>
      </c>
      <c r="CY71" s="10">
        <v>2018</v>
      </c>
      <c r="CZ71" s="10" t="s">
        <v>645</v>
      </c>
      <c r="DA71" s="10" t="s">
        <v>489</v>
      </c>
      <c r="DB71" s="10">
        <v>260000</v>
      </c>
      <c r="DC71" s="10">
        <v>130000</v>
      </c>
      <c r="DD71" s="10">
        <v>0</v>
      </c>
      <c r="DE71" s="10">
        <v>900000</v>
      </c>
      <c r="DF71" s="10">
        <v>0</v>
      </c>
      <c r="DG71" s="10">
        <v>0</v>
      </c>
      <c r="DH71" s="10">
        <v>0</v>
      </c>
      <c r="DI71" s="10">
        <v>0</v>
      </c>
      <c r="DJ71" s="10">
        <v>0</v>
      </c>
      <c r="DK71" s="10" t="s">
        <v>373</v>
      </c>
      <c r="DL71" s="10" t="s">
        <v>373</v>
      </c>
      <c r="DM71" s="10" t="s">
        <v>373</v>
      </c>
      <c r="DN71" s="10">
        <v>2040</v>
      </c>
      <c r="DO71" s="10">
        <v>1</v>
      </c>
      <c r="DP71" s="10">
        <v>1</v>
      </c>
      <c r="DQ71" s="10" t="s">
        <v>449</v>
      </c>
      <c r="DR71" s="10" t="s">
        <v>373</v>
      </c>
      <c r="DS71" s="12">
        <v>0.5</v>
      </c>
      <c r="DT71" s="12">
        <v>0.5</v>
      </c>
      <c r="DU71" s="10" t="s">
        <v>373</v>
      </c>
      <c r="DV71" s="10" t="s">
        <v>650</v>
      </c>
      <c r="DW71" s="10">
        <v>1</v>
      </c>
      <c r="DX71" s="10">
        <v>1365</v>
      </c>
      <c r="DY71" s="10">
        <v>10</v>
      </c>
      <c r="DZ71" s="10">
        <v>5000</v>
      </c>
      <c r="EA71" s="10">
        <v>10</v>
      </c>
      <c r="EB71" s="10">
        <v>450</v>
      </c>
      <c r="EC71" s="10">
        <v>2</v>
      </c>
      <c r="ED71" s="10">
        <v>70</v>
      </c>
      <c r="EE71" s="10">
        <v>0</v>
      </c>
      <c r="EF71" s="10" t="s">
        <v>373</v>
      </c>
      <c r="EG71" s="10" t="s">
        <v>373</v>
      </c>
      <c r="EH71" s="10">
        <v>4000</v>
      </c>
      <c r="EI71" s="10">
        <v>3</v>
      </c>
      <c r="EJ71" s="10">
        <v>5</v>
      </c>
      <c r="EK71" s="10">
        <v>1</v>
      </c>
      <c r="EL71" s="19">
        <v>0</v>
      </c>
      <c r="EM71" s="10" t="s">
        <v>651</v>
      </c>
      <c r="EN71" s="10" t="s">
        <v>373</v>
      </c>
      <c r="EO71" s="10">
        <v>1998</v>
      </c>
      <c r="EP71" s="10">
        <v>1998</v>
      </c>
      <c r="EQ71" s="10">
        <v>0.49299999999999999</v>
      </c>
      <c r="ER71" s="10" t="s">
        <v>373</v>
      </c>
      <c r="ES71" s="10">
        <v>48</v>
      </c>
      <c r="ET71" s="10">
        <v>8.1199999999999992</v>
      </c>
      <c r="EU71" s="10">
        <v>0.2</v>
      </c>
      <c r="EV71" s="12">
        <v>0.26</v>
      </c>
      <c r="EW71" s="10">
        <v>2050</v>
      </c>
      <c r="EX71" s="10" t="s">
        <v>658</v>
      </c>
      <c r="EY71" s="10">
        <v>1</v>
      </c>
      <c r="EZ71" s="10">
        <v>2</v>
      </c>
      <c r="FA71" s="10" t="s">
        <v>373</v>
      </c>
      <c r="FB71" s="10" t="s">
        <v>373</v>
      </c>
      <c r="FC71" s="10">
        <v>2</v>
      </c>
      <c r="FD71" s="10" t="s">
        <v>373</v>
      </c>
      <c r="FE71" s="10">
        <v>1</v>
      </c>
      <c r="FF71" s="55">
        <v>0.03</v>
      </c>
      <c r="FG71" s="10" t="s">
        <v>373</v>
      </c>
      <c r="FH71" s="10">
        <v>2</v>
      </c>
      <c r="FI71" s="10" t="s">
        <v>373</v>
      </c>
      <c r="FJ71" s="10" t="s">
        <v>373</v>
      </c>
      <c r="FK71" s="10" t="s">
        <v>373</v>
      </c>
      <c r="FL71" s="10" t="s">
        <v>373</v>
      </c>
      <c r="FM71" s="10" t="s">
        <v>373</v>
      </c>
      <c r="FN71" s="10" t="s">
        <v>373</v>
      </c>
      <c r="FO71" s="10" t="s">
        <v>373</v>
      </c>
      <c r="FP71" s="10" t="s">
        <v>373</v>
      </c>
      <c r="FQ71" s="10" t="s">
        <v>373</v>
      </c>
      <c r="FR71" s="10" t="s">
        <v>373</v>
      </c>
      <c r="FS71" s="10" t="s">
        <v>373</v>
      </c>
    </row>
    <row r="72" spans="1:175" s="10" customFormat="1" x14ac:dyDescent="0.2">
      <c r="A72" s="10" t="s">
        <v>3259</v>
      </c>
      <c r="B72" s="10">
        <v>745</v>
      </c>
      <c r="C72" s="10">
        <v>2</v>
      </c>
      <c r="D72" s="10">
        <v>5</v>
      </c>
      <c r="E72" s="10">
        <v>1</v>
      </c>
      <c r="F72" s="10" t="s">
        <v>373</v>
      </c>
      <c r="G72" s="10" t="s">
        <v>539</v>
      </c>
      <c r="H72" s="10">
        <v>1</v>
      </c>
      <c r="I72" s="10" t="s">
        <v>577</v>
      </c>
      <c r="J72" s="10" t="s">
        <v>373</v>
      </c>
      <c r="K72" s="10" t="s">
        <v>373</v>
      </c>
      <c r="L72" s="10" t="s">
        <v>373</v>
      </c>
      <c r="M72" s="10" t="s">
        <v>373</v>
      </c>
      <c r="N72" s="10" t="s">
        <v>373</v>
      </c>
      <c r="O72" s="10" t="s">
        <v>373</v>
      </c>
      <c r="P72" s="10" t="s">
        <v>373</v>
      </c>
      <c r="Q72" s="10" t="s">
        <v>373</v>
      </c>
      <c r="R72" s="10" t="s">
        <v>373</v>
      </c>
      <c r="S72" s="10" t="s">
        <v>373</v>
      </c>
      <c r="T72" s="10" t="s">
        <v>373</v>
      </c>
      <c r="U72" s="10" t="s">
        <v>405</v>
      </c>
      <c r="V72" s="10" t="s">
        <v>700</v>
      </c>
      <c r="W72" s="10">
        <v>30</v>
      </c>
      <c r="X72" s="10" t="s">
        <v>373</v>
      </c>
      <c r="Y72" s="10" t="s">
        <v>701</v>
      </c>
      <c r="Z72" s="10" t="s">
        <v>373</v>
      </c>
      <c r="AA72" s="10" t="s">
        <v>373</v>
      </c>
      <c r="AB72" s="10" t="s">
        <v>373</v>
      </c>
      <c r="AC72" s="10" t="s">
        <v>373</v>
      </c>
      <c r="AE72" s="10" t="s">
        <v>373</v>
      </c>
      <c r="AF72" s="10" t="s">
        <v>373</v>
      </c>
      <c r="AG72" s="10">
        <v>1</v>
      </c>
      <c r="AH72" s="10">
        <v>1</v>
      </c>
      <c r="AI72" s="10" t="s">
        <v>373</v>
      </c>
      <c r="AJ72" s="10">
        <v>2019</v>
      </c>
      <c r="AK72" s="10">
        <v>2019</v>
      </c>
      <c r="AL72" s="10" t="s">
        <v>373</v>
      </c>
      <c r="AM72" s="10">
        <v>2015</v>
      </c>
      <c r="AN72" s="10">
        <v>2015</v>
      </c>
      <c r="AO72" s="10" t="s">
        <v>373</v>
      </c>
      <c r="AP72" s="10">
        <v>1</v>
      </c>
      <c r="AQ72" s="10" t="s">
        <v>703</v>
      </c>
      <c r="AR72" s="10" t="s">
        <v>704</v>
      </c>
      <c r="AS72" s="10" t="s">
        <v>373</v>
      </c>
      <c r="AT72" s="10" t="s">
        <v>547</v>
      </c>
      <c r="AU72" s="10" t="s">
        <v>373</v>
      </c>
      <c r="AV72" s="10">
        <v>2</v>
      </c>
      <c r="AW72" s="10" t="s">
        <v>373</v>
      </c>
      <c r="AX72" s="10">
        <v>1</v>
      </c>
      <c r="AY72" s="10">
        <v>1</v>
      </c>
      <c r="AZ72" s="10">
        <v>1</v>
      </c>
      <c r="BA72" s="10">
        <v>2</v>
      </c>
      <c r="BB72" s="10" t="s">
        <v>373</v>
      </c>
      <c r="BC72" s="10" t="s">
        <v>373</v>
      </c>
      <c r="BD72" s="10" t="s">
        <v>373</v>
      </c>
      <c r="BE72" s="10" t="s">
        <v>373</v>
      </c>
      <c r="BF72" s="10" t="s">
        <v>373</v>
      </c>
      <c r="BG72" s="10" t="s">
        <v>373</v>
      </c>
      <c r="BH72" s="10" t="s">
        <v>373</v>
      </c>
      <c r="BI72" s="10" t="s">
        <v>373</v>
      </c>
      <c r="BJ72" s="10" t="s">
        <v>373</v>
      </c>
      <c r="BK72" s="10">
        <v>1</v>
      </c>
      <c r="BL72" s="10">
        <v>2015</v>
      </c>
      <c r="BM72" s="10" t="s">
        <v>411</v>
      </c>
      <c r="BN72" s="19">
        <v>0.15</v>
      </c>
      <c r="BP72" s="10" t="s">
        <v>434</v>
      </c>
      <c r="BQ72" s="10" t="s">
        <v>373</v>
      </c>
      <c r="BR72" s="10" t="s">
        <v>435</v>
      </c>
      <c r="BS72" s="10" t="s">
        <v>373</v>
      </c>
      <c r="BT72" s="77" t="s">
        <v>373</v>
      </c>
      <c r="BU72" s="10">
        <v>1</v>
      </c>
      <c r="BV72" s="10">
        <v>2015</v>
      </c>
      <c r="BW72" s="10" t="s">
        <v>411</v>
      </c>
      <c r="BX72" s="19">
        <v>0.02</v>
      </c>
      <c r="BY72" s="10" t="s">
        <v>373</v>
      </c>
      <c r="BZ72" s="10">
        <v>2</v>
      </c>
      <c r="CA72" s="10" t="s">
        <v>706</v>
      </c>
      <c r="CB72" s="10" t="s">
        <v>373</v>
      </c>
      <c r="CC72" s="10" t="s">
        <v>494</v>
      </c>
      <c r="CD72" s="10" t="s">
        <v>707</v>
      </c>
      <c r="CE72" s="10">
        <v>2</v>
      </c>
      <c r="CF72" s="10" t="s">
        <v>373</v>
      </c>
      <c r="CG72" s="77"/>
      <c r="CH72" s="10">
        <v>1</v>
      </c>
      <c r="CI72" s="10">
        <v>400</v>
      </c>
      <c r="CJ72" s="10" t="s">
        <v>373</v>
      </c>
      <c r="CK72" s="10">
        <v>2500</v>
      </c>
      <c r="CL72" s="10" t="s">
        <v>373</v>
      </c>
      <c r="CM72" s="10">
        <v>20</v>
      </c>
      <c r="CN72" s="10" t="s">
        <v>373</v>
      </c>
      <c r="CO72" s="10">
        <v>830</v>
      </c>
      <c r="CP72" s="10" t="s">
        <v>373</v>
      </c>
      <c r="CQ72" s="10" t="s">
        <v>373</v>
      </c>
      <c r="CR72" s="10" t="s">
        <v>373</v>
      </c>
      <c r="CS72" s="123">
        <v>17000</v>
      </c>
      <c r="CT72" s="10">
        <v>12</v>
      </c>
      <c r="CU72" s="10">
        <v>14</v>
      </c>
      <c r="CV72" s="10">
        <v>5</v>
      </c>
      <c r="CW72" s="10">
        <v>2</v>
      </c>
      <c r="CX72" s="10">
        <v>1940</v>
      </c>
      <c r="CY72" s="10">
        <v>1996</v>
      </c>
      <c r="CZ72" s="10" t="s">
        <v>715</v>
      </c>
      <c r="DA72" s="10" t="s">
        <v>716</v>
      </c>
      <c r="DB72" s="10">
        <v>180000</v>
      </c>
      <c r="DC72" s="10">
        <v>0.85</v>
      </c>
      <c r="DD72" s="10" t="s">
        <v>716</v>
      </c>
      <c r="DE72" s="10" t="s">
        <v>373</v>
      </c>
      <c r="DF72" s="10">
        <v>1</v>
      </c>
      <c r="DG72" s="10">
        <v>0.5</v>
      </c>
      <c r="DH72" s="10">
        <v>0.5</v>
      </c>
      <c r="DI72" s="10" t="s">
        <v>373</v>
      </c>
      <c r="DJ72" s="10">
        <v>0.25</v>
      </c>
      <c r="DK72" s="10" t="s">
        <v>373</v>
      </c>
      <c r="DL72" s="10" t="s">
        <v>373</v>
      </c>
      <c r="DM72" s="10">
        <v>0.25</v>
      </c>
      <c r="DN72" s="10">
        <v>2050</v>
      </c>
      <c r="DO72" s="10">
        <v>1</v>
      </c>
      <c r="DP72" s="10">
        <v>1</v>
      </c>
      <c r="DQ72" s="10" t="s">
        <v>449</v>
      </c>
      <c r="DR72" s="10" t="s">
        <v>373</v>
      </c>
      <c r="DS72" s="10" t="s">
        <v>373</v>
      </c>
      <c r="DT72" s="12">
        <v>0.9</v>
      </c>
      <c r="DU72" s="12">
        <v>0.1</v>
      </c>
      <c r="DV72" s="10" t="s">
        <v>650</v>
      </c>
      <c r="DW72" s="10">
        <v>1</v>
      </c>
      <c r="DX72" s="10">
        <v>400</v>
      </c>
      <c r="DY72" s="10" t="s">
        <v>373</v>
      </c>
      <c r="DZ72" s="10">
        <v>2500</v>
      </c>
      <c r="EA72" s="10" t="s">
        <v>373</v>
      </c>
      <c r="EB72" s="10">
        <v>830</v>
      </c>
      <c r="EC72" s="10" t="s">
        <v>373</v>
      </c>
      <c r="ED72" s="10">
        <v>20</v>
      </c>
      <c r="EE72" s="10" t="s">
        <v>373</v>
      </c>
      <c r="EF72" s="10" t="s">
        <v>373</v>
      </c>
      <c r="EG72" s="10" t="s">
        <v>373</v>
      </c>
      <c r="EH72" s="10" t="s">
        <v>721</v>
      </c>
      <c r="EI72" s="10">
        <v>12</v>
      </c>
      <c r="EJ72" s="10">
        <v>12</v>
      </c>
      <c r="EK72" s="10">
        <v>1</v>
      </c>
      <c r="EL72" s="19">
        <v>0</v>
      </c>
      <c r="EM72" s="10" t="s">
        <v>722</v>
      </c>
      <c r="EN72" s="10" t="s">
        <v>373</v>
      </c>
      <c r="EO72" s="10">
        <v>1974</v>
      </c>
      <c r="EP72" s="10">
        <v>2008</v>
      </c>
      <c r="EQ72" s="10" t="s">
        <v>725</v>
      </c>
      <c r="ER72" s="10" t="s">
        <v>726</v>
      </c>
      <c r="ES72" s="10" t="s">
        <v>727</v>
      </c>
      <c r="ET72" s="10">
        <v>1.2</v>
      </c>
      <c r="EU72" s="10">
        <v>0.2</v>
      </c>
      <c r="EV72" s="19">
        <v>0.25</v>
      </c>
      <c r="EW72" s="10">
        <v>2080</v>
      </c>
      <c r="EX72" s="10">
        <v>2080</v>
      </c>
      <c r="EY72" s="10">
        <v>1</v>
      </c>
      <c r="EZ72" s="10">
        <v>2</v>
      </c>
      <c r="FA72" s="10" t="s">
        <v>373</v>
      </c>
      <c r="FB72" s="10" t="s">
        <v>373</v>
      </c>
      <c r="FC72" s="10">
        <v>2</v>
      </c>
      <c r="FD72" s="10" t="s">
        <v>373</v>
      </c>
      <c r="FE72" s="10">
        <v>1</v>
      </c>
      <c r="FF72" s="12">
        <v>0.5</v>
      </c>
      <c r="FG72" s="10" t="s">
        <v>373</v>
      </c>
      <c r="FH72" s="10">
        <v>1</v>
      </c>
      <c r="FI72" s="10" t="s">
        <v>373</v>
      </c>
      <c r="FJ72" s="10" t="s">
        <v>373</v>
      </c>
      <c r="FK72" s="10" t="s">
        <v>373</v>
      </c>
      <c r="FL72" s="10" t="s">
        <v>373</v>
      </c>
      <c r="FM72" s="10" t="s">
        <v>373</v>
      </c>
      <c r="FN72" s="10" t="s">
        <v>373</v>
      </c>
      <c r="FO72" s="10" t="s">
        <v>373</v>
      </c>
      <c r="FP72" s="10">
        <v>24</v>
      </c>
      <c r="FQ72" s="10" t="s">
        <v>373</v>
      </c>
      <c r="FR72" s="10" t="s">
        <v>373</v>
      </c>
      <c r="FS72" s="10" t="s">
        <v>373</v>
      </c>
    </row>
    <row r="73" spans="1:175" s="10" customFormat="1" x14ac:dyDescent="0.2">
      <c r="A73" s="10" t="s">
        <v>1082</v>
      </c>
      <c r="B73" s="10">
        <v>1505</v>
      </c>
      <c r="C73" s="10">
        <v>3</v>
      </c>
      <c r="D73" s="10">
        <v>11</v>
      </c>
      <c r="E73" s="10">
        <v>1</v>
      </c>
      <c r="F73" s="10" t="s">
        <v>373</v>
      </c>
      <c r="G73" s="10" t="s">
        <v>539</v>
      </c>
      <c r="H73" s="10">
        <v>2</v>
      </c>
      <c r="I73" s="10" t="s">
        <v>401</v>
      </c>
      <c r="J73" s="10" t="s">
        <v>373</v>
      </c>
      <c r="K73" s="10" t="s">
        <v>1086</v>
      </c>
      <c r="L73" s="10" t="s">
        <v>373</v>
      </c>
      <c r="M73" s="10">
        <v>60</v>
      </c>
      <c r="N73" s="10" t="s">
        <v>373</v>
      </c>
      <c r="O73" s="10" t="s">
        <v>373</v>
      </c>
      <c r="P73" s="10">
        <v>90</v>
      </c>
      <c r="Q73" s="10" t="s">
        <v>373</v>
      </c>
      <c r="R73" s="10" t="s">
        <v>373</v>
      </c>
      <c r="S73" s="10">
        <v>1</v>
      </c>
      <c r="T73" s="10" t="s">
        <v>1088</v>
      </c>
      <c r="U73" s="10" t="s">
        <v>405</v>
      </c>
      <c r="V73" s="10" t="s">
        <v>406</v>
      </c>
      <c r="W73" s="10">
        <v>30</v>
      </c>
      <c r="X73" s="10" t="s">
        <v>373</v>
      </c>
      <c r="Y73" s="10" t="s">
        <v>373</v>
      </c>
      <c r="Z73" s="10" t="s">
        <v>373</v>
      </c>
      <c r="AA73" s="19">
        <v>0.6</v>
      </c>
      <c r="AB73" s="10" t="s">
        <v>373</v>
      </c>
      <c r="AC73" s="10" t="s">
        <v>429</v>
      </c>
      <c r="AE73" s="10" t="s">
        <v>373</v>
      </c>
      <c r="AF73" s="10" t="s">
        <v>429</v>
      </c>
      <c r="AG73" s="10">
        <v>2</v>
      </c>
      <c r="AH73" s="10">
        <v>2</v>
      </c>
      <c r="AI73" s="10">
        <v>2</v>
      </c>
      <c r="AJ73" s="10">
        <v>2018</v>
      </c>
      <c r="AK73" s="10">
        <v>2018</v>
      </c>
      <c r="AL73" s="10" t="s">
        <v>429</v>
      </c>
      <c r="AM73" s="10">
        <v>2018</v>
      </c>
      <c r="AN73" s="10">
        <v>2018</v>
      </c>
      <c r="AO73" s="10" t="s">
        <v>429</v>
      </c>
      <c r="AP73" s="10">
        <v>2</v>
      </c>
      <c r="AQ73" s="10" t="s">
        <v>408</v>
      </c>
      <c r="AR73" s="10" t="s">
        <v>373</v>
      </c>
      <c r="AS73" s="10" t="s">
        <v>373</v>
      </c>
      <c r="AT73" s="10" t="s">
        <v>1090</v>
      </c>
      <c r="AU73" s="10" t="s">
        <v>1091</v>
      </c>
      <c r="AV73" s="10">
        <v>2</v>
      </c>
      <c r="AW73" s="10" t="s">
        <v>1092</v>
      </c>
      <c r="AX73" s="10">
        <v>2</v>
      </c>
      <c r="AY73" s="10">
        <v>2</v>
      </c>
      <c r="AZ73" s="10">
        <v>2</v>
      </c>
      <c r="BA73" s="10">
        <v>2</v>
      </c>
      <c r="BB73" s="10" t="s">
        <v>373</v>
      </c>
      <c r="BC73" s="10" t="s">
        <v>373</v>
      </c>
      <c r="BD73" s="10" t="s">
        <v>373</v>
      </c>
      <c r="BE73" s="10" t="s">
        <v>373</v>
      </c>
      <c r="BF73" s="10" t="s">
        <v>373</v>
      </c>
      <c r="BG73" s="10" t="s">
        <v>373</v>
      </c>
      <c r="BH73" s="10" t="s">
        <v>373</v>
      </c>
      <c r="BI73" s="10" t="s">
        <v>373</v>
      </c>
      <c r="BJ73" s="10" t="s">
        <v>373</v>
      </c>
      <c r="BK73" s="10">
        <v>1</v>
      </c>
      <c r="BL73" s="10">
        <v>2019</v>
      </c>
      <c r="BM73" s="10" t="s">
        <v>411</v>
      </c>
      <c r="BN73" s="19">
        <v>0.03</v>
      </c>
      <c r="BO73" s="10" t="s">
        <v>373</v>
      </c>
      <c r="BP73" s="10" t="s">
        <v>1093</v>
      </c>
      <c r="BQ73" s="10" t="s">
        <v>373</v>
      </c>
      <c r="BR73" s="10" t="s">
        <v>435</v>
      </c>
      <c r="BS73" s="10" t="s">
        <v>373</v>
      </c>
      <c r="BT73" s="77">
        <v>43.26</v>
      </c>
      <c r="BU73" s="10">
        <v>2</v>
      </c>
      <c r="BV73" s="10" t="s">
        <v>373</v>
      </c>
      <c r="BW73" s="10" t="s">
        <v>373</v>
      </c>
      <c r="BX73" s="10" t="s">
        <v>373</v>
      </c>
      <c r="BY73" s="10" t="s">
        <v>373</v>
      </c>
      <c r="BZ73" s="10" t="s">
        <v>373</v>
      </c>
      <c r="CA73" s="10" t="s">
        <v>373</v>
      </c>
      <c r="CB73" s="10" t="s">
        <v>373</v>
      </c>
      <c r="CC73" s="10" t="s">
        <v>373</v>
      </c>
      <c r="CD73" s="10" t="s">
        <v>373</v>
      </c>
      <c r="CE73" s="10" t="s">
        <v>373</v>
      </c>
      <c r="CF73" s="10" t="s">
        <v>373</v>
      </c>
      <c r="CG73" s="10" t="s">
        <v>373</v>
      </c>
      <c r="CH73" s="10">
        <v>2</v>
      </c>
      <c r="CI73" s="10" t="s">
        <v>373</v>
      </c>
      <c r="CJ73" s="10" t="s">
        <v>373</v>
      </c>
      <c r="CK73" s="10" t="s">
        <v>373</v>
      </c>
      <c r="CL73" s="10" t="s">
        <v>373</v>
      </c>
      <c r="CM73" s="10" t="s">
        <v>373</v>
      </c>
      <c r="CN73" s="10" t="s">
        <v>373</v>
      </c>
      <c r="CO73" s="10" t="s">
        <v>373</v>
      </c>
      <c r="CP73" s="10" t="s">
        <v>373</v>
      </c>
      <c r="CQ73" s="10" t="s">
        <v>373</v>
      </c>
      <c r="CR73" s="10" t="s">
        <v>373</v>
      </c>
      <c r="CS73" s="10" t="s">
        <v>373</v>
      </c>
      <c r="CT73" s="10" t="s">
        <v>373</v>
      </c>
      <c r="CU73" s="10" t="s">
        <v>373</v>
      </c>
      <c r="CV73" s="10" t="s">
        <v>373</v>
      </c>
      <c r="CW73" s="10" t="s">
        <v>373</v>
      </c>
      <c r="CX73" s="10" t="s">
        <v>373</v>
      </c>
      <c r="CY73" s="10" t="s">
        <v>373</v>
      </c>
      <c r="CZ73" s="10" t="s">
        <v>373</v>
      </c>
      <c r="DA73" s="10" t="s">
        <v>373</v>
      </c>
      <c r="DB73" s="10" t="s">
        <v>373</v>
      </c>
      <c r="DC73" s="10" t="s">
        <v>373</v>
      </c>
      <c r="DD73" s="10" t="s">
        <v>373</v>
      </c>
      <c r="DE73" s="10" t="s">
        <v>373</v>
      </c>
      <c r="DF73" s="10" t="s">
        <v>373</v>
      </c>
      <c r="DG73" s="10" t="s">
        <v>373</v>
      </c>
      <c r="DH73" s="10" t="s">
        <v>373</v>
      </c>
      <c r="DI73" s="10" t="s">
        <v>373</v>
      </c>
      <c r="DJ73" s="10" t="s">
        <v>373</v>
      </c>
      <c r="DK73" s="10" t="s">
        <v>373</v>
      </c>
      <c r="DL73" s="10" t="s">
        <v>373</v>
      </c>
      <c r="DM73" s="10" t="s">
        <v>373</v>
      </c>
      <c r="DN73" s="10" t="s">
        <v>373</v>
      </c>
      <c r="DO73" s="10" t="s">
        <v>373</v>
      </c>
      <c r="DP73" s="10" t="s">
        <v>373</v>
      </c>
      <c r="DQ73" s="10" t="s">
        <v>373</v>
      </c>
      <c r="DR73" s="10" t="s">
        <v>373</v>
      </c>
      <c r="DS73" s="10" t="s">
        <v>373</v>
      </c>
      <c r="DT73" s="10" t="s">
        <v>373</v>
      </c>
      <c r="DU73" s="10" t="s">
        <v>373</v>
      </c>
      <c r="DV73" s="10" t="s">
        <v>373</v>
      </c>
      <c r="DW73" s="10">
        <v>1</v>
      </c>
      <c r="DX73" s="10">
        <v>1500</v>
      </c>
      <c r="DY73" s="10" t="s">
        <v>373</v>
      </c>
      <c r="DZ73" s="10" t="s">
        <v>373</v>
      </c>
      <c r="EA73" s="10" t="s">
        <v>373</v>
      </c>
      <c r="EB73" s="10">
        <v>675</v>
      </c>
      <c r="EC73" s="10" t="s">
        <v>373</v>
      </c>
      <c r="ED73" s="10">
        <v>10</v>
      </c>
      <c r="EE73" s="10" t="s">
        <v>373</v>
      </c>
      <c r="EF73" s="10" t="s">
        <v>373</v>
      </c>
      <c r="EG73" s="10" t="s">
        <v>373</v>
      </c>
      <c r="EH73" s="10" t="s">
        <v>373</v>
      </c>
      <c r="EI73" s="10" t="s">
        <v>373</v>
      </c>
      <c r="EJ73" s="10">
        <v>4</v>
      </c>
      <c r="EK73" s="10">
        <v>1</v>
      </c>
      <c r="EL73" s="10" t="s">
        <v>373</v>
      </c>
      <c r="EM73" s="10" t="s">
        <v>1096</v>
      </c>
      <c r="EN73" s="10" t="s">
        <v>1097</v>
      </c>
      <c r="EO73" s="10">
        <v>1950</v>
      </c>
      <c r="EP73" s="10">
        <v>2019</v>
      </c>
      <c r="EQ73" s="10" t="s">
        <v>373</v>
      </c>
      <c r="ER73" s="10" t="s">
        <v>373</v>
      </c>
      <c r="ES73" s="10" t="s">
        <v>373</v>
      </c>
      <c r="ET73" s="10" t="s">
        <v>373</v>
      </c>
      <c r="EU73" s="10" t="s">
        <v>373</v>
      </c>
      <c r="EV73" s="12">
        <v>1</v>
      </c>
      <c r="EW73" s="10">
        <v>2020</v>
      </c>
      <c r="EX73" s="10" t="s">
        <v>429</v>
      </c>
      <c r="EY73" s="10">
        <v>1</v>
      </c>
      <c r="EZ73" s="10">
        <v>1</v>
      </c>
      <c r="FA73" s="10" t="s">
        <v>373</v>
      </c>
      <c r="FB73" s="10" t="s">
        <v>373</v>
      </c>
      <c r="FC73" s="10" t="s">
        <v>373</v>
      </c>
      <c r="FD73" s="10" t="s">
        <v>373</v>
      </c>
      <c r="FE73" s="10" t="s">
        <v>373</v>
      </c>
      <c r="FF73" s="10" t="s">
        <v>373</v>
      </c>
      <c r="FG73" s="10" t="s">
        <v>373</v>
      </c>
      <c r="FH73" s="10" t="s">
        <v>373</v>
      </c>
      <c r="FI73" s="10" t="s">
        <v>373</v>
      </c>
      <c r="FJ73" s="10" t="s">
        <v>373</v>
      </c>
      <c r="FK73" s="10" t="s">
        <v>373</v>
      </c>
      <c r="FL73" s="10" t="s">
        <v>373</v>
      </c>
      <c r="FM73" s="10" t="s">
        <v>373</v>
      </c>
      <c r="FN73" s="10" t="s">
        <v>373</v>
      </c>
      <c r="FO73" s="10" t="s">
        <v>373</v>
      </c>
      <c r="FP73" s="10" t="s">
        <v>373</v>
      </c>
      <c r="FQ73" s="10" t="s">
        <v>373</v>
      </c>
      <c r="FR73" s="10" t="s">
        <v>373</v>
      </c>
      <c r="FS73" s="10" t="s">
        <v>373</v>
      </c>
    </row>
    <row r="74" spans="1:175" s="10" customFormat="1" x14ac:dyDescent="0.2">
      <c r="A74" s="10" t="s">
        <v>3253</v>
      </c>
      <c r="B74" s="10">
        <v>3490</v>
      </c>
      <c r="C74" s="10">
        <v>4</v>
      </c>
      <c r="D74" s="10">
        <v>5</v>
      </c>
      <c r="E74" s="10">
        <v>1</v>
      </c>
      <c r="F74" s="10" t="s">
        <v>373</v>
      </c>
      <c r="G74" s="10" t="s">
        <v>423</v>
      </c>
      <c r="H74" s="10">
        <v>1</v>
      </c>
      <c r="I74" s="10" t="s">
        <v>2628</v>
      </c>
      <c r="J74" s="10" t="s">
        <v>373</v>
      </c>
      <c r="K74" s="10" t="s">
        <v>373</v>
      </c>
      <c r="L74" s="10" t="s">
        <v>373</v>
      </c>
      <c r="M74" s="10" t="s">
        <v>373</v>
      </c>
      <c r="N74" s="10" t="s">
        <v>373</v>
      </c>
      <c r="O74" s="10" t="s">
        <v>373</v>
      </c>
      <c r="P74" s="10">
        <v>60</v>
      </c>
      <c r="Q74" s="10" t="s">
        <v>373</v>
      </c>
      <c r="R74" s="10" t="s">
        <v>373</v>
      </c>
      <c r="S74" s="10">
        <v>2</v>
      </c>
      <c r="T74" s="10" t="s">
        <v>373</v>
      </c>
      <c r="U74" s="10" t="s">
        <v>405</v>
      </c>
      <c r="V74" s="10" t="s">
        <v>406</v>
      </c>
      <c r="W74" s="10">
        <v>90</v>
      </c>
      <c r="X74" s="10" t="s">
        <v>373</v>
      </c>
      <c r="Y74" s="10" t="s">
        <v>373</v>
      </c>
      <c r="Z74" s="19">
        <v>0.25</v>
      </c>
      <c r="AA74" s="19">
        <v>0.156</v>
      </c>
      <c r="AB74" s="10" t="s">
        <v>373</v>
      </c>
      <c r="AC74" s="10" t="s">
        <v>373</v>
      </c>
      <c r="AE74" s="10" t="s">
        <v>373</v>
      </c>
      <c r="AF74" s="10" t="s">
        <v>429</v>
      </c>
      <c r="AG74" s="10" t="s">
        <v>373</v>
      </c>
      <c r="AH74" s="10" t="s">
        <v>373</v>
      </c>
      <c r="AI74" s="10" t="s">
        <v>373</v>
      </c>
      <c r="AJ74" s="10">
        <v>2019</v>
      </c>
      <c r="AK74" s="10">
        <v>2019</v>
      </c>
      <c r="AL74" s="10" t="s">
        <v>373</v>
      </c>
      <c r="AM74" s="10" t="s">
        <v>373</v>
      </c>
      <c r="AN74" s="10" t="s">
        <v>373</v>
      </c>
      <c r="AO74" s="10" t="s">
        <v>373</v>
      </c>
      <c r="AP74" s="10">
        <v>1</v>
      </c>
      <c r="AQ74" s="10" t="s">
        <v>494</v>
      </c>
      <c r="AR74" s="10" t="s">
        <v>373</v>
      </c>
      <c r="AS74" s="10" t="s">
        <v>373</v>
      </c>
      <c r="AT74" s="10" t="s">
        <v>409</v>
      </c>
      <c r="AU74" s="10" t="s">
        <v>373</v>
      </c>
      <c r="AV74" s="10">
        <v>3</v>
      </c>
      <c r="AW74" s="10" t="s">
        <v>433</v>
      </c>
      <c r="AX74" s="10">
        <v>1</v>
      </c>
      <c r="AY74" s="10">
        <v>1</v>
      </c>
      <c r="AZ74" s="10" t="s">
        <v>373</v>
      </c>
      <c r="BA74" s="10">
        <v>1</v>
      </c>
      <c r="BB74" s="10">
        <v>2019</v>
      </c>
      <c r="BC74" s="10" t="s">
        <v>411</v>
      </c>
      <c r="BD74" s="16">
        <v>1.2500000000000001E-2</v>
      </c>
      <c r="BE74" s="10" t="s">
        <v>373</v>
      </c>
      <c r="BF74" s="10" t="s">
        <v>618</v>
      </c>
      <c r="BG74" s="10" t="s">
        <v>373</v>
      </c>
      <c r="BH74" s="10" t="s">
        <v>415</v>
      </c>
      <c r="BI74" s="10" t="s">
        <v>373</v>
      </c>
      <c r="BJ74" s="77">
        <v>64.55</v>
      </c>
      <c r="BK74" s="10">
        <v>1</v>
      </c>
      <c r="BL74" s="10">
        <v>2019</v>
      </c>
      <c r="BM74" s="10" t="s">
        <v>411</v>
      </c>
      <c r="BN74" s="19">
        <v>1.2500000000000001E-2</v>
      </c>
      <c r="BP74" s="10" t="s">
        <v>618</v>
      </c>
      <c r="BQ74" s="10" t="s">
        <v>373</v>
      </c>
      <c r="BR74" s="10" t="s">
        <v>502</v>
      </c>
      <c r="BS74" s="10" t="s">
        <v>373</v>
      </c>
      <c r="BT74" s="77">
        <v>81.06</v>
      </c>
      <c r="BU74" s="10">
        <v>2</v>
      </c>
      <c r="BV74" s="10" t="s">
        <v>373</v>
      </c>
      <c r="BW74" s="10" t="s">
        <v>373</v>
      </c>
      <c r="BX74" s="10" t="s">
        <v>373</v>
      </c>
      <c r="BY74" s="10" t="s">
        <v>373</v>
      </c>
      <c r="BZ74" s="10" t="s">
        <v>373</v>
      </c>
      <c r="CA74" s="10" t="s">
        <v>373</v>
      </c>
      <c r="CB74" s="10" t="s">
        <v>373</v>
      </c>
      <c r="CC74" s="10" t="s">
        <v>373</v>
      </c>
      <c r="CD74" s="10" t="s">
        <v>373</v>
      </c>
      <c r="CE74" s="10" t="s">
        <v>373</v>
      </c>
      <c r="CF74" s="10" t="s">
        <v>373</v>
      </c>
      <c r="CG74" s="10" t="s">
        <v>373</v>
      </c>
      <c r="CH74" s="10">
        <v>1</v>
      </c>
      <c r="CI74" s="10">
        <v>3500</v>
      </c>
      <c r="CJ74" s="10" t="s">
        <v>373</v>
      </c>
      <c r="CK74" s="10">
        <v>3600</v>
      </c>
      <c r="CL74" s="10" t="s">
        <v>373</v>
      </c>
      <c r="CM74" s="10">
        <v>1234</v>
      </c>
      <c r="CN74" s="10" t="s">
        <v>373</v>
      </c>
      <c r="CO74" s="10">
        <v>107</v>
      </c>
      <c r="CP74" s="10" t="s">
        <v>373</v>
      </c>
      <c r="CQ74" s="10" t="s">
        <v>373</v>
      </c>
      <c r="CR74" s="10" t="s">
        <v>373</v>
      </c>
      <c r="CS74" s="123">
        <v>42000</v>
      </c>
      <c r="CT74" s="10">
        <v>35.4</v>
      </c>
      <c r="CU74" s="10">
        <v>4</v>
      </c>
      <c r="CV74" s="10">
        <v>3</v>
      </c>
      <c r="CW74" s="10">
        <v>6.4</v>
      </c>
      <c r="CX74" s="10">
        <v>1976</v>
      </c>
      <c r="CY74" s="10">
        <v>2018</v>
      </c>
      <c r="CZ74" s="10" t="s">
        <v>2638</v>
      </c>
      <c r="DA74" s="10">
        <v>3</v>
      </c>
      <c r="DB74" s="10">
        <v>711878</v>
      </c>
      <c r="DC74" s="10">
        <v>0.95</v>
      </c>
      <c r="DD74" s="10" t="s">
        <v>2640</v>
      </c>
      <c r="DE74" s="10" t="s">
        <v>2641</v>
      </c>
      <c r="DF74" s="10" t="s">
        <v>373</v>
      </c>
      <c r="DG74" s="10" t="s">
        <v>373</v>
      </c>
      <c r="DH74" s="10" t="s">
        <v>373</v>
      </c>
      <c r="DI74" s="10" t="s">
        <v>2642</v>
      </c>
      <c r="DJ74" s="10" t="s">
        <v>373</v>
      </c>
      <c r="DK74" s="10" t="s">
        <v>373</v>
      </c>
      <c r="DL74" s="10" t="s">
        <v>373</v>
      </c>
      <c r="DM74" s="10" t="s">
        <v>373</v>
      </c>
      <c r="DN74" s="10" t="s">
        <v>2643</v>
      </c>
      <c r="DO74" s="10">
        <v>2</v>
      </c>
      <c r="DP74" s="10">
        <v>1</v>
      </c>
      <c r="DQ74" s="10" t="s">
        <v>494</v>
      </c>
      <c r="DR74" s="10" t="s">
        <v>2644</v>
      </c>
      <c r="DS74" s="10" t="s">
        <v>373</v>
      </c>
      <c r="DT74" s="12">
        <v>1</v>
      </c>
      <c r="DU74" s="10" t="s">
        <v>373</v>
      </c>
      <c r="DV74" s="10" t="s">
        <v>373</v>
      </c>
      <c r="DW74" s="10">
        <v>1</v>
      </c>
      <c r="DX74" s="10">
        <v>3500</v>
      </c>
      <c r="DY74" s="10" t="s">
        <v>373</v>
      </c>
      <c r="DZ74" s="10">
        <v>3600</v>
      </c>
      <c r="EA74" s="10" t="s">
        <v>373</v>
      </c>
      <c r="EB74" s="10" t="s">
        <v>373</v>
      </c>
      <c r="EC74" s="10" t="s">
        <v>373</v>
      </c>
      <c r="ED74" s="10" t="s">
        <v>373</v>
      </c>
      <c r="EE74" s="10" t="s">
        <v>373</v>
      </c>
      <c r="EF74" s="10" t="s">
        <v>373</v>
      </c>
      <c r="EG74" s="10" t="s">
        <v>373</v>
      </c>
      <c r="EH74" s="10" t="s">
        <v>373</v>
      </c>
      <c r="EI74" s="10">
        <v>21.5</v>
      </c>
      <c r="EJ74" s="10">
        <v>6</v>
      </c>
      <c r="EK74" s="10">
        <v>1</v>
      </c>
      <c r="EL74" s="19">
        <v>0</v>
      </c>
      <c r="EM74" s="10" t="s">
        <v>1758</v>
      </c>
      <c r="EN74" s="10" t="s">
        <v>373</v>
      </c>
      <c r="EO74" s="10">
        <v>1953</v>
      </c>
      <c r="EP74" s="10">
        <v>2001</v>
      </c>
      <c r="EQ74" s="10">
        <v>0.73</v>
      </c>
      <c r="ER74" s="10">
        <v>1.64</v>
      </c>
      <c r="ES74" s="10">
        <v>244</v>
      </c>
      <c r="ET74" s="10">
        <v>2.1469999999999998</v>
      </c>
      <c r="EU74" s="10">
        <v>0.96599999999999997</v>
      </c>
      <c r="EV74" s="12">
        <v>0.5</v>
      </c>
      <c r="EW74" s="10" t="s">
        <v>373</v>
      </c>
      <c r="EX74" s="10" t="s">
        <v>373</v>
      </c>
      <c r="EY74" s="10">
        <v>2</v>
      </c>
      <c r="EZ74" s="10">
        <v>2</v>
      </c>
      <c r="FA74" s="10" t="s">
        <v>373</v>
      </c>
      <c r="FB74" s="10" t="s">
        <v>373</v>
      </c>
      <c r="FC74" s="10">
        <v>1</v>
      </c>
      <c r="FD74" s="10" t="s">
        <v>2651</v>
      </c>
      <c r="FE74" s="10">
        <v>2</v>
      </c>
      <c r="FF74" s="10" t="s">
        <v>373</v>
      </c>
      <c r="FG74" s="10" t="s">
        <v>373</v>
      </c>
      <c r="FH74" s="10">
        <v>1</v>
      </c>
      <c r="FI74" s="10" t="s">
        <v>373</v>
      </c>
      <c r="FJ74" s="10" t="s">
        <v>373</v>
      </c>
      <c r="FK74" s="10" t="s">
        <v>373</v>
      </c>
      <c r="FL74" s="10" t="s">
        <v>373</v>
      </c>
      <c r="FM74" s="10" t="s">
        <v>373</v>
      </c>
      <c r="FN74" s="10" t="s">
        <v>373</v>
      </c>
      <c r="FO74" s="10" t="s">
        <v>373</v>
      </c>
      <c r="FP74" s="10" t="s">
        <v>373</v>
      </c>
      <c r="FQ74" s="10" t="s">
        <v>373</v>
      </c>
      <c r="FR74" s="10" t="s">
        <v>373</v>
      </c>
      <c r="FS74" s="10" t="s">
        <v>373</v>
      </c>
    </row>
    <row r="75" spans="1:175" s="10" customFormat="1" x14ac:dyDescent="0.2">
      <c r="A75" s="10" t="s">
        <v>2063</v>
      </c>
      <c r="B75" s="10">
        <v>3975</v>
      </c>
      <c r="C75" s="10">
        <v>4</v>
      </c>
      <c r="D75" s="10">
        <v>3</v>
      </c>
      <c r="E75" s="10">
        <v>1</v>
      </c>
      <c r="F75" s="10" t="s">
        <v>373</v>
      </c>
      <c r="G75" s="10" t="s">
        <v>1021</v>
      </c>
      <c r="H75" s="10">
        <v>1</v>
      </c>
      <c r="I75" s="10" t="s">
        <v>2068</v>
      </c>
      <c r="J75" s="10" t="s">
        <v>2069</v>
      </c>
      <c r="K75" s="71">
        <v>0.03</v>
      </c>
      <c r="L75" s="10" t="s">
        <v>373</v>
      </c>
      <c r="M75" s="10">
        <v>5</v>
      </c>
      <c r="N75" s="10" t="s">
        <v>373</v>
      </c>
      <c r="O75" s="10" t="s">
        <v>373</v>
      </c>
      <c r="P75" s="10">
        <v>14</v>
      </c>
      <c r="Q75" s="10" t="s">
        <v>373</v>
      </c>
      <c r="R75" s="10" t="s">
        <v>373</v>
      </c>
      <c r="S75" s="10">
        <v>1</v>
      </c>
      <c r="T75" s="10" t="s">
        <v>2072</v>
      </c>
      <c r="U75" s="10" t="s">
        <v>405</v>
      </c>
      <c r="V75" s="10" t="s">
        <v>406</v>
      </c>
      <c r="W75" s="10">
        <v>60</v>
      </c>
      <c r="X75" s="10" t="s">
        <v>2073</v>
      </c>
      <c r="Y75" s="10" t="s">
        <v>373</v>
      </c>
      <c r="Z75" s="19">
        <v>9.6999999999999989E-2</v>
      </c>
      <c r="AA75" s="19">
        <v>0.17300000000000001</v>
      </c>
      <c r="AB75" s="10" t="s">
        <v>373</v>
      </c>
      <c r="AC75" s="10" t="s">
        <v>373</v>
      </c>
      <c r="AE75" s="10" t="s">
        <v>373</v>
      </c>
      <c r="AF75" s="10" t="s">
        <v>429</v>
      </c>
      <c r="AG75" s="10">
        <v>1</v>
      </c>
      <c r="AH75" s="10">
        <v>1</v>
      </c>
      <c r="AI75" s="10">
        <v>1</v>
      </c>
      <c r="AJ75" s="10">
        <v>2009</v>
      </c>
      <c r="AK75" s="10">
        <v>2009</v>
      </c>
      <c r="AL75" s="10" t="s">
        <v>429</v>
      </c>
      <c r="AM75" s="10">
        <v>2009</v>
      </c>
      <c r="AN75" s="10">
        <v>2009</v>
      </c>
      <c r="AO75" s="10" t="s">
        <v>489</v>
      </c>
      <c r="AP75" s="10">
        <v>2</v>
      </c>
      <c r="AQ75" s="10" t="s">
        <v>703</v>
      </c>
      <c r="AR75" s="10" t="s">
        <v>2076</v>
      </c>
      <c r="AS75" s="10" t="s">
        <v>373</v>
      </c>
      <c r="AT75" s="10" t="s">
        <v>1090</v>
      </c>
      <c r="AU75" s="10" t="s">
        <v>1196</v>
      </c>
      <c r="AV75" s="10">
        <v>2</v>
      </c>
      <c r="AW75" s="10" t="s">
        <v>1092</v>
      </c>
      <c r="AX75" s="10">
        <v>1</v>
      </c>
      <c r="AY75" s="10">
        <v>1</v>
      </c>
      <c r="AZ75" s="10" t="s">
        <v>373</v>
      </c>
      <c r="BA75" s="10">
        <v>1</v>
      </c>
      <c r="BB75" s="10">
        <v>2019</v>
      </c>
      <c r="BC75" s="10" t="s">
        <v>411</v>
      </c>
      <c r="BD75" s="16">
        <v>0.03</v>
      </c>
      <c r="BE75" s="10" t="s">
        <v>373</v>
      </c>
      <c r="BF75" s="10" t="s">
        <v>1599</v>
      </c>
      <c r="BG75" s="10" t="s">
        <v>373</v>
      </c>
      <c r="BH75" s="10" t="s">
        <v>494</v>
      </c>
      <c r="BI75" s="10" t="s">
        <v>2077</v>
      </c>
      <c r="BJ75" s="77">
        <v>42.16</v>
      </c>
      <c r="BK75" s="10">
        <v>1</v>
      </c>
      <c r="BL75" s="10">
        <v>2019</v>
      </c>
      <c r="BM75" s="10" t="s">
        <v>411</v>
      </c>
      <c r="BN75" s="19">
        <v>0.03</v>
      </c>
      <c r="BP75" s="10" t="s">
        <v>1599</v>
      </c>
      <c r="BQ75" s="10" t="s">
        <v>373</v>
      </c>
      <c r="BR75" s="10" t="s">
        <v>435</v>
      </c>
      <c r="BS75" s="10" t="s">
        <v>373</v>
      </c>
      <c r="BT75" s="77">
        <v>48.28</v>
      </c>
      <c r="BU75" s="10">
        <v>2</v>
      </c>
      <c r="BV75" s="10" t="s">
        <v>373</v>
      </c>
      <c r="BW75" s="10" t="s">
        <v>373</v>
      </c>
      <c r="BX75" s="10" t="s">
        <v>373</v>
      </c>
      <c r="BY75" s="10" t="s">
        <v>373</v>
      </c>
      <c r="BZ75" s="10" t="s">
        <v>373</v>
      </c>
      <c r="CA75" s="10" t="s">
        <v>373</v>
      </c>
      <c r="CB75" s="10" t="s">
        <v>373</v>
      </c>
      <c r="CC75" s="10" t="s">
        <v>373</v>
      </c>
      <c r="CD75" s="10" t="s">
        <v>373</v>
      </c>
      <c r="CE75" s="10" t="s">
        <v>373</v>
      </c>
      <c r="CF75" s="10" t="s">
        <v>373</v>
      </c>
      <c r="CG75" s="10" t="s">
        <v>373</v>
      </c>
      <c r="CH75" s="10">
        <v>1</v>
      </c>
      <c r="CI75" s="10">
        <v>3975</v>
      </c>
      <c r="CJ75" s="10">
        <v>3</v>
      </c>
      <c r="CK75" s="10">
        <v>3975</v>
      </c>
      <c r="CL75" s="10">
        <v>3</v>
      </c>
      <c r="CM75" s="10">
        <v>1196</v>
      </c>
      <c r="CN75" s="10">
        <v>1</v>
      </c>
      <c r="CO75" s="10">
        <v>47</v>
      </c>
      <c r="CP75" s="10">
        <v>0</v>
      </c>
      <c r="CQ75" s="10">
        <v>28</v>
      </c>
      <c r="CR75" s="10">
        <v>0</v>
      </c>
      <c r="CS75" s="123">
        <v>84000</v>
      </c>
      <c r="CT75" s="10">
        <v>17</v>
      </c>
      <c r="CU75" s="10">
        <v>1</v>
      </c>
      <c r="CV75" s="10">
        <v>1</v>
      </c>
      <c r="CW75" s="10">
        <v>0.5</v>
      </c>
      <c r="CX75" s="10">
        <v>1982</v>
      </c>
      <c r="CY75" s="10" t="s">
        <v>373</v>
      </c>
      <c r="CZ75" s="10" t="s">
        <v>2085</v>
      </c>
      <c r="DA75" s="10">
        <v>1.1000000000000001</v>
      </c>
      <c r="DB75" s="10">
        <v>0.33</v>
      </c>
      <c r="DC75" s="10" t="s">
        <v>2088</v>
      </c>
      <c r="DD75" s="10">
        <v>554000</v>
      </c>
      <c r="DE75" s="10">
        <v>0</v>
      </c>
      <c r="DF75" s="10">
        <v>1.1000000000000001</v>
      </c>
      <c r="DG75" s="10">
        <v>0</v>
      </c>
      <c r="DH75" s="10">
        <v>0</v>
      </c>
      <c r="DI75" s="10">
        <v>0</v>
      </c>
      <c r="DJ75" s="10">
        <v>0</v>
      </c>
      <c r="DK75" s="10" t="s">
        <v>373</v>
      </c>
      <c r="DL75" s="10">
        <v>0</v>
      </c>
      <c r="DM75" s="10">
        <v>0</v>
      </c>
      <c r="DN75" s="10" t="s">
        <v>679</v>
      </c>
      <c r="DO75" s="10">
        <v>1</v>
      </c>
      <c r="DP75" s="10">
        <v>1</v>
      </c>
      <c r="DQ75" s="10" t="s">
        <v>449</v>
      </c>
      <c r="DR75" s="10" t="s">
        <v>373</v>
      </c>
      <c r="DS75" s="12">
        <v>1</v>
      </c>
      <c r="DT75" s="55">
        <v>0</v>
      </c>
      <c r="DU75" s="55">
        <v>0</v>
      </c>
      <c r="DV75" s="10" t="s">
        <v>373</v>
      </c>
      <c r="DW75" s="10">
        <v>1</v>
      </c>
      <c r="DX75" s="10">
        <v>3975</v>
      </c>
      <c r="DY75" s="10">
        <v>3</v>
      </c>
      <c r="DZ75" s="10">
        <v>3975</v>
      </c>
      <c r="EA75" s="10">
        <v>3</v>
      </c>
      <c r="EB75" s="10">
        <v>1196</v>
      </c>
      <c r="EC75" s="10">
        <v>1</v>
      </c>
      <c r="ED75" s="10">
        <v>47</v>
      </c>
      <c r="EE75" s="10">
        <v>0</v>
      </c>
      <c r="EF75" s="10">
        <v>28</v>
      </c>
      <c r="EG75" s="10">
        <v>0</v>
      </c>
      <c r="EH75" s="10">
        <v>84000</v>
      </c>
      <c r="EI75" s="10">
        <v>27.32</v>
      </c>
      <c r="EJ75" s="10">
        <v>3</v>
      </c>
      <c r="EK75" s="10">
        <v>1</v>
      </c>
      <c r="EL75" s="10" t="s">
        <v>679</v>
      </c>
      <c r="EM75" s="10" t="s">
        <v>651</v>
      </c>
      <c r="EN75" s="10" t="s">
        <v>373</v>
      </c>
      <c r="EO75" s="10">
        <v>2005</v>
      </c>
      <c r="EP75" s="10">
        <v>2011</v>
      </c>
      <c r="EQ75" s="10" t="s">
        <v>373</v>
      </c>
      <c r="ER75" s="10" t="s">
        <v>373</v>
      </c>
      <c r="ES75" s="10" t="s">
        <v>373</v>
      </c>
      <c r="ET75" s="10" t="s">
        <v>373</v>
      </c>
      <c r="EU75" s="10" t="s">
        <v>373</v>
      </c>
      <c r="EV75" s="10" t="s">
        <v>373</v>
      </c>
      <c r="EW75" s="10" t="s">
        <v>373</v>
      </c>
      <c r="EX75" s="10" t="s">
        <v>373</v>
      </c>
      <c r="EY75" s="10">
        <v>2</v>
      </c>
      <c r="EZ75" s="10">
        <v>2</v>
      </c>
      <c r="FA75" s="10" t="s">
        <v>373</v>
      </c>
      <c r="FB75" s="10" t="s">
        <v>373</v>
      </c>
      <c r="FC75" s="10">
        <v>1</v>
      </c>
      <c r="FD75" s="10" t="s">
        <v>2092</v>
      </c>
      <c r="FE75" s="10">
        <v>1</v>
      </c>
      <c r="FF75" s="10" t="s">
        <v>373</v>
      </c>
      <c r="FG75" s="10" t="s">
        <v>373</v>
      </c>
      <c r="FH75" s="10">
        <v>2</v>
      </c>
      <c r="FI75" s="10" t="s">
        <v>373</v>
      </c>
      <c r="FJ75" s="10" t="s">
        <v>373</v>
      </c>
      <c r="FK75" s="10" t="s">
        <v>373</v>
      </c>
      <c r="FL75" s="10" t="s">
        <v>373</v>
      </c>
      <c r="FM75" s="10" t="s">
        <v>373</v>
      </c>
      <c r="FN75" s="10" t="s">
        <v>373</v>
      </c>
      <c r="FO75" s="10" t="s">
        <v>373</v>
      </c>
      <c r="FP75" s="10" t="s">
        <v>373</v>
      </c>
      <c r="FQ75" s="10" t="s">
        <v>373</v>
      </c>
      <c r="FR75" s="10" t="s">
        <v>373</v>
      </c>
      <c r="FS75" s="10" t="s">
        <v>373</v>
      </c>
    </row>
    <row r="76" spans="1:175" s="10" customFormat="1" x14ac:dyDescent="0.2">
      <c r="A76" s="10" t="s">
        <v>3251</v>
      </c>
      <c r="B76" s="10">
        <v>9225</v>
      </c>
      <c r="C76" s="10">
        <v>4</v>
      </c>
      <c r="D76" s="10">
        <v>3</v>
      </c>
      <c r="E76" s="10">
        <v>1</v>
      </c>
      <c r="F76" s="10" t="s">
        <v>373</v>
      </c>
      <c r="G76" s="10" t="s">
        <v>739</v>
      </c>
      <c r="H76" s="10">
        <v>1</v>
      </c>
      <c r="I76" s="10" t="s">
        <v>1022</v>
      </c>
      <c r="J76" s="10" t="s">
        <v>373</v>
      </c>
      <c r="K76" s="71">
        <v>0.05</v>
      </c>
      <c r="L76" s="55">
        <v>1.4999999999999999E-2</v>
      </c>
      <c r="M76" s="10" t="s">
        <v>373</v>
      </c>
      <c r="N76" s="10" t="s">
        <v>373</v>
      </c>
      <c r="O76" s="10" t="s">
        <v>373</v>
      </c>
      <c r="P76" s="10">
        <v>30</v>
      </c>
      <c r="Q76" s="10" t="s">
        <v>373</v>
      </c>
      <c r="R76" s="10" t="s">
        <v>373</v>
      </c>
      <c r="S76" s="10">
        <v>2</v>
      </c>
      <c r="T76" s="10" t="s">
        <v>373</v>
      </c>
      <c r="U76" s="10" t="s">
        <v>405</v>
      </c>
      <c r="V76" s="10" t="s">
        <v>636</v>
      </c>
      <c r="W76" s="10" t="s">
        <v>373</v>
      </c>
      <c r="X76" s="10" t="s">
        <v>2978</v>
      </c>
      <c r="Y76" s="10" t="s">
        <v>2979</v>
      </c>
      <c r="Z76" s="10" t="s">
        <v>373</v>
      </c>
      <c r="AA76" s="10" t="s">
        <v>373</v>
      </c>
      <c r="AB76" s="10" t="s">
        <v>373</v>
      </c>
      <c r="AC76" s="10" t="s">
        <v>373</v>
      </c>
      <c r="AE76" s="10" t="s">
        <v>373</v>
      </c>
      <c r="AF76" s="10" t="s">
        <v>373</v>
      </c>
      <c r="AG76" s="10">
        <v>2</v>
      </c>
      <c r="AH76" s="10">
        <v>2</v>
      </c>
      <c r="AI76" s="10">
        <v>2</v>
      </c>
      <c r="AJ76" s="10">
        <v>2018</v>
      </c>
      <c r="AK76" s="10">
        <v>2018</v>
      </c>
      <c r="AL76" s="10">
        <v>2018</v>
      </c>
      <c r="AM76" s="10">
        <v>2006</v>
      </c>
      <c r="AN76" s="10">
        <v>2006</v>
      </c>
      <c r="AO76" s="10">
        <v>2006</v>
      </c>
      <c r="AP76" s="10">
        <v>2</v>
      </c>
      <c r="AQ76" s="10" t="s">
        <v>408</v>
      </c>
      <c r="AR76" s="10" t="s">
        <v>373</v>
      </c>
      <c r="AS76" s="10" t="s">
        <v>373</v>
      </c>
      <c r="AT76" s="10" t="s">
        <v>802</v>
      </c>
      <c r="AU76" s="10" t="s">
        <v>373</v>
      </c>
      <c r="AV76" s="10">
        <v>1</v>
      </c>
      <c r="AW76" s="10" t="s">
        <v>373</v>
      </c>
      <c r="AX76" s="10">
        <v>2</v>
      </c>
      <c r="AY76" s="10">
        <v>2</v>
      </c>
      <c r="AZ76" s="10">
        <v>2</v>
      </c>
      <c r="BA76" s="10">
        <v>1</v>
      </c>
      <c r="BB76" s="10">
        <v>2019</v>
      </c>
      <c r="BC76" s="10" t="s">
        <v>373</v>
      </c>
      <c r="BD76" s="10" t="s">
        <v>373</v>
      </c>
      <c r="BE76" s="10" t="s">
        <v>373</v>
      </c>
      <c r="BF76" s="10" t="s">
        <v>1687</v>
      </c>
      <c r="BG76" s="10" t="s">
        <v>2981</v>
      </c>
      <c r="BH76" s="10" t="s">
        <v>415</v>
      </c>
      <c r="BI76" s="10" t="s">
        <v>373</v>
      </c>
      <c r="BJ76" s="77">
        <v>54.07</v>
      </c>
      <c r="BK76" s="10">
        <v>1</v>
      </c>
      <c r="BM76" s="10" t="s">
        <v>411</v>
      </c>
      <c r="BN76" s="12">
        <v>0.37</v>
      </c>
      <c r="BO76" s="10" t="s">
        <v>373</v>
      </c>
      <c r="BP76" s="10" t="s">
        <v>2985</v>
      </c>
      <c r="BQ76" s="10" t="s">
        <v>2986</v>
      </c>
      <c r="BR76" s="10" t="s">
        <v>828</v>
      </c>
      <c r="BS76" s="10" t="s">
        <v>373</v>
      </c>
      <c r="BT76" s="77">
        <v>76.900000000000006</v>
      </c>
      <c r="BU76" s="10">
        <v>1</v>
      </c>
      <c r="BV76" s="10">
        <v>2007</v>
      </c>
      <c r="BW76" s="10" t="s">
        <v>373</v>
      </c>
      <c r="BX76" s="10" t="s">
        <v>373</v>
      </c>
      <c r="BY76" s="10" t="s">
        <v>373</v>
      </c>
      <c r="BZ76" s="10">
        <v>3</v>
      </c>
      <c r="CA76" s="10" t="s">
        <v>494</v>
      </c>
      <c r="CB76" s="10" t="s">
        <v>2989</v>
      </c>
      <c r="CC76" s="10" t="s">
        <v>752</v>
      </c>
      <c r="CD76" s="10" t="s">
        <v>373</v>
      </c>
      <c r="CE76" s="10">
        <v>2</v>
      </c>
      <c r="CF76" s="10" t="s">
        <v>373</v>
      </c>
      <c r="CG76" s="77">
        <v>1</v>
      </c>
      <c r="CH76" s="10">
        <v>1</v>
      </c>
      <c r="CI76" s="10">
        <v>9225</v>
      </c>
      <c r="CJ76" s="10" t="s">
        <v>373</v>
      </c>
      <c r="CK76" s="10" t="s">
        <v>373</v>
      </c>
      <c r="CL76" s="10" t="s">
        <v>373</v>
      </c>
      <c r="CM76" s="10">
        <v>3071</v>
      </c>
      <c r="CN76" s="10" t="s">
        <v>373</v>
      </c>
      <c r="CO76" s="10">
        <v>99</v>
      </c>
      <c r="CP76" s="10" t="s">
        <v>373</v>
      </c>
      <c r="CQ76" s="10" t="s">
        <v>373</v>
      </c>
      <c r="CR76" s="10" t="s">
        <v>373</v>
      </c>
      <c r="CS76" s="10">
        <v>600</v>
      </c>
      <c r="CT76" s="10">
        <v>54</v>
      </c>
      <c r="CU76" s="10">
        <v>2</v>
      </c>
      <c r="CV76" s="10">
        <v>1</v>
      </c>
      <c r="CW76" s="10">
        <v>0</v>
      </c>
      <c r="CX76" s="10">
        <v>2009</v>
      </c>
      <c r="CY76" s="10">
        <v>2009</v>
      </c>
      <c r="CZ76" s="10" t="s">
        <v>2994</v>
      </c>
      <c r="DA76" s="10" t="s">
        <v>2995</v>
      </c>
      <c r="DB76" s="10" t="s">
        <v>2996</v>
      </c>
      <c r="DC76" s="10" t="s">
        <v>373</v>
      </c>
      <c r="DD76" s="10" t="s">
        <v>2997</v>
      </c>
      <c r="DE76" s="10" t="s">
        <v>2998</v>
      </c>
      <c r="DF76" s="10" t="s">
        <v>2999</v>
      </c>
      <c r="DG76" s="10" t="s">
        <v>2998</v>
      </c>
      <c r="DH76" s="10" t="s">
        <v>3000</v>
      </c>
      <c r="DI76" s="10" t="s">
        <v>3001</v>
      </c>
      <c r="DJ76" s="10" t="s">
        <v>3000</v>
      </c>
      <c r="DK76" s="10" t="s">
        <v>3001</v>
      </c>
      <c r="DL76" s="10" t="s">
        <v>2998</v>
      </c>
      <c r="DM76" s="10" t="s">
        <v>3002</v>
      </c>
      <c r="DN76" s="10" t="s">
        <v>479</v>
      </c>
      <c r="DO76" s="10">
        <v>1</v>
      </c>
      <c r="DP76" s="10">
        <v>1</v>
      </c>
      <c r="DQ76" s="10" t="s">
        <v>449</v>
      </c>
      <c r="DR76" s="10" t="s">
        <v>373</v>
      </c>
      <c r="DS76" s="55">
        <v>4.8000000000000001E-2</v>
      </c>
      <c r="DT76" s="55">
        <v>0.95199999999999996</v>
      </c>
      <c r="DU76" s="10" t="s">
        <v>373</v>
      </c>
      <c r="DV76" s="10" t="s">
        <v>373</v>
      </c>
      <c r="DW76" s="10">
        <v>1</v>
      </c>
      <c r="DX76" s="10">
        <v>9225</v>
      </c>
      <c r="DY76" s="10" t="s">
        <v>373</v>
      </c>
      <c r="DZ76" s="10" t="s">
        <v>373</v>
      </c>
      <c r="EA76" s="10" t="s">
        <v>373</v>
      </c>
      <c r="EB76" s="10">
        <v>3380</v>
      </c>
      <c r="EC76" s="10" t="s">
        <v>373</v>
      </c>
      <c r="ED76" s="10">
        <v>115</v>
      </c>
      <c r="EE76" s="10" t="s">
        <v>373</v>
      </c>
      <c r="EF76" s="10" t="s">
        <v>373</v>
      </c>
      <c r="EG76" s="10" t="s">
        <v>373</v>
      </c>
      <c r="EH76" s="10" t="s">
        <v>2992</v>
      </c>
      <c r="EI76" s="10">
        <v>49</v>
      </c>
      <c r="EJ76" s="10" t="s">
        <v>3007</v>
      </c>
      <c r="EK76" s="10">
        <v>1</v>
      </c>
      <c r="EL76" s="10" t="s">
        <v>3008</v>
      </c>
      <c r="EM76" s="10" t="s">
        <v>3009</v>
      </c>
      <c r="EN76" s="10" t="s">
        <v>373</v>
      </c>
      <c r="EO76" s="10">
        <v>1947</v>
      </c>
      <c r="EP76" s="10">
        <v>1993</v>
      </c>
      <c r="EQ76" s="10">
        <v>1.38</v>
      </c>
      <c r="ER76" s="10">
        <v>7</v>
      </c>
      <c r="ES76" s="10">
        <v>476.36500000000001</v>
      </c>
      <c r="ET76" s="10">
        <v>4.2149999999999999</v>
      </c>
      <c r="EU76" s="10">
        <v>1.649</v>
      </c>
      <c r="EV76" s="10" t="s">
        <v>479</v>
      </c>
      <c r="EW76" s="10" t="s">
        <v>3016</v>
      </c>
      <c r="EX76" s="10" t="s">
        <v>479</v>
      </c>
      <c r="EY76" s="10">
        <v>2</v>
      </c>
      <c r="EZ76" s="10">
        <v>2</v>
      </c>
      <c r="FA76" s="10" t="s">
        <v>373</v>
      </c>
      <c r="FB76" s="10" t="s">
        <v>373</v>
      </c>
      <c r="FC76" s="10">
        <v>2</v>
      </c>
      <c r="FD76" s="10" t="s">
        <v>373</v>
      </c>
      <c r="FE76" s="10">
        <v>2</v>
      </c>
      <c r="FF76" s="10" t="s">
        <v>373</v>
      </c>
      <c r="FG76" s="10" t="s">
        <v>373</v>
      </c>
      <c r="FH76" s="10">
        <v>1</v>
      </c>
      <c r="FI76" s="10">
        <v>3380</v>
      </c>
      <c r="FJ76" s="10" t="s">
        <v>373</v>
      </c>
      <c r="FK76" s="10">
        <v>115</v>
      </c>
      <c r="FL76" s="10" t="s">
        <v>373</v>
      </c>
      <c r="FM76" s="10" t="s">
        <v>373</v>
      </c>
      <c r="FN76" s="10" t="s">
        <v>373</v>
      </c>
      <c r="FO76" s="10">
        <v>22.5</v>
      </c>
      <c r="FP76" s="10">
        <v>19.5</v>
      </c>
      <c r="FQ76" s="10">
        <v>3200</v>
      </c>
      <c r="FR76" s="10" t="s">
        <v>373</v>
      </c>
      <c r="FS76" s="10" t="s">
        <v>373</v>
      </c>
    </row>
    <row r="77" spans="1:175" s="10" customFormat="1" x14ac:dyDescent="0.2">
      <c r="A77" s="10" t="s">
        <v>3246</v>
      </c>
      <c r="B77" s="10">
        <v>19505</v>
      </c>
      <c r="C77" s="10">
        <v>5</v>
      </c>
      <c r="D77" s="10">
        <v>2</v>
      </c>
      <c r="E77" s="10">
        <v>1</v>
      </c>
      <c r="F77" s="10" t="s">
        <v>373</v>
      </c>
      <c r="G77" s="10" t="s">
        <v>3143</v>
      </c>
      <c r="H77" s="10">
        <v>1</v>
      </c>
      <c r="I77" s="10" t="s">
        <v>424</v>
      </c>
      <c r="J77" s="10" t="s">
        <v>373</v>
      </c>
      <c r="K77" s="10" t="s">
        <v>3144</v>
      </c>
      <c r="L77" s="10" t="s">
        <v>373</v>
      </c>
      <c r="M77" s="10">
        <v>14</v>
      </c>
      <c r="N77" s="10" t="s">
        <v>373</v>
      </c>
      <c r="O77" s="10" t="s">
        <v>373</v>
      </c>
      <c r="P77" s="10">
        <v>21</v>
      </c>
      <c r="Q77" s="9">
        <v>24.99</v>
      </c>
      <c r="R77" s="10">
        <v>30</v>
      </c>
      <c r="S77" s="10">
        <v>1</v>
      </c>
      <c r="T77" s="10" t="s">
        <v>3149</v>
      </c>
      <c r="U77" s="10" t="s">
        <v>405</v>
      </c>
      <c r="V77" s="10" t="s">
        <v>406</v>
      </c>
      <c r="W77" s="10">
        <v>30</v>
      </c>
      <c r="X77" s="10" t="s">
        <v>373</v>
      </c>
      <c r="Y77" s="10" t="s">
        <v>373</v>
      </c>
      <c r="Z77" s="19">
        <v>0.25</v>
      </c>
      <c r="AA77" s="10" t="s">
        <v>373</v>
      </c>
      <c r="AB77" s="10" t="s">
        <v>373</v>
      </c>
      <c r="AC77" s="10" t="s">
        <v>373</v>
      </c>
      <c r="AE77" s="10" t="s">
        <v>429</v>
      </c>
      <c r="AF77" s="10" t="s">
        <v>429</v>
      </c>
      <c r="AG77" s="10">
        <v>1</v>
      </c>
      <c r="AH77" s="10">
        <v>1</v>
      </c>
      <c r="AI77" s="10">
        <v>1</v>
      </c>
      <c r="AJ77" s="10">
        <v>2019</v>
      </c>
      <c r="AK77" s="10">
        <v>2016</v>
      </c>
      <c r="AL77" s="10">
        <v>2016</v>
      </c>
      <c r="AM77" s="10">
        <v>2015</v>
      </c>
      <c r="AN77" s="10">
        <v>2016</v>
      </c>
      <c r="AO77" s="10">
        <v>2016</v>
      </c>
      <c r="AP77" s="10">
        <v>1</v>
      </c>
      <c r="AQ77" s="10" t="s">
        <v>703</v>
      </c>
      <c r="AR77" s="10" t="s">
        <v>3152</v>
      </c>
      <c r="AS77" s="10" t="s">
        <v>373</v>
      </c>
      <c r="AT77" s="10" t="s">
        <v>823</v>
      </c>
      <c r="AU77" s="10" t="s">
        <v>3153</v>
      </c>
      <c r="AV77" s="10">
        <v>1</v>
      </c>
      <c r="AW77" s="10" t="s">
        <v>3154</v>
      </c>
      <c r="AX77" s="10">
        <v>2</v>
      </c>
      <c r="AY77" s="10">
        <v>2</v>
      </c>
      <c r="AZ77" s="10">
        <v>2</v>
      </c>
      <c r="BA77" s="10">
        <v>1</v>
      </c>
      <c r="BB77" s="10">
        <v>2019</v>
      </c>
      <c r="BC77" s="10" t="s">
        <v>411</v>
      </c>
      <c r="BD77" s="16">
        <v>0.02</v>
      </c>
      <c r="BE77" s="10" t="s">
        <v>373</v>
      </c>
      <c r="BF77" s="10" t="s">
        <v>3155</v>
      </c>
      <c r="BG77" s="10" t="s">
        <v>373</v>
      </c>
      <c r="BH77" s="10" t="s">
        <v>560</v>
      </c>
      <c r="BI77" s="10" t="s">
        <v>373</v>
      </c>
      <c r="BJ77" s="77">
        <v>50.1</v>
      </c>
      <c r="BK77" s="10">
        <v>1</v>
      </c>
      <c r="BL77" s="10">
        <v>2019</v>
      </c>
      <c r="BM77" s="10" t="s">
        <v>411</v>
      </c>
      <c r="BN77" s="19">
        <v>0.02</v>
      </c>
      <c r="BP77" s="10" t="s">
        <v>3155</v>
      </c>
      <c r="BQ77" s="10" t="s">
        <v>373</v>
      </c>
      <c r="BR77" s="10" t="s">
        <v>494</v>
      </c>
      <c r="BS77" s="10" t="s">
        <v>3157</v>
      </c>
      <c r="BT77" s="77">
        <v>45.71</v>
      </c>
      <c r="BU77" s="10">
        <v>1</v>
      </c>
      <c r="BV77" s="10">
        <v>2019</v>
      </c>
      <c r="BW77" s="10" t="s">
        <v>411</v>
      </c>
      <c r="BX77" s="19">
        <v>0.06</v>
      </c>
      <c r="BZ77" s="10">
        <v>1</v>
      </c>
      <c r="CA77" s="10" t="s">
        <v>3159</v>
      </c>
      <c r="CB77" s="10" t="s">
        <v>373</v>
      </c>
      <c r="CC77" s="10" t="s">
        <v>494</v>
      </c>
      <c r="CD77" s="10" t="s">
        <v>3160</v>
      </c>
      <c r="CE77" s="10">
        <v>1</v>
      </c>
      <c r="CF77" s="10" t="s">
        <v>3161</v>
      </c>
      <c r="CG77" s="77">
        <v>16.420000000000002</v>
      </c>
      <c r="CH77" s="10">
        <v>1</v>
      </c>
      <c r="CI77" s="10">
        <v>19679</v>
      </c>
      <c r="CJ77" s="10" t="s">
        <v>1077</v>
      </c>
      <c r="CK77" s="10" t="s">
        <v>1077</v>
      </c>
      <c r="CL77" s="10" t="s">
        <v>1077</v>
      </c>
      <c r="CM77" s="10">
        <v>5549</v>
      </c>
      <c r="CN77" s="10" t="s">
        <v>1077</v>
      </c>
      <c r="CO77" s="10">
        <v>217</v>
      </c>
      <c r="CP77" s="10" t="s">
        <v>1077</v>
      </c>
      <c r="CQ77" s="10" t="s">
        <v>3166</v>
      </c>
      <c r="CR77" s="10" t="s">
        <v>1077</v>
      </c>
      <c r="CS77" s="13">
        <v>72200</v>
      </c>
      <c r="CT77" s="10">
        <v>82.5</v>
      </c>
      <c r="CU77" s="10">
        <v>11</v>
      </c>
      <c r="CV77" s="10">
        <v>4</v>
      </c>
      <c r="CW77" s="10">
        <v>6</v>
      </c>
      <c r="CX77" s="10" t="s">
        <v>373</v>
      </c>
      <c r="CY77" s="10">
        <v>2011</v>
      </c>
      <c r="CZ77" s="10" t="s">
        <v>3172</v>
      </c>
      <c r="DA77" s="10" t="s">
        <v>3173</v>
      </c>
      <c r="DB77" s="10" t="s">
        <v>3174</v>
      </c>
      <c r="DC77" s="10" t="s">
        <v>3175</v>
      </c>
      <c r="DD77" s="10" t="s">
        <v>1806</v>
      </c>
      <c r="DE77" s="10" t="s">
        <v>3176</v>
      </c>
      <c r="DF77" s="10" t="s">
        <v>1077</v>
      </c>
      <c r="DG77" s="10" t="s">
        <v>1077</v>
      </c>
      <c r="DH77" s="10" t="s">
        <v>1077</v>
      </c>
      <c r="DI77" s="10" t="s">
        <v>1077</v>
      </c>
      <c r="DJ77" s="10" t="s">
        <v>1077</v>
      </c>
      <c r="DK77" s="10" t="s">
        <v>373</v>
      </c>
      <c r="DL77" s="10" t="s">
        <v>1077</v>
      </c>
      <c r="DM77" s="10" t="s">
        <v>1077</v>
      </c>
      <c r="DN77" s="10">
        <v>2027</v>
      </c>
      <c r="DO77" s="10">
        <v>1</v>
      </c>
      <c r="DP77" s="10">
        <v>1</v>
      </c>
      <c r="DQ77" s="10" t="s">
        <v>449</v>
      </c>
      <c r="DR77" s="10" t="s">
        <v>373</v>
      </c>
      <c r="DS77" s="55">
        <v>1</v>
      </c>
      <c r="DT77" s="10" t="s">
        <v>373</v>
      </c>
      <c r="DU77" s="10" t="s">
        <v>373</v>
      </c>
      <c r="DV77" s="10" t="s">
        <v>3177</v>
      </c>
      <c r="DW77" s="10">
        <v>1</v>
      </c>
      <c r="DX77" s="10">
        <v>19.678999999999998</v>
      </c>
      <c r="DY77" s="10" t="s">
        <v>1077</v>
      </c>
      <c r="DZ77" s="10" t="s">
        <v>1077</v>
      </c>
      <c r="EA77" s="10" t="s">
        <v>1077</v>
      </c>
      <c r="EB77" s="10">
        <v>5291</v>
      </c>
      <c r="EC77" s="10" t="s">
        <v>1077</v>
      </c>
      <c r="ED77" s="10">
        <v>219</v>
      </c>
      <c r="EE77" s="10" t="s">
        <v>1077</v>
      </c>
      <c r="EF77" s="10" t="s">
        <v>3181</v>
      </c>
      <c r="EG77" s="10" t="s">
        <v>1077</v>
      </c>
      <c r="EH77" s="10" t="s">
        <v>3182</v>
      </c>
      <c r="EI77" s="10">
        <v>60</v>
      </c>
      <c r="EJ77" s="10">
        <v>0</v>
      </c>
      <c r="EK77" s="10">
        <v>0</v>
      </c>
      <c r="EL77" s="19">
        <v>0</v>
      </c>
      <c r="EM77" s="10" t="s">
        <v>494</v>
      </c>
      <c r="EN77" s="10" t="s">
        <v>3185</v>
      </c>
      <c r="EO77" s="10" t="s">
        <v>3186</v>
      </c>
      <c r="EP77" s="10" t="s">
        <v>373</v>
      </c>
      <c r="EQ77" s="10" t="s">
        <v>373</v>
      </c>
      <c r="ER77" s="10" t="s">
        <v>373</v>
      </c>
      <c r="ES77" s="10" t="s">
        <v>373</v>
      </c>
      <c r="ET77" s="10" t="s">
        <v>373</v>
      </c>
      <c r="EU77" s="10" t="s">
        <v>373</v>
      </c>
      <c r="EV77" s="10" t="s">
        <v>373</v>
      </c>
      <c r="EW77" s="10" t="s">
        <v>373</v>
      </c>
      <c r="EX77" s="10" t="s">
        <v>373</v>
      </c>
      <c r="EY77" s="10">
        <v>2</v>
      </c>
      <c r="EZ77" s="10">
        <v>2</v>
      </c>
      <c r="FA77" s="10" t="s">
        <v>373</v>
      </c>
      <c r="FB77" s="10" t="s">
        <v>373</v>
      </c>
      <c r="FC77" s="10">
        <v>2</v>
      </c>
      <c r="FD77" s="10" t="s">
        <v>373</v>
      </c>
      <c r="FE77" s="10">
        <v>2</v>
      </c>
      <c r="FF77" s="10" t="s">
        <v>373</v>
      </c>
      <c r="FG77" s="10" t="s">
        <v>3187</v>
      </c>
      <c r="FH77" s="10">
        <v>1</v>
      </c>
      <c r="FI77" s="10">
        <v>5407</v>
      </c>
      <c r="FJ77" s="10" t="s">
        <v>1077</v>
      </c>
      <c r="FK77" s="10">
        <v>219</v>
      </c>
      <c r="FL77" s="10" t="s">
        <v>1077</v>
      </c>
      <c r="FM77" s="10">
        <v>49</v>
      </c>
      <c r="FN77" s="10" t="s">
        <v>1077</v>
      </c>
      <c r="FO77" s="10">
        <v>64</v>
      </c>
      <c r="FP77" s="10" t="s">
        <v>3191</v>
      </c>
      <c r="FQ77" s="10">
        <v>2640</v>
      </c>
      <c r="FR77" s="10" t="s">
        <v>373</v>
      </c>
      <c r="FS77" s="10" t="s">
        <v>3193</v>
      </c>
    </row>
    <row r="78" spans="1:175" s="10" customFormat="1" x14ac:dyDescent="0.2">
      <c r="A78" s="10" t="s">
        <v>3257</v>
      </c>
      <c r="B78" s="10">
        <v>3920</v>
      </c>
      <c r="C78" s="10">
        <v>4</v>
      </c>
      <c r="D78" s="10">
        <v>2</v>
      </c>
      <c r="E78" s="10">
        <v>1</v>
      </c>
      <c r="F78" s="10" t="s">
        <v>373</v>
      </c>
      <c r="G78" s="10" t="s">
        <v>539</v>
      </c>
      <c r="H78" s="10">
        <v>1</v>
      </c>
      <c r="I78" s="10" t="s">
        <v>597</v>
      </c>
      <c r="J78" s="10" t="s">
        <v>373</v>
      </c>
      <c r="K78" s="19">
        <v>0.05</v>
      </c>
      <c r="L78" s="10" t="s">
        <v>373</v>
      </c>
      <c r="M78" s="10">
        <v>3</v>
      </c>
      <c r="N78" s="10" t="s">
        <v>373</v>
      </c>
      <c r="O78" s="10" t="s">
        <v>373</v>
      </c>
      <c r="P78" s="10">
        <v>65</v>
      </c>
      <c r="Q78" s="10" t="s">
        <v>373</v>
      </c>
      <c r="R78" s="10" t="s">
        <v>373</v>
      </c>
      <c r="S78" s="10">
        <v>1</v>
      </c>
      <c r="T78" s="10" t="s">
        <v>2853</v>
      </c>
      <c r="U78" s="10" t="s">
        <v>405</v>
      </c>
      <c r="V78" s="10" t="s">
        <v>636</v>
      </c>
      <c r="W78" s="10">
        <v>120</v>
      </c>
      <c r="X78" s="10" t="s">
        <v>373</v>
      </c>
      <c r="Y78" s="10" t="s">
        <v>2854</v>
      </c>
      <c r="Z78" s="19">
        <v>0</v>
      </c>
      <c r="AA78" s="19">
        <v>0</v>
      </c>
      <c r="AB78" s="24">
        <v>0</v>
      </c>
      <c r="AC78" s="10" t="s">
        <v>373</v>
      </c>
      <c r="AE78" s="10" t="s">
        <v>373</v>
      </c>
      <c r="AF78" s="10" t="s">
        <v>373</v>
      </c>
      <c r="AG78" s="10">
        <v>2</v>
      </c>
      <c r="AH78" s="10">
        <v>2</v>
      </c>
      <c r="AI78" s="10">
        <v>2</v>
      </c>
      <c r="AJ78" s="10">
        <v>2000</v>
      </c>
      <c r="AK78" s="10">
        <v>2000</v>
      </c>
      <c r="AL78" s="10">
        <v>2000</v>
      </c>
      <c r="AM78" s="10">
        <v>2000</v>
      </c>
      <c r="AN78" s="10">
        <v>2000</v>
      </c>
      <c r="AO78" s="10">
        <v>2000</v>
      </c>
      <c r="AP78" s="10">
        <v>2</v>
      </c>
      <c r="AQ78" s="10" t="s">
        <v>494</v>
      </c>
      <c r="AR78" s="10" t="s">
        <v>373</v>
      </c>
      <c r="AS78" s="10" t="s">
        <v>2855</v>
      </c>
      <c r="AT78" s="10" t="s">
        <v>496</v>
      </c>
      <c r="AU78" s="10" t="s">
        <v>373</v>
      </c>
      <c r="AV78" s="10">
        <v>1</v>
      </c>
      <c r="AW78" s="10" t="s">
        <v>494</v>
      </c>
      <c r="AX78" s="10">
        <v>2</v>
      </c>
      <c r="AY78" s="10">
        <v>2</v>
      </c>
      <c r="AZ78" s="10">
        <v>2</v>
      </c>
      <c r="BA78" s="10">
        <v>1</v>
      </c>
      <c r="BB78" s="10">
        <v>2019</v>
      </c>
      <c r="BC78" s="10" t="s">
        <v>411</v>
      </c>
      <c r="BD78" s="24">
        <v>3.9E-2</v>
      </c>
      <c r="BE78" s="10" t="s">
        <v>373</v>
      </c>
      <c r="BF78" s="10" t="s">
        <v>618</v>
      </c>
      <c r="BG78" s="10" t="s">
        <v>373</v>
      </c>
      <c r="BH78" s="10" t="s">
        <v>494</v>
      </c>
      <c r="BI78" s="10" t="s">
        <v>2857</v>
      </c>
      <c r="BJ78" s="77">
        <v>30.31</v>
      </c>
      <c r="BK78" s="10">
        <v>1</v>
      </c>
      <c r="BL78" s="10">
        <v>2019</v>
      </c>
      <c r="BM78" s="10" t="s">
        <v>411</v>
      </c>
      <c r="BN78" s="19">
        <v>3.9E-2</v>
      </c>
      <c r="BO78" s="10" t="s">
        <v>373</v>
      </c>
      <c r="BP78" s="10" t="s">
        <v>618</v>
      </c>
      <c r="BQ78" s="10" t="s">
        <v>373</v>
      </c>
      <c r="BR78" s="10" t="s">
        <v>435</v>
      </c>
      <c r="BS78" s="10" t="s">
        <v>373</v>
      </c>
      <c r="BT78" s="77">
        <v>54.96</v>
      </c>
      <c r="BU78" s="10">
        <v>1</v>
      </c>
      <c r="BV78" s="10">
        <v>2019</v>
      </c>
      <c r="BW78" s="10" t="s">
        <v>411</v>
      </c>
      <c r="BX78" s="19">
        <v>3.9E-2</v>
      </c>
      <c r="BY78" s="10" t="s">
        <v>373</v>
      </c>
      <c r="BZ78" s="10">
        <v>1</v>
      </c>
      <c r="CA78" s="10" t="s">
        <v>618</v>
      </c>
      <c r="CB78" s="10" t="s">
        <v>373</v>
      </c>
      <c r="CC78" s="10" t="s">
        <v>752</v>
      </c>
      <c r="CD78" s="10" t="s">
        <v>373</v>
      </c>
      <c r="CE78" s="10">
        <v>2</v>
      </c>
      <c r="CF78" s="10" t="s">
        <v>373</v>
      </c>
      <c r="CG78" s="10" t="s">
        <v>2860</v>
      </c>
      <c r="CH78" s="10">
        <v>1</v>
      </c>
      <c r="CI78" s="10">
        <v>3920</v>
      </c>
      <c r="CJ78" s="10" t="s">
        <v>373</v>
      </c>
      <c r="CK78" s="10">
        <v>3920</v>
      </c>
      <c r="CL78" s="10" t="s">
        <v>373</v>
      </c>
      <c r="CM78" s="10">
        <v>605</v>
      </c>
      <c r="CN78" s="10" t="s">
        <v>373</v>
      </c>
      <c r="CO78" s="10">
        <v>60</v>
      </c>
      <c r="CP78" s="10" t="s">
        <v>373</v>
      </c>
      <c r="CQ78" s="10" t="s">
        <v>373</v>
      </c>
      <c r="CR78" s="10" t="s">
        <v>373</v>
      </c>
      <c r="CS78" s="123">
        <v>64986.239999999998</v>
      </c>
      <c r="CT78" s="10" t="s">
        <v>373</v>
      </c>
      <c r="CU78" s="10" t="s">
        <v>373</v>
      </c>
      <c r="CV78" s="10">
        <v>3</v>
      </c>
      <c r="CW78" s="10">
        <v>0.1</v>
      </c>
      <c r="CX78" s="10" t="s">
        <v>373</v>
      </c>
      <c r="CY78" s="10" t="s">
        <v>373</v>
      </c>
      <c r="CZ78" s="10" t="s">
        <v>373</v>
      </c>
      <c r="DA78" s="10" t="s">
        <v>373</v>
      </c>
      <c r="DB78" s="10" t="s">
        <v>373</v>
      </c>
      <c r="DC78" s="10" t="s">
        <v>373</v>
      </c>
      <c r="DD78" s="10" t="s">
        <v>373</v>
      </c>
      <c r="DE78" s="10" t="s">
        <v>373</v>
      </c>
      <c r="DF78" s="10">
        <v>1.43</v>
      </c>
      <c r="DG78" s="10" t="s">
        <v>373</v>
      </c>
      <c r="DH78" s="10" t="s">
        <v>373</v>
      </c>
      <c r="DI78" s="10" t="s">
        <v>373</v>
      </c>
      <c r="DJ78" s="10" t="s">
        <v>373</v>
      </c>
      <c r="DK78" s="10" t="s">
        <v>373</v>
      </c>
      <c r="DL78" s="10" t="s">
        <v>373</v>
      </c>
      <c r="DM78" s="10" t="s">
        <v>373</v>
      </c>
      <c r="DN78" s="10">
        <v>2034</v>
      </c>
      <c r="DO78" s="10">
        <v>1</v>
      </c>
      <c r="DP78" s="10">
        <v>1</v>
      </c>
      <c r="DQ78" s="10" t="s">
        <v>449</v>
      </c>
      <c r="DR78" s="10" t="s">
        <v>373</v>
      </c>
      <c r="DS78" s="10" t="s">
        <v>373</v>
      </c>
      <c r="DT78" s="55">
        <v>0.99</v>
      </c>
      <c r="DU78" s="55">
        <v>0.01</v>
      </c>
      <c r="DV78" s="10" t="s">
        <v>373</v>
      </c>
      <c r="DW78" s="10">
        <v>1</v>
      </c>
      <c r="DX78" s="10">
        <v>3920</v>
      </c>
      <c r="DY78" s="10" t="s">
        <v>373</v>
      </c>
      <c r="DZ78" s="10">
        <v>3920</v>
      </c>
      <c r="EA78" s="10" t="s">
        <v>373</v>
      </c>
      <c r="EB78" s="10">
        <v>605</v>
      </c>
      <c r="EC78" s="10" t="s">
        <v>373</v>
      </c>
      <c r="ED78" s="10">
        <v>60</v>
      </c>
      <c r="EE78" s="10" t="s">
        <v>373</v>
      </c>
      <c r="EF78" s="10" t="s">
        <v>373</v>
      </c>
      <c r="EG78" s="10" t="s">
        <v>373</v>
      </c>
      <c r="EH78" s="10" t="s">
        <v>2867</v>
      </c>
      <c r="EI78" s="10">
        <v>13.75</v>
      </c>
      <c r="EJ78" s="10">
        <v>3</v>
      </c>
      <c r="EK78" s="10">
        <v>0</v>
      </c>
      <c r="EL78" s="19">
        <v>0</v>
      </c>
      <c r="EM78" s="10" t="s">
        <v>494</v>
      </c>
      <c r="EN78" s="10" t="s">
        <v>2869</v>
      </c>
      <c r="EO78" s="10" t="s">
        <v>373</v>
      </c>
      <c r="EP78" s="10" t="s">
        <v>373</v>
      </c>
      <c r="EQ78" s="10" t="s">
        <v>373</v>
      </c>
      <c r="ER78" s="10" t="s">
        <v>373</v>
      </c>
      <c r="ES78" s="10">
        <v>159.19999999999999</v>
      </c>
      <c r="ET78" s="10">
        <v>0.77</v>
      </c>
      <c r="EU78" s="10">
        <v>0.76100000000000001</v>
      </c>
      <c r="EV78" s="12">
        <v>0.75</v>
      </c>
      <c r="EW78" s="10">
        <v>2026</v>
      </c>
      <c r="EX78" s="10">
        <v>2030</v>
      </c>
      <c r="EY78" s="10">
        <v>2</v>
      </c>
      <c r="EZ78" s="10" t="s">
        <v>373</v>
      </c>
      <c r="FA78" s="10" t="s">
        <v>373</v>
      </c>
      <c r="FB78" s="10" t="s">
        <v>373</v>
      </c>
      <c r="FC78" s="10">
        <v>2</v>
      </c>
      <c r="FD78" s="10" t="s">
        <v>373</v>
      </c>
      <c r="FE78" s="10">
        <v>2</v>
      </c>
      <c r="FF78" s="10" t="s">
        <v>373</v>
      </c>
      <c r="FG78" s="10" t="s">
        <v>373</v>
      </c>
      <c r="FH78" s="10">
        <v>1</v>
      </c>
      <c r="FI78" s="10">
        <v>654</v>
      </c>
      <c r="FJ78" s="10" t="s">
        <v>373</v>
      </c>
      <c r="FK78" s="10">
        <v>129</v>
      </c>
      <c r="FL78" s="10" t="s">
        <v>373</v>
      </c>
      <c r="FM78" s="10" t="s">
        <v>373</v>
      </c>
      <c r="FN78" s="10" t="s">
        <v>373</v>
      </c>
      <c r="FO78" s="10">
        <v>12.5</v>
      </c>
      <c r="FP78" s="10" t="s">
        <v>373</v>
      </c>
      <c r="FQ78" s="10" t="s">
        <v>373</v>
      </c>
      <c r="FR78" s="10" t="s">
        <v>373</v>
      </c>
      <c r="FS78" s="10" t="s">
        <v>373</v>
      </c>
    </row>
    <row r="79" spans="1:175" s="10" customFormat="1" x14ac:dyDescent="0.2">
      <c r="A79" s="10" t="s">
        <v>2451</v>
      </c>
      <c r="B79" s="10">
        <v>4105</v>
      </c>
      <c r="C79" s="10">
        <v>4</v>
      </c>
      <c r="D79" s="10">
        <v>3</v>
      </c>
      <c r="E79" s="10">
        <v>1</v>
      </c>
      <c r="F79" s="10" t="s">
        <v>373</v>
      </c>
      <c r="G79" s="10" t="s">
        <v>1021</v>
      </c>
      <c r="H79" s="10">
        <v>2</v>
      </c>
      <c r="I79" s="10" t="s">
        <v>424</v>
      </c>
      <c r="J79" s="10" t="s">
        <v>373</v>
      </c>
      <c r="K79" s="71">
        <v>0.05</v>
      </c>
      <c r="L79" s="10" t="s">
        <v>373</v>
      </c>
      <c r="M79" s="10" t="s">
        <v>2456</v>
      </c>
      <c r="N79" s="10" t="s">
        <v>373</v>
      </c>
      <c r="O79" s="10" t="s">
        <v>373</v>
      </c>
      <c r="P79" s="10">
        <v>18</v>
      </c>
      <c r="Q79" s="10" t="s">
        <v>373</v>
      </c>
      <c r="R79" s="10" t="s">
        <v>373</v>
      </c>
      <c r="S79" s="10">
        <v>1</v>
      </c>
      <c r="T79" s="10" t="s">
        <v>2458</v>
      </c>
      <c r="U79" s="10" t="s">
        <v>405</v>
      </c>
      <c r="V79" s="10" t="s">
        <v>406</v>
      </c>
      <c r="W79" s="10">
        <v>90</v>
      </c>
      <c r="X79" s="10" t="s">
        <v>373</v>
      </c>
      <c r="Y79" s="10" t="s">
        <v>373</v>
      </c>
      <c r="Z79" s="19">
        <v>0.24</v>
      </c>
      <c r="AA79" s="19">
        <v>0.43</v>
      </c>
      <c r="AB79" s="10" t="s">
        <v>373</v>
      </c>
      <c r="AC79" s="10" t="s">
        <v>373</v>
      </c>
      <c r="AE79" s="10" t="s">
        <v>373</v>
      </c>
      <c r="AF79" s="10" t="s">
        <v>429</v>
      </c>
      <c r="AG79" s="10">
        <v>2</v>
      </c>
      <c r="AH79" s="10">
        <v>2</v>
      </c>
      <c r="AI79" s="10">
        <v>2</v>
      </c>
      <c r="AJ79" s="10">
        <v>2000</v>
      </c>
      <c r="AK79" s="10">
        <v>2005</v>
      </c>
      <c r="AL79" s="10" t="s">
        <v>429</v>
      </c>
      <c r="AM79" s="10">
        <v>2000</v>
      </c>
      <c r="AN79" s="10">
        <v>2005</v>
      </c>
      <c r="AO79" s="10" t="s">
        <v>429</v>
      </c>
      <c r="AP79" s="10">
        <v>2</v>
      </c>
      <c r="AQ79" s="10" t="s">
        <v>408</v>
      </c>
      <c r="AR79" s="10" t="s">
        <v>373</v>
      </c>
      <c r="AS79" s="10" t="s">
        <v>373</v>
      </c>
      <c r="AT79" s="10" t="s">
        <v>2464</v>
      </c>
      <c r="AU79" s="10" t="s">
        <v>2465</v>
      </c>
      <c r="AV79" s="10">
        <v>2</v>
      </c>
      <c r="AW79" s="10" t="s">
        <v>373</v>
      </c>
      <c r="AX79" s="10">
        <v>2</v>
      </c>
      <c r="AY79" s="10">
        <v>2</v>
      </c>
      <c r="AZ79" s="10" t="s">
        <v>373</v>
      </c>
      <c r="BA79" s="10">
        <v>1</v>
      </c>
      <c r="BB79" s="10">
        <v>2019</v>
      </c>
      <c r="BC79" s="10" t="s">
        <v>411</v>
      </c>
      <c r="BD79" s="24">
        <v>0.04</v>
      </c>
      <c r="BE79" s="10" t="s">
        <v>373</v>
      </c>
      <c r="BF79" s="10" t="s">
        <v>600</v>
      </c>
      <c r="BG79" s="10" t="s">
        <v>373</v>
      </c>
      <c r="BH79" s="10" t="s">
        <v>560</v>
      </c>
      <c r="BI79" s="10" t="s">
        <v>373</v>
      </c>
      <c r="BJ79" s="77">
        <v>57.92</v>
      </c>
      <c r="BK79" s="10">
        <v>1</v>
      </c>
      <c r="BL79" s="10">
        <v>2010</v>
      </c>
      <c r="BM79" s="10" t="s">
        <v>411</v>
      </c>
      <c r="BN79" s="19">
        <v>1.7500000000000002E-2</v>
      </c>
      <c r="BO79" s="10" t="s">
        <v>373</v>
      </c>
      <c r="BP79" s="10" t="s">
        <v>618</v>
      </c>
      <c r="BQ79" s="10" t="s">
        <v>373</v>
      </c>
      <c r="BR79" s="10" t="s">
        <v>494</v>
      </c>
      <c r="BS79" s="10" t="s">
        <v>2468</v>
      </c>
      <c r="BT79" s="10" t="s">
        <v>2469</v>
      </c>
      <c r="BU79" s="10">
        <v>2</v>
      </c>
      <c r="BV79" s="10" t="s">
        <v>373</v>
      </c>
      <c r="BW79" s="10" t="s">
        <v>373</v>
      </c>
      <c r="BX79" s="10" t="s">
        <v>373</v>
      </c>
      <c r="BY79" s="10" t="s">
        <v>373</v>
      </c>
      <c r="BZ79" s="10" t="s">
        <v>373</v>
      </c>
      <c r="CA79" s="10" t="s">
        <v>373</v>
      </c>
      <c r="CB79" s="10" t="s">
        <v>373</v>
      </c>
      <c r="CC79" s="10" t="s">
        <v>373</v>
      </c>
      <c r="CD79" s="10" t="s">
        <v>373</v>
      </c>
      <c r="CE79" s="10" t="s">
        <v>373</v>
      </c>
      <c r="CF79" s="10" t="s">
        <v>373</v>
      </c>
      <c r="CG79" s="10" t="s">
        <v>373</v>
      </c>
      <c r="CH79" s="10">
        <v>1</v>
      </c>
      <c r="CI79" s="10">
        <v>4100</v>
      </c>
      <c r="CJ79" s="10">
        <v>15</v>
      </c>
      <c r="CK79" s="10">
        <v>4100</v>
      </c>
      <c r="CL79" s="10">
        <v>15</v>
      </c>
      <c r="CM79" s="10">
        <v>1415</v>
      </c>
      <c r="CN79" s="10">
        <v>6</v>
      </c>
      <c r="CO79" s="10">
        <v>55</v>
      </c>
      <c r="CP79" s="10">
        <v>0</v>
      </c>
      <c r="CQ79" s="10" t="s">
        <v>373</v>
      </c>
      <c r="CR79" s="10" t="s">
        <v>373</v>
      </c>
      <c r="CS79" s="123">
        <v>63000</v>
      </c>
      <c r="CT79" s="10">
        <v>18.3</v>
      </c>
      <c r="CU79" s="10">
        <v>4</v>
      </c>
      <c r="CV79" s="10">
        <v>0</v>
      </c>
      <c r="CW79" s="10">
        <v>3</v>
      </c>
      <c r="CX79" s="10">
        <v>1900</v>
      </c>
      <c r="CY79" s="10">
        <v>2020</v>
      </c>
      <c r="CZ79" s="10" t="s">
        <v>2476</v>
      </c>
      <c r="DA79" s="10" t="s">
        <v>2477</v>
      </c>
      <c r="DB79" s="10">
        <v>0.27</v>
      </c>
      <c r="DC79" s="10" t="s">
        <v>679</v>
      </c>
      <c r="DD79" s="10" t="s">
        <v>679</v>
      </c>
      <c r="DE79" s="10" t="s">
        <v>373</v>
      </c>
      <c r="DF79" s="10">
        <v>0.5</v>
      </c>
      <c r="DG79" s="10" t="s">
        <v>373</v>
      </c>
      <c r="DH79" s="10" t="s">
        <v>373</v>
      </c>
      <c r="DI79" s="10">
        <v>20</v>
      </c>
      <c r="DJ79" s="10" t="s">
        <v>373</v>
      </c>
      <c r="DK79" s="10" t="s">
        <v>373</v>
      </c>
      <c r="DL79" s="10" t="s">
        <v>373</v>
      </c>
      <c r="DM79" s="10" t="s">
        <v>373</v>
      </c>
      <c r="DN79" s="10">
        <v>2020</v>
      </c>
      <c r="DO79" s="10">
        <v>1</v>
      </c>
      <c r="DP79" s="10">
        <v>1</v>
      </c>
      <c r="DQ79" s="10" t="s">
        <v>449</v>
      </c>
      <c r="DR79" s="10" t="s">
        <v>373</v>
      </c>
      <c r="DS79" s="10" t="s">
        <v>373</v>
      </c>
      <c r="DT79" s="55">
        <v>1</v>
      </c>
      <c r="DU79" s="10" t="s">
        <v>373</v>
      </c>
      <c r="DV79" s="10" t="s">
        <v>2480</v>
      </c>
      <c r="DW79" s="10">
        <v>1</v>
      </c>
      <c r="DX79" s="10">
        <v>4100</v>
      </c>
      <c r="DY79" s="10">
        <v>0</v>
      </c>
      <c r="DZ79" s="10">
        <v>4100</v>
      </c>
      <c r="EA79" s="10">
        <v>0</v>
      </c>
      <c r="EB79" s="10">
        <v>1415</v>
      </c>
      <c r="EC79" s="10">
        <v>0</v>
      </c>
      <c r="ED79" s="10">
        <v>55</v>
      </c>
      <c r="EE79" s="10">
        <v>0</v>
      </c>
      <c r="EF79" s="10" t="s">
        <v>373</v>
      </c>
      <c r="EG79" s="10" t="s">
        <v>373</v>
      </c>
      <c r="EH79" s="10" t="s">
        <v>2481</v>
      </c>
      <c r="EI79" s="10">
        <v>12.3</v>
      </c>
      <c r="EJ79" s="10">
        <v>4</v>
      </c>
      <c r="EK79" s="10">
        <v>1</v>
      </c>
      <c r="EL79" s="10" t="s">
        <v>542</v>
      </c>
      <c r="EM79" s="10" t="s">
        <v>722</v>
      </c>
      <c r="EN79" s="10" t="s">
        <v>373</v>
      </c>
      <c r="EO79" s="10">
        <v>2005</v>
      </c>
      <c r="EP79" s="10">
        <v>2005</v>
      </c>
      <c r="EQ79" s="10">
        <v>1.885</v>
      </c>
      <c r="ER79" s="10">
        <v>1.885</v>
      </c>
      <c r="ES79" s="10">
        <v>172</v>
      </c>
      <c r="ET79" s="10">
        <v>0.67</v>
      </c>
      <c r="EU79" s="10">
        <v>0.27300000000000002</v>
      </c>
      <c r="EV79" s="19">
        <v>0.75</v>
      </c>
      <c r="EW79" s="10">
        <v>2035</v>
      </c>
      <c r="EX79" s="10">
        <v>2035</v>
      </c>
      <c r="EY79" s="10">
        <v>2</v>
      </c>
      <c r="EZ79" s="10">
        <v>2</v>
      </c>
      <c r="FA79" s="10" t="s">
        <v>429</v>
      </c>
      <c r="FB79" s="10" t="s">
        <v>373</v>
      </c>
      <c r="FC79" s="10">
        <v>1</v>
      </c>
      <c r="FD79" s="10" t="s">
        <v>2487</v>
      </c>
      <c r="FE79" s="10">
        <v>2</v>
      </c>
      <c r="FF79" s="10" t="s">
        <v>373</v>
      </c>
      <c r="FG79" s="10" t="s">
        <v>373</v>
      </c>
      <c r="FH79" s="10">
        <v>1</v>
      </c>
      <c r="FI79" s="10">
        <v>0</v>
      </c>
      <c r="FJ79" s="10">
        <v>0</v>
      </c>
      <c r="FK79" s="10">
        <v>0</v>
      </c>
      <c r="FL79" s="10">
        <v>0</v>
      </c>
      <c r="FM79" s="10">
        <v>0</v>
      </c>
      <c r="FN79" s="10">
        <v>0</v>
      </c>
      <c r="FO79" s="10" t="s">
        <v>2488</v>
      </c>
      <c r="FP79" s="10" t="s">
        <v>2488</v>
      </c>
      <c r="FQ79" s="10" t="s">
        <v>429</v>
      </c>
      <c r="FR79" s="10" t="s">
        <v>2489</v>
      </c>
      <c r="FS79" s="10" t="s">
        <v>2490</v>
      </c>
    </row>
    <row r="80" spans="1:175" s="10" customFormat="1" x14ac:dyDescent="0.2">
      <c r="A80" s="10" t="s">
        <v>1414</v>
      </c>
      <c r="B80" s="10">
        <v>53145</v>
      </c>
      <c r="C80" s="10">
        <v>5</v>
      </c>
      <c r="D80" s="10">
        <v>3</v>
      </c>
      <c r="E80" s="10">
        <v>1</v>
      </c>
      <c r="F80" s="10" t="s">
        <v>373</v>
      </c>
      <c r="G80" s="10" t="s">
        <v>739</v>
      </c>
      <c r="H80" s="10">
        <v>1</v>
      </c>
      <c r="I80" s="10" t="s">
        <v>577</v>
      </c>
      <c r="J80" s="10" t="s">
        <v>373</v>
      </c>
      <c r="K80" s="71">
        <v>0.1</v>
      </c>
      <c r="L80" s="12">
        <v>0.09</v>
      </c>
      <c r="M80" s="10">
        <v>45</v>
      </c>
      <c r="N80" s="10" t="s">
        <v>373</v>
      </c>
      <c r="O80" s="10" t="s">
        <v>1348</v>
      </c>
      <c r="P80" s="10">
        <v>48</v>
      </c>
      <c r="Q80" s="10" t="s">
        <v>373</v>
      </c>
      <c r="R80" s="10">
        <v>78</v>
      </c>
      <c r="S80" s="10">
        <v>1</v>
      </c>
      <c r="T80" s="10" t="s">
        <v>1415</v>
      </c>
      <c r="U80" s="10" t="s">
        <v>405</v>
      </c>
      <c r="V80" s="10" t="s">
        <v>636</v>
      </c>
      <c r="W80" s="10">
        <v>60</v>
      </c>
      <c r="X80" s="10" t="s">
        <v>373</v>
      </c>
      <c r="Y80" s="10" t="s">
        <v>1416</v>
      </c>
      <c r="Z80" s="19">
        <v>0.11</v>
      </c>
      <c r="AA80" s="19">
        <v>0.19</v>
      </c>
      <c r="AB80" s="10" t="s">
        <v>373</v>
      </c>
      <c r="AC80" s="10" t="s">
        <v>373</v>
      </c>
      <c r="AE80" s="10" t="s">
        <v>373</v>
      </c>
      <c r="AF80" s="10" t="s">
        <v>429</v>
      </c>
      <c r="AG80" s="10">
        <v>1</v>
      </c>
      <c r="AH80" s="10">
        <v>1</v>
      </c>
      <c r="AI80" s="10">
        <v>1</v>
      </c>
      <c r="AJ80" s="10">
        <v>2005</v>
      </c>
      <c r="AK80" s="10">
        <v>1999</v>
      </c>
      <c r="AL80" s="10">
        <v>1989</v>
      </c>
      <c r="AM80" s="10">
        <v>2005</v>
      </c>
      <c r="AN80" s="10">
        <v>1999</v>
      </c>
      <c r="AO80" s="10">
        <v>1989</v>
      </c>
      <c r="AP80" s="10">
        <v>1</v>
      </c>
      <c r="AQ80" s="10" t="s">
        <v>408</v>
      </c>
      <c r="AR80" s="10" t="s">
        <v>373</v>
      </c>
      <c r="AS80" s="10" t="s">
        <v>373</v>
      </c>
      <c r="AT80" s="10" t="s">
        <v>496</v>
      </c>
      <c r="AU80" s="10" t="s">
        <v>373</v>
      </c>
      <c r="AV80" s="10">
        <v>1</v>
      </c>
      <c r="AW80" s="10" t="s">
        <v>373</v>
      </c>
      <c r="AX80" s="10">
        <v>2</v>
      </c>
      <c r="AY80" s="10">
        <v>2</v>
      </c>
      <c r="AZ80" s="10">
        <v>2</v>
      </c>
      <c r="BA80" s="10">
        <v>1</v>
      </c>
      <c r="BB80" s="10">
        <v>2019</v>
      </c>
      <c r="BC80" s="10" t="s">
        <v>411</v>
      </c>
      <c r="BD80" s="16">
        <v>0.05</v>
      </c>
      <c r="BE80" s="10" t="s">
        <v>373</v>
      </c>
      <c r="BF80" s="10" t="s">
        <v>499</v>
      </c>
      <c r="BG80" s="10" t="s">
        <v>373</v>
      </c>
      <c r="BH80" s="10" t="s">
        <v>1417</v>
      </c>
      <c r="BI80" s="10" t="s">
        <v>373</v>
      </c>
      <c r="BJ80" s="77">
        <v>45.9</v>
      </c>
      <c r="BK80" s="10">
        <v>1</v>
      </c>
      <c r="BL80" s="10">
        <v>2019</v>
      </c>
      <c r="BM80" s="10" t="s">
        <v>411</v>
      </c>
      <c r="BN80" s="19">
        <v>3.5000000000000003E-2</v>
      </c>
      <c r="BP80" s="10" t="s">
        <v>499</v>
      </c>
      <c r="BQ80" s="10" t="s">
        <v>373</v>
      </c>
      <c r="BR80" s="10" t="s">
        <v>502</v>
      </c>
      <c r="BS80" s="10" t="s">
        <v>373</v>
      </c>
      <c r="BT80" s="77">
        <v>57.02</v>
      </c>
      <c r="BU80" s="10">
        <v>1</v>
      </c>
      <c r="BV80" s="10">
        <v>2019</v>
      </c>
      <c r="BW80" s="10" t="s">
        <v>411</v>
      </c>
      <c r="BX80" s="19">
        <v>0.05</v>
      </c>
      <c r="BZ80" s="10">
        <v>1</v>
      </c>
      <c r="CA80" s="10" t="s">
        <v>499</v>
      </c>
      <c r="CB80" s="10" t="s">
        <v>373</v>
      </c>
      <c r="CC80" s="10" t="s">
        <v>752</v>
      </c>
      <c r="CD80" s="10" t="s">
        <v>373</v>
      </c>
      <c r="CE80" s="10">
        <v>2</v>
      </c>
      <c r="CF80" s="10" t="s">
        <v>373</v>
      </c>
      <c r="CG80" s="77">
        <v>7.43</v>
      </c>
      <c r="CH80" s="10">
        <v>1</v>
      </c>
      <c r="CI80" s="10">
        <v>52540</v>
      </c>
      <c r="CJ80" s="10">
        <v>993</v>
      </c>
      <c r="CK80" s="10" t="s">
        <v>373</v>
      </c>
      <c r="CL80" s="10" t="s">
        <v>373</v>
      </c>
      <c r="CM80" s="10">
        <v>16173</v>
      </c>
      <c r="CN80" s="10">
        <v>455</v>
      </c>
      <c r="CO80" s="10">
        <v>1259</v>
      </c>
      <c r="CP80" s="10">
        <v>5</v>
      </c>
      <c r="CQ80" s="10">
        <v>12</v>
      </c>
      <c r="CR80" s="10">
        <v>0</v>
      </c>
      <c r="CS80" s="123">
        <v>74170</v>
      </c>
      <c r="CT80" s="10">
        <v>265</v>
      </c>
      <c r="CU80" s="10">
        <v>7</v>
      </c>
      <c r="CV80" s="10">
        <v>1</v>
      </c>
      <c r="CW80" s="10">
        <v>11.5</v>
      </c>
      <c r="CX80" s="10" t="s">
        <v>1430</v>
      </c>
      <c r="CY80" s="10" t="s">
        <v>429</v>
      </c>
      <c r="CZ80" s="10" t="s">
        <v>1431</v>
      </c>
      <c r="DA80" s="10">
        <v>40</v>
      </c>
      <c r="DB80" s="10">
        <v>7.82</v>
      </c>
      <c r="DC80" s="10">
        <v>0.95</v>
      </c>
      <c r="DD80" s="10">
        <v>14.13</v>
      </c>
      <c r="DE80" s="10" t="s">
        <v>373</v>
      </c>
      <c r="DF80" s="10">
        <v>20</v>
      </c>
      <c r="DG80" s="10" t="s">
        <v>373</v>
      </c>
      <c r="DH80" s="10" t="s">
        <v>373</v>
      </c>
      <c r="DI80" s="10" t="s">
        <v>373</v>
      </c>
      <c r="DJ80" s="10" t="s">
        <v>373</v>
      </c>
      <c r="DK80" s="10" t="s">
        <v>373</v>
      </c>
      <c r="DL80" s="10" t="s">
        <v>373</v>
      </c>
      <c r="DM80" s="10" t="s">
        <v>373</v>
      </c>
      <c r="DN80" s="10">
        <v>2051</v>
      </c>
      <c r="DO80" s="10">
        <v>1</v>
      </c>
      <c r="DP80" s="10">
        <v>1</v>
      </c>
      <c r="DQ80" s="10" t="s">
        <v>765</v>
      </c>
      <c r="DR80" s="10" t="s">
        <v>373</v>
      </c>
      <c r="DS80" s="55">
        <v>0.6</v>
      </c>
      <c r="DT80" s="16">
        <v>0.255</v>
      </c>
      <c r="DU80" s="16">
        <v>0.73899999999999999</v>
      </c>
      <c r="DV80" s="10" t="s">
        <v>373</v>
      </c>
      <c r="DW80" s="10">
        <v>1</v>
      </c>
      <c r="DX80" s="10">
        <v>52540</v>
      </c>
      <c r="DY80" s="10">
        <v>993</v>
      </c>
      <c r="DZ80" s="10" t="s">
        <v>373</v>
      </c>
      <c r="EA80" s="10" t="s">
        <v>373</v>
      </c>
      <c r="EB80" s="10">
        <v>15926</v>
      </c>
      <c r="EC80" s="10">
        <v>0</v>
      </c>
      <c r="ED80" s="10">
        <v>1073</v>
      </c>
      <c r="EE80" s="10">
        <v>0</v>
      </c>
      <c r="EF80" s="10">
        <v>12</v>
      </c>
      <c r="EG80" s="10">
        <v>0</v>
      </c>
      <c r="EH80" s="10" t="s">
        <v>429</v>
      </c>
      <c r="EI80" s="10">
        <v>203</v>
      </c>
      <c r="EJ80" s="10">
        <v>11</v>
      </c>
      <c r="EK80" s="10">
        <v>1</v>
      </c>
      <c r="EL80" s="10" t="s">
        <v>429</v>
      </c>
      <c r="EM80" s="10" t="s">
        <v>722</v>
      </c>
      <c r="EN80" s="10" t="s">
        <v>373</v>
      </c>
      <c r="EO80" s="10">
        <v>2009</v>
      </c>
      <c r="EP80" s="10" t="s">
        <v>429</v>
      </c>
      <c r="EQ80" s="10">
        <v>9.6</v>
      </c>
      <c r="ER80" s="10">
        <v>63</v>
      </c>
      <c r="ES80" s="10">
        <v>2761</v>
      </c>
      <c r="ET80" s="10">
        <v>26.05</v>
      </c>
      <c r="EU80" s="10">
        <v>7.31</v>
      </c>
      <c r="EV80" s="12">
        <v>0.57999999999999996</v>
      </c>
      <c r="EW80" s="10">
        <v>2030</v>
      </c>
      <c r="EX80" s="10">
        <v>2024</v>
      </c>
      <c r="EY80" s="10">
        <v>1</v>
      </c>
      <c r="EZ80" s="10">
        <v>2</v>
      </c>
      <c r="FA80" s="10" t="s">
        <v>429</v>
      </c>
      <c r="FB80" s="10" t="s">
        <v>373</v>
      </c>
      <c r="FC80" s="10">
        <v>2</v>
      </c>
      <c r="FD80" s="10" t="s">
        <v>373</v>
      </c>
      <c r="FE80" s="10">
        <v>1</v>
      </c>
      <c r="FF80" s="12">
        <v>1</v>
      </c>
      <c r="FG80" s="10" t="s">
        <v>373</v>
      </c>
      <c r="FH80" s="10">
        <v>1</v>
      </c>
      <c r="FI80" s="10">
        <v>17090</v>
      </c>
      <c r="FJ80" s="10">
        <v>0</v>
      </c>
      <c r="FK80" s="10">
        <v>2051</v>
      </c>
      <c r="FL80" s="10">
        <v>0</v>
      </c>
      <c r="FM80" s="10">
        <v>0</v>
      </c>
      <c r="FN80" s="10">
        <v>0</v>
      </c>
      <c r="FO80" s="10">
        <v>137</v>
      </c>
      <c r="FP80" s="10">
        <v>70</v>
      </c>
      <c r="FQ80" s="10">
        <v>3200</v>
      </c>
      <c r="FR80" s="10" t="s">
        <v>373</v>
      </c>
      <c r="FS80" s="10" t="s">
        <v>373</v>
      </c>
    </row>
    <row r="81" spans="1:175" s="10" customFormat="1" x14ac:dyDescent="0.2">
      <c r="A81" s="10" t="s">
        <v>3234</v>
      </c>
      <c r="B81" s="10">
        <v>1990</v>
      </c>
      <c r="C81" s="10">
        <v>3</v>
      </c>
      <c r="D81" s="10">
        <v>11</v>
      </c>
      <c r="E81" s="10">
        <v>1</v>
      </c>
      <c r="F81" s="10" t="s">
        <v>373</v>
      </c>
      <c r="G81" s="10" t="s">
        <v>739</v>
      </c>
      <c r="H81" s="10">
        <v>1</v>
      </c>
      <c r="I81" s="10" t="s">
        <v>928</v>
      </c>
      <c r="J81" s="10" t="s">
        <v>373</v>
      </c>
      <c r="K81" s="10" t="s">
        <v>1385</v>
      </c>
      <c r="L81" s="55">
        <v>0.01</v>
      </c>
      <c r="M81" s="10">
        <v>5</v>
      </c>
      <c r="N81" s="10">
        <v>5</v>
      </c>
      <c r="O81" s="19">
        <v>0.01</v>
      </c>
      <c r="P81" s="10">
        <v>8</v>
      </c>
      <c r="Q81" s="10" t="s">
        <v>373</v>
      </c>
      <c r="R81" s="10" t="s">
        <v>373</v>
      </c>
      <c r="S81" s="10">
        <v>2</v>
      </c>
      <c r="T81" s="10" t="s">
        <v>373</v>
      </c>
      <c r="U81" s="10" t="s">
        <v>392</v>
      </c>
      <c r="V81" s="10" t="s">
        <v>373</v>
      </c>
      <c r="W81" s="10" t="s">
        <v>1389</v>
      </c>
      <c r="X81" s="10" t="s">
        <v>373</v>
      </c>
      <c r="Y81" s="10" t="s">
        <v>373</v>
      </c>
      <c r="Z81" s="19">
        <v>0.2</v>
      </c>
      <c r="AA81" s="19">
        <v>0.19</v>
      </c>
      <c r="AB81" s="10" t="s">
        <v>373</v>
      </c>
      <c r="AC81" s="10" t="s">
        <v>373</v>
      </c>
      <c r="AE81" s="10" t="s">
        <v>373</v>
      </c>
      <c r="AF81" s="10" t="s">
        <v>429</v>
      </c>
      <c r="AG81" s="10">
        <v>1</v>
      </c>
      <c r="AH81" s="10">
        <v>1</v>
      </c>
      <c r="AI81" s="10" t="s">
        <v>373</v>
      </c>
      <c r="AJ81" s="10">
        <v>2006</v>
      </c>
      <c r="AK81" s="10">
        <v>2006</v>
      </c>
      <c r="AL81" s="10" t="s">
        <v>429</v>
      </c>
      <c r="AM81" s="10">
        <v>2006</v>
      </c>
      <c r="AN81" s="10">
        <v>2006</v>
      </c>
      <c r="AO81" s="10" t="s">
        <v>429</v>
      </c>
      <c r="AP81" s="10">
        <v>2</v>
      </c>
      <c r="AQ81" s="10" t="s">
        <v>494</v>
      </c>
      <c r="AR81" s="10" t="s">
        <v>373</v>
      </c>
      <c r="AS81" s="10" t="s">
        <v>1391</v>
      </c>
      <c r="AT81" s="10" t="s">
        <v>494</v>
      </c>
      <c r="AU81" s="10" t="s">
        <v>1392</v>
      </c>
      <c r="AV81" s="10">
        <v>2</v>
      </c>
      <c r="AW81" s="10" t="s">
        <v>1393</v>
      </c>
      <c r="AX81" s="10">
        <v>2</v>
      </c>
      <c r="AY81" s="10">
        <v>2</v>
      </c>
      <c r="AZ81" s="10" t="s">
        <v>373</v>
      </c>
      <c r="BA81" s="10">
        <v>2</v>
      </c>
      <c r="BB81" s="10" t="s">
        <v>373</v>
      </c>
      <c r="BC81" s="10" t="s">
        <v>373</v>
      </c>
      <c r="BD81" s="10" t="s">
        <v>373</v>
      </c>
      <c r="BE81" s="10" t="s">
        <v>373</v>
      </c>
      <c r="BF81" s="10" t="s">
        <v>373</v>
      </c>
      <c r="BG81" s="10" t="s">
        <v>373</v>
      </c>
      <c r="BH81" s="10" t="s">
        <v>373</v>
      </c>
      <c r="BI81" s="10" t="s">
        <v>373</v>
      </c>
      <c r="BJ81" s="77" t="s">
        <v>373</v>
      </c>
      <c r="BK81" s="10">
        <v>1</v>
      </c>
      <c r="BL81" s="10">
        <v>2019</v>
      </c>
      <c r="BM81" s="10" t="s">
        <v>411</v>
      </c>
      <c r="BN81" s="19">
        <v>2.1000000000000001E-2</v>
      </c>
      <c r="BP81" s="10" t="s">
        <v>706</v>
      </c>
      <c r="BQ81" s="10" t="s">
        <v>373</v>
      </c>
      <c r="BR81" s="10" t="s">
        <v>435</v>
      </c>
      <c r="BS81" s="10" t="s">
        <v>373</v>
      </c>
      <c r="BT81" s="10" t="s">
        <v>1395</v>
      </c>
      <c r="BU81" s="10">
        <v>2</v>
      </c>
      <c r="BV81" s="10" t="s">
        <v>373</v>
      </c>
      <c r="BW81" s="10" t="s">
        <v>373</v>
      </c>
      <c r="BX81" s="10" t="s">
        <v>373</v>
      </c>
      <c r="BY81" s="10" t="s">
        <v>373</v>
      </c>
      <c r="BZ81" s="10" t="s">
        <v>373</v>
      </c>
      <c r="CA81" s="10" t="s">
        <v>373</v>
      </c>
      <c r="CB81" s="10" t="s">
        <v>373</v>
      </c>
      <c r="CC81" s="10" t="s">
        <v>373</v>
      </c>
      <c r="CD81" s="10" t="s">
        <v>373</v>
      </c>
      <c r="CE81" s="10" t="s">
        <v>373</v>
      </c>
      <c r="CF81" s="10" t="s">
        <v>373</v>
      </c>
      <c r="CG81" s="10" t="s">
        <v>373</v>
      </c>
      <c r="CH81" s="10">
        <v>2</v>
      </c>
      <c r="CI81" s="10" t="s">
        <v>373</v>
      </c>
      <c r="CJ81" s="10" t="s">
        <v>373</v>
      </c>
      <c r="CK81" s="10" t="s">
        <v>373</v>
      </c>
      <c r="CL81" s="10" t="s">
        <v>373</v>
      </c>
      <c r="CM81" s="10" t="s">
        <v>373</v>
      </c>
      <c r="CN81" s="10" t="s">
        <v>373</v>
      </c>
      <c r="CO81" s="10" t="s">
        <v>373</v>
      </c>
      <c r="CP81" s="10" t="s">
        <v>373</v>
      </c>
      <c r="CQ81" s="10" t="s">
        <v>373</v>
      </c>
      <c r="CR81" s="10" t="s">
        <v>373</v>
      </c>
      <c r="CS81" s="10" t="s">
        <v>373</v>
      </c>
      <c r="CT81" s="10" t="s">
        <v>373</v>
      </c>
      <c r="CU81" s="10" t="s">
        <v>373</v>
      </c>
      <c r="CV81" s="10" t="s">
        <v>373</v>
      </c>
      <c r="CW81" s="10" t="s">
        <v>373</v>
      </c>
      <c r="CX81" s="10" t="s">
        <v>373</v>
      </c>
      <c r="CY81" s="10" t="s">
        <v>373</v>
      </c>
      <c r="CZ81" s="10" t="s">
        <v>373</v>
      </c>
      <c r="DA81" s="10" t="s">
        <v>373</v>
      </c>
      <c r="DB81" s="10" t="s">
        <v>373</v>
      </c>
      <c r="DC81" s="10" t="s">
        <v>373</v>
      </c>
      <c r="DD81" s="10" t="s">
        <v>373</v>
      </c>
      <c r="DE81" s="10" t="s">
        <v>373</v>
      </c>
      <c r="DF81" s="10" t="s">
        <v>373</v>
      </c>
      <c r="DG81" s="10" t="s">
        <v>373</v>
      </c>
      <c r="DH81" s="10" t="s">
        <v>373</v>
      </c>
      <c r="DI81" s="10" t="s">
        <v>373</v>
      </c>
      <c r="DJ81" s="10" t="s">
        <v>373</v>
      </c>
      <c r="DK81" s="10" t="s">
        <v>373</v>
      </c>
      <c r="DL81" s="10" t="s">
        <v>373</v>
      </c>
      <c r="DM81" s="10" t="s">
        <v>373</v>
      </c>
      <c r="DN81" s="10" t="s">
        <v>373</v>
      </c>
      <c r="DO81" s="10" t="s">
        <v>373</v>
      </c>
      <c r="DP81" s="10" t="s">
        <v>373</v>
      </c>
      <c r="DQ81" s="10" t="s">
        <v>373</v>
      </c>
      <c r="DR81" s="10" t="s">
        <v>373</v>
      </c>
      <c r="DS81" s="10" t="s">
        <v>373</v>
      </c>
      <c r="DT81" s="10" t="s">
        <v>373</v>
      </c>
      <c r="DU81" s="10" t="s">
        <v>373</v>
      </c>
      <c r="DV81" s="10" t="s">
        <v>373</v>
      </c>
      <c r="DW81" s="10">
        <v>1</v>
      </c>
      <c r="DX81" s="10">
        <v>2000</v>
      </c>
      <c r="DY81" s="10">
        <v>100</v>
      </c>
      <c r="DZ81" s="10">
        <v>2200</v>
      </c>
      <c r="EA81" s="10">
        <v>100</v>
      </c>
      <c r="EB81" s="10">
        <v>728</v>
      </c>
      <c r="EC81" s="10">
        <v>42</v>
      </c>
      <c r="ED81" s="10">
        <v>50</v>
      </c>
      <c r="EE81" s="10">
        <v>0</v>
      </c>
      <c r="EF81" s="10" t="s">
        <v>373</v>
      </c>
      <c r="EG81" s="10" t="s">
        <v>373</v>
      </c>
      <c r="EH81" s="10" t="s">
        <v>1399</v>
      </c>
      <c r="EI81" s="10">
        <v>12</v>
      </c>
      <c r="EJ81" s="10">
        <v>9</v>
      </c>
      <c r="EK81" s="10">
        <v>1</v>
      </c>
      <c r="EL81" s="10" t="s">
        <v>429</v>
      </c>
      <c r="EM81" s="10" t="s">
        <v>1400</v>
      </c>
      <c r="EN81" s="10" t="s">
        <v>373</v>
      </c>
      <c r="EO81" s="10">
        <v>2009</v>
      </c>
      <c r="EP81" s="10">
        <v>2009</v>
      </c>
      <c r="EQ81" s="10">
        <v>2.2000000000000002</v>
      </c>
      <c r="ER81" s="10">
        <v>2.2000000000000002</v>
      </c>
      <c r="ES81" s="10">
        <v>1.2</v>
      </c>
      <c r="ET81" s="10">
        <v>1</v>
      </c>
      <c r="EU81" s="10">
        <v>1.2</v>
      </c>
      <c r="EV81" s="19">
        <v>0.48</v>
      </c>
      <c r="EW81" s="10">
        <v>2028</v>
      </c>
      <c r="EX81" s="10">
        <v>2028</v>
      </c>
      <c r="EY81" s="10">
        <v>2</v>
      </c>
      <c r="EZ81" s="10">
        <v>2</v>
      </c>
      <c r="FA81" s="10" t="s">
        <v>429</v>
      </c>
      <c r="FB81" s="10" t="s">
        <v>373</v>
      </c>
      <c r="FC81" s="10">
        <v>2</v>
      </c>
      <c r="FD81" s="10" t="s">
        <v>373</v>
      </c>
      <c r="FE81" s="10">
        <v>2</v>
      </c>
      <c r="FF81" s="10" t="s">
        <v>373</v>
      </c>
      <c r="FG81" s="10" t="s">
        <v>547</v>
      </c>
      <c r="FH81" s="10">
        <v>2</v>
      </c>
      <c r="FI81" s="10" t="s">
        <v>373</v>
      </c>
      <c r="FJ81" s="10" t="s">
        <v>373</v>
      </c>
      <c r="FK81" s="10" t="s">
        <v>373</v>
      </c>
      <c r="FL81" s="10" t="s">
        <v>373</v>
      </c>
      <c r="FM81" s="10" t="s">
        <v>373</v>
      </c>
      <c r="FN81" s="10" t="s">
        <v>373</v>
      </c>
      <c r="FO81" s="10" t="s">
        <v>373</v>
      </c>
      <c r="FP81" s="10" t="s">
        <v>373</v>
      </c>
      <c r="FQ81" s="10" t="s">
        <v>373</v>
      </c>
      <c r="FR81" s="10" t="s">
        <v>373</v>
      </c>
      <c r="FS81" s="10" t="s">
        <v>547</v>
      </c>
    </row>
    <row r="82" spans="1:175" s="10" customFormat="1" x14ac:dyDescent="0.2">
      <c r="A82" s="10" t="s">
        <v>3256</v>
      </c>
      <c r="B82" s="10">
        <v>5480</v>
      </c>
      <c r="C82" s="10">
        <v>4</v>
      </c>
      <c r="D82" s="10">
        <v>7</v>
      </c>
      <c r="E82" s="10">
        <v>1</v>
      </c>
      <c r="F82" s="10" t="s">
        <v>373</v>
      </c>
      <c r="G82" s="10" t="s">
        <v>539</v>
      </c>
      <c r="H82" s="10">
        <v>2</v>
      </c>
      <c r="I82" s="10" t="s">
        <v>1519</v>
      </c>
      <c r="J82" s="10" t="s">
        <v>373</v>
      </c>
      <c r="K82" s="10" t="s">
        <v>1520</v>
      </c>
      <c r="L82" s="16">
        <v>1.4999999999999999E-2</v>
      </c>
      <c r="M82" s="10">
        <v>30</v>
      </c>
      <c r="N82" s="10">
        <v>5</v>
      </c>
      <c r="O82" s="19">
        <v>1.4999999999999999E-2</v>
      </c>
      <c r="P82" s="10" t="s">
        <v>373</v>
      </c>
      <c r="Q82" s="10" t="s">
        <v>373</v>
      </c>
      <c r="R82" s="10" t="s">
        <v>373</v>
      </c>
      <c r="S82" s="10">
        <v>1</v>
      </c>
      <c r="T82" s="10" t="s">
        <v>1524</v>
      </c>
      <c r="U82" s="10" t="s">
        <v>383</v>
      </c>
      <c r="V82" s="10" t="s">
        <v>373</v>
      </c>
      <c r="W82" s="10" t="s">
        <v>373</v>
      </c>
      <c r="X82" s="10" t="s">
        <v>1525</v>
      </c>
      <c r="Y82" s="10" t="s">
        <v>373</v>
      </c>
      <c r="Z82" s="10" t="s">
        <v>373</v>
      </c>
      <c r="AA82" s="10" t="s">
        <v>671</v>
      </c>
      <c r="AB82" s="24">
        <v>0</v>
      </c>
      <c r="AC82" s="10" t="s">
        <v>429</v>
      </c>
      <c r="AE82" s="10" t="s">
        <v>373</v>
      </c>
      <c r="AF82" s="10" t="s">
        <v>373</v>
      </c>
      <c r="AG82" s="10" t="s">
        <v>373</v>
      </c>
      <c r="AH82" s="10">
        <v>1</v>
      </c>
      <c r="AI82" s="10">
        <v>1</v>
      </c>
      <c r="AJ82" s="10" t="s">
        <v>429</v>
      </c>
      <c r="AK82" s="10" t="s">
        <v>671</v>
      </c>
      <c r="AL82" s="10" t="s">
        <v>671</v>
      </c>
      <c r="AM82" s="10" t="s">
        <v>429</v>
      </c>
      <c r="AN82" s="10" t="s">
        <v>671</v>
      </c>
      <c r="AO82" s="10" t="s">
        <v>671</v>
      </c>
      <c r="AP82" s="10">
        <v>2</v>
      </c>
      <c r="AQ82" s="10" t="s">
        <v>703</v>
      </c>
      <c r="AR82" s="10" t="s">
        <v>1527</v>
      </c>
      <c r="AS82" s="10" t="s">
        <v>373</v>
      </c>
      <c r="AT82" s="10" t="s">
        <v>494</v>
      </c>
      <c r="AU82" s="10" t="s">
        <v>1528</v>
      </c>
      <c r="AV82" s="10">
        <v>1</v>
      </c>
      <c r="AW82" s="10" t="s">
        <v>373</v>
      </c>
      <c r="AX82" s="10" t="s">
        <v>373</v>
      </c>
      <c r="AY82" s="10">
        <v>2</v>
      </c>
      <c r="AZ82" s="10">
        <v>2</v>
      </c>
      <c r="BA82" s="10">
        <v>2</v>
      </c>
      <c r="BB82" s="10" t="s">
        <v>373</v>
      </c>
      <c r="BC82" s="10" t="s">
        <v>373</v>
      </c>
      <c r="BD82" s="10" t="s">
        <v>373</v>
      </c>
      <c r="BE82" s="10" t="s">
        <v>373</v>
      </c>
      <c r="BF82" s="10" t="s">
        <v>373</v>
      </c>
      <c r="BG82" s="10" t="s">
        <v>373</v>
      </c>
      <c r="BH82" s="10" t="s">
        <v>373</v>
      </c>
      <c r="BI82" s="10" t="s">
        <v>373</v>
      </c>
      <c r="BJ82" s="10" t="s">
        <v>373</v>
      </c>
      <c r="BK82" s="10">
        <v>1</v>
      </c>
      <c r="BL82" s="10">
        <v>2015</v>
      </c>
      <c r="BM82" s="10" t="s">
        <v>411</v>
      </c>
      <c r="BN82" s="19">
        <v>0.03</v>
      </c>
      <c r="BO82" s="10" t="s">
        <v>373</v>
      </c>
      <c r="BP82" s="10" t="s">
        <v>1530</v>
      </c>
      <c r="BQ82" s="10" t="s">
        <v>1531</v>
      </c>
      <c r="BR82" s="10" t="s">
        <v>435</v>
      </c>
      <c r="BS82" s="10" t="s">
        <v>373</v>
      </c>
      <c r="BT82" s="77">
        <v>47</v>
      </c>
      <c r="BU82" s="10">
        <v>1</v>
      </c>
      <c r="BV82" s="10" t="s">
        <v>429</v>
      </c>
      <c r="BW82" s="10" t="s">
        <v>373</v>
      </c>
      <c r="BX82" s="10" t="s">
        <v>373</v>
      </c>
      <c r="BY82" s="10" t="s">
        <v>373</v>
      </c>
      <c r="BZ82" s="10">
        <v>3</v>
      </c>
      <c r="CA82" s="10" t="s">
        <v>494</v>
      </c>
      <c r="CB82" s="10" t="s">
        <v>1533</v>
      </c>
      <c r="CC82" s="10" t="s">
        <v>752</v>
      </c>
      <c r="CD82" s="10" t="s">
        <v>373</v>
      </c>
      <c r="CE82" s="10">
        <v>1</v>
      </c>
      <c r="CF82" s="10" t="s">
        <v>1534</v>
      </c>
      <c r="CG82" s="77">
        <v>1</v>
      </c>
      <c r="CH82" s="10">
        <v>2</v>
      </c>
      <c r="CI82" s="10" t="s">
        <v>373</v>
      </c>
      <c r="CJ82" s="10" t="s">
        <v>373</v>
      </c>
      <c r="CK82" s="10" t="s">
        <v>373</v>
      </c>
      <c r="CL82" s="10" t="s">
        <v>373</v>
      </c>
      <c r="CM82" s="10" t="s">
        <v>373</v>
      </c>
      <c r="CN82" s="10" t="s">
        <v>373</v>
      </c>
      <c r="CO82" s="10" t="s">
        <v>373</v>
      </c>
      <c r="CP82" s="10" t="s">
        <v>373</v>
      </c>
      <c r="CQ82" s="10" t="s">
        <v>373</v>
      </c>
      <c r="CR82" s="10" t="s">
        <v>373</v>
      </c>
      <c r="CS82" s="10" t="s">
        <v>373</v>
      </c>
      <c r="CT82" s="10" t="s">
        <v>373</v>
      </c>
      <c r="CU82" s="10" t="s">
        <v>373</v>
      </c>
      <c r="CV82" s="10" t="s">
        <v>373</v>
      </c>
      <c r="CW82" s="10" t="s">
        <v>373</v>
      </c>
      <c r="CX82" s="10" t="s">
        <v>373</v>
      </c>
      <c r="CY82" s="10" t="s">
        <v>373</v>
      </c>
      <c r="CZ82" s="10" t="s">
        <v>373</v>
      </c>
      <c r="DA82" s="10" t="s">
        <v>373</v>
      </c>
      <c r="DB82" s="10" t="s">
        <v>373</v>
      </c>
      <c r="DC82" s="10" t="s">
        <v>373</v>
      </c>
      <c r="DD82" s="10" t="s">
        <v>373</v>
      </c>
      <c r="DE82" s="10" t="s">
        <v>373</v>
      </c>
      <c r="DF82" s="10" t="s">
        <v>373</v>
      </c>
      <c r="DG82" s="10" t="s">
        <v>373</v>
      </c>
      <c r="DH82" s="10" t="s">
        <v>373</v>
      </c>
      <c r="DI82" s="10" t="s">
        <v>373</v>
      </c>
      <c r="DJ82" s="10" t="s">
        <v>373</v>
      </c>
      <c r="DK82" s="10" t="s">
        <v>373</v>
      </c>
      <c r="DL82" s="10" t="s">
        <v>373</v>
      </c>
      <c r="DM82" s="10" t="s">
        <v>373</v>
      </c>
      <c r="DN82" s="10" t="s">
        <v>373</v>
      </c>
      <c r="DO82" s="10" t="s">
        <v>373</v>
      </c>
      <c r="DP82" s="10" t="s">
        <v>373</v>
      </c>
      <c r="DQ82" s="10" t="s">
        <v>373</v>
      </c>
      <c r="DR82" s="10" t="s">
        <v>373</v>
      </c>
      <c r="DS82" s="10" t="s">
        <v>373</v>
      </c>
      <c r="DT82" s="10" t="s">
        <v>373</v>
      </c>
      <c r="DU82" s="10" t="s">
        <v>373</v>
      </c>
      <c r="DV82" s="10" t="s">
        <v>373</v>
      </c>
      <c r="DW82" s="10">
        <v>1</v>
      </c>
      <c r="DX82" s="10">
        <v>5480</v>
      </c>
      <c r="DY82" s="10" t="s">
        <v>429</v>
      </c>
      <c r="DZ82" s="10">
        <v>5480</v>
      </c>
      <c r="EA82" s="10" t="s">
        <v>429</v>
      </c>
      <c r="EB82" s="10">
        <v>1644</v>
      </c>
      <c r="EC82" s="10">
        <v>7</v>
      </c>
      <c r="ED82" s="10">
        <v>108</v>
      </c>
      <c r="EE82" s="10">
        <v>2</v>
      </c>
      <c r="EF82" s="10" t="s">
        <v>373</v>
      </c>
      <c r="EG82" s="10" t="s">
        <v>373</v>
      </c>
      <c r="EH82" s="10">
        <v>61685</v>
      </c>
      <c r="EI82" s="10">
        <v>25.4</v>
      </c>
      <c r="EJ82" s="10">
        <v>54</v>
      </c>
      <c r="EK82" s="10">
        <v>1</v>
      </c>
      <c r="EL82" s="19">
        <v>0</v>
      </c>
      <c r="EM82" s="10" t="s">
        <v>1542</v>
      </c>
      <c r="EN82" s="10" t="s">
        <v>373</v>
      </c>
      <c r="EO82" s="10">
        <v>1980</v>
      </c>
      <c r="EP82" s="10">
        <v>2014</v>
      </c>
      <c r="EQ82" s="10">
        <v>1.6</v>
      </c>
      <c r="ER82" s="10">
        <v>2.35</v>
      </c>
      <c r="ES82" s="10">
        <v>541</v>
      </c>
      <c r="ET82" s="10">
        <v>2</v>
      </c>
      <c r="EU82" s="10">
        <v>1.08</v>
      </c>
      <c r="EV82" s="12">
        <v>0.6</v>
      </c>
      <c r="EW82" s="10" t="s">
        <v>679</v>
      </c>
      <c r="EX82" s="10" t="s">
        <v>679</v>
      </c>
      <c r="EY82" s="10">
        <v>1</v>
      </c>
      <c r="EZ82" s="10">
        <v>2</v>
      </c>
      <c r="FA82" s="10" t="s">
        <v>429</v>
      </c>
      <c r="FB82" s="10" t="s">
        <v>373</v>
      </c>
      <c r="FC82" s="10">
        <v>1</v>
      </c>
      <c r="FD82" s="10" t="s">
        <v>1550</v>
      </c>
      <c r="FE82" s="10">
        <v>2</v>
      </c>
      <c r="FF82" s="10" t="s">
        <v>373</v>
      </c>
      <c r="FG82" s="10" t="s">
        <v>373</v>
      </c>
      <c r="FH82" s="10">
        <v>1</v>
      </c>
      <c r="FI82" s="10">
        <v>1750</v>
      </c>
      <c r="FJ82" s="10">
        <v>0</v>
      </c>
      <c r="FK82" s="10">
        <v>105</v>
      </c>
      <c r="FL82" s="10">
        <v>0</v>
      </c>
      <c r="FM82" s="10">
        <v>0</v>
      </c>
      <c r="FN82" s="10">
        <v>0</v>
      </c>
      <c r="FO82" s="10" t="s">
        <v>1553</v>
      </c>
      <c r="FP82" s="10" t="s">
        <v>1553</v>
      </c>
      <c r="FQ82" s="10" t="s">
        <v>373</v>
      </c>
      <c r="FR82" s="10" t="s">
        <v>373</v>
      </c>
      <c r="FS82" s="10" t="s">
        <v>373</v>
      </c>
    </row>
    <row r="83" spans="1:175" s="10" customFormat="1" x14ac:dyDescent="0.2">
      <c r="A83" s="10" t="s">
        <v>3228</v>
      </c>
      <c r="B83" s="10">
        <v>955</v>
      </c>
      <c r="C83" s="10">
        <v>2</v>
      </c>
      <c r="D83" s="10">
        <v>3</v>
      </c>
      <c r="E83" s="10">
        <v>1</v>
      </c>
      <c r="F83" s="10" t="s">
        <v>373</v>
      </c>
      <c r="G83" s="10" t="s">
        <v>539</v>
      </c>
      <c r="H83" s="10">
        <v>1</v>
      </c>
      <c r="I83" s="10" t="s">
        <v>597</v>
      </c>
      <c r="J83" s="10" t="s">
        <v>373</v>
      </c>
      <c r="K83" s="71">
        <v>0.1</v>
      </c>
      <c r="L83" s="10" t="s">
        <v>373</v>
      </c>
      <c r="M83" s="10">
        <v>30</v>
      </c>
      <c r="N83" s="10" t="s">
        <v>373</v>
      </c>
      <c r="O83" s="10" t="s">
        <v>373</v>
      </c>
      <c r="P83" s="10">
        <v>30</v>
      </c>
      <c r="Q83" s="10" t="s">
        <v>373</v>
      </c>
      <c r="R83" s="10" t="s">
        <v>373</v>
      </c>
      <c r="S83" s="10">
        <v>1</v>
      </c>
      <c r="T83" s="10" t="s">
        <v>2187</v>
      </c>
      <c r="U83" s="10" t="s">
        <v>405</v>
      </c>
      <c r="V83" s="10" t="s">
        <v>406</v>
      </c>
      <c r="W83" s="10">
        <v>365</v>
      </c>
      <c r="X83" s="10" t="s">
        <v>2188</v>
      </c>
      <c r="Y83" s="10" t="s">
        <v>373</v>
      </c>
      <c r="Z83" s="10" t="s">
        <v>373</v>
      </c>
      <c r="AA83" s="10" t="s">
        <v>373</v>
      </c>
      <c r="AB83" s="10" t="s">
        <v>373</v>
      </c>
      <c r="AC83" s="10" t="s">
        <v>429</v>
      </c>
      <c r="AE83" s="10" t="s">
        <v>429</v>
      </c>
      <c r="AF83" s="10" t="s">
        <v>429</v>
      </c>
      <c r="AG83" s="10">
        <v>2</v>
      </c>
      <c r="AH83" s="10">
        <v>2</v>
      </c>
      <c r="AI83" s="10">
        <v>2</v>
      </c>
      <c r="AJ83" s="10">
        <v>2017</v>
      </c>
      <c r="AM83" s="10" t="s">
        <v>479</v>
      </c>
      <c r="AN83" s="10" t="s">
        <v>479</v>
      </c>
      <c r="AP83" s="10">
        <v>1</v>
      </c>
      <c r="AQ83" s="10" t="s">
        <v>494</v>
      </c>
      <c r="AR83" s="10" t="s">
        <v>373</v>
      </c>
      <c r="AS83" s="10" t="s">
        <v>2189</v>
      </c>
      <c r="AT83" s="10" t="s">
        <v>1078</v>
      </c>
      <c r="AU83" s="10" t="s">
        <v>2190</v>
      </c>
      <c r="AV83" s="10">
        <v>2</v>
      </c>
      <c r="AW83" s="10" t="s">
        <v>494</v>
      </c>
      <c r="AX83" s="10" t="s">
        <v>373</v>
      </c>
      <c r="AY83" s="10" t="s">
        <v>373</v>
      </c>
      <c r="AZ83" s="10" t="s">
        <v>373</v>
      </c>
      <c r="BA83" s="10">
        <v>2</v>
      </c>
      <c r="BB83" s="10" t="s">
        <v>373</v>
      </c>
      <c r="BC83" s="10" t="s">
        <v>373</v>
      </c>
      <c r="BD83" s="10" t="s">
        <v>373</v>
      </c>
      <c r="BE83" s="10" t="s">
        <v>373</v>
      </c>
      <c r="BF83" s="10" t="s">
        <v>373</v>
      </c>
      <c r="BG83" s="10" t="s">
        <v>373</v>
      </c>
      <c r="BH83" s="10" t="s">
        <v>373</v>
      </c>
      <c r="BI83" s="10" t="s">
        <v>373</v>
      </c>
      <c r="BJ83" s="10" t="s">
        <v>373</v>
      </c>
      <c r="BK83" s="10">
        <v>2</v>
      </c>
      <c r="BL83" s="10" t="s">
        <v>373</v>
      </c>
      <c r="BM83" s="10" t="s">
        <v>373</v>
      </c>
      <c r="BN83" s="10" t="s">
        <v>373</v>
      </c>
      <c r="BO83" s="10" t="s">
        <v>373</v>
      </c>
      <c r="BP83" s="10" t="s">
        <v>373</v>
      </c>
      <c r="BQ83" s="10" t="s">
        <v>373</v>
      </c>
      <c r="BR83" s="10" t="s">
        <v>373</v>
      </c>
      <c r="BS83" s="10" t="s">
        <v>373</v>
      </c>
      <c r="BT83" s="10" t="s">
        <v>373</v>
      </c>
      <c r="BU83" s="10">
        <v>2</v>
      </c>
      <c r="BV83" s="10" t="s">
        <v>373</v>
      </c>
      <c r="BW83" s="10" t="s">
        <v>373</v>
      </c>
      <c r="BX83" s="10" t="s">
        <v>373</v>
      </c>
      <c r="BY83" s="10" t="s">
        <v>373</v>
      </c>
      <c r="BZ83" s="10" t="s">
        <v>373</v>
      </c>
      <c r="CA83" s="10" t="s">
        <v>373</v>
      </c>
      <c r="CB83" s="10" t="s">
        <v>373</v>
      </c>
      <c r="CC83" s="10" t="s">
        <v>373</v>
      </c>
      <c r="CD83" s="10" t="s">
        <v>373</v>
      </c>
      <c r="CE83" s="10" t="s">
        <v>373</v>
      </c>
      <c r="CF83" s="10" t="s">
        <v>373</v>
      </c>
      <c r="CG83" s="10" t="s">
        <v>373</v>
      </c>
      <c r="CH83" s="10">
        <v>2</v>
      </c>
      <c r="CI83" s="10" t="s">
        <v>373</v>
      </c>
      <c r="CJ83" s="10" t="s">
        <v>373</v>
      </c>
      <c r="CK83" s="10" t="s">
        <v>373</v>
      </c>
      <c r="CL83" s="10" t="s">
        <v>373</v>
      </c>
      <c r="CM83" s="10" t="s">
        <v>373</v>
      </c>
      <c r="CN83" s="10" t="s">
        <v>373</v>
      </c>
      <c r="CO83" s="10" t="s">
        <v>373</v>
      </c>
      <c r="CP83" s="10" t="s">
        <v>373</v>
      </c>
      <c r="CQ83" s="10" t="s">
        <v>373</v>
      </c>
      <c r="CR83" s="10" t="s">
        <v>373</v>
      </c>
      <c r="CS83" s="10" t="s">
        <v>373</v>
      </c>
      <c r="CT83" s="10" t="s">
        <v>373</v>
      </c>
      <c r="CU83" s="10" t="s">
        <v>373</v>
      </c>
      <c r="CV83" s="10" t="s">
        <v>373</v>
      </c>
      <c r="CW83" s="10" t="s">
        <v>373</v>
      </c>
      <c r="CX83" s="10" t="s">
        <v>373</v>
      </c>
      <c r="CY83" s="10" t="s">
        <v>373</v>
      </c>
      <c r="CZ83" s="10" t="s">
        <v>373</v>
      </c>
      <c r="DA83" s="10" t="s">
        <v>373</v>
      </c>
      <c r="DB83" s="10" t="s">
        <v>373</v>
      </c>
      <c r="DC83" s="10" t="s">
        <v>373</v>
      </c>
      <c r="DD83" s="10" t="s">
        <v>373</v>
      </c>
      <c r="DE83" s="10" t="s">
        <v>373</v>
      </c>
      <c r="DF83" s="10" t="s">
        <v>373</v>
      </c>
      <c r="DG83" s="10" t="s">
        <v>373</v>
      </c>
      <c r="DH83" s="10" t="s">
        <v>373</v>
      </c>
      <c r="DI83" s="10" t="s">
        <v>373</v>
      </c>
      <c r="DJ83" s="10" t="s">
        <v>373</v>
      </c>
      <c r="DK83" s="10" t="s">
        <v>373</v>
      </c>
      <c r="DL83" s="10" t="s">
        <v>373</v>
      </c>
      <c r="DM83" s="10" t="s">
        <v>373</v>
      </c>
      <c r="DN83" s="10" t="s">
        <v>373</v>
      </c>
      <c r="DO83" s="10" t="s">
        <v>373</v>
      </c>
      <c r="DP83" s="10" t="s">
        <v>373</v>
      </c>
      <c r="DQ83" s="10" t="s">
        <v>373</v>
      </c>
      <c r="DR83" s="10" t="s">
        <v>373</v>
      </c>
      <c r="DS83" s="10" t="s">
        <v>373</v>
      </c>
      <c r="DT83" s="10" t="s">
        <v>373</v>
      </c>
      <c r="DU83" s="10" t="s">
        <v>373</v>
      </c>
      <c r="DV83" s="10" t="s">
        <v>373</v>
      </c>
      <c r="DW83" s="10">
        <v>1</v>
      </c>
      <c r="DX83" s="10">
        <v>448</v>
      </c>
      <c r="DY83" s="10" t="s">
        <v>373</v>
      </c>
      <c r="DZ83" s="10">
        <v>448</v>
      </c>
      <c r="EA83" s="10" t="s">
        <v>373</v>
      </c>
      <c r="EB83" s="10">
        <v>403</v>
      </c>
      <c r="EC83" s="10">
        <v>29</v>
      </c>
      <c r="ED83" s="10">
        <v>7</v>
      </c>
      <c r="EE83" s="10">
        <v>1</v>
      </c>
      <c r="EF83" s="10">
        <v>8</v>
      </c>
      <c r="EG83" s="10" t="s">
        <v>373</v>
      </c>
      <c r="EH83" s="10">
        <v>46</v>
      </c>
      <c r="EI83" s="10">
        <v>5.5</v>
      </c>
      <c r="EJ83" s="10">
        <v>2</v>
      </c>
      <c r="EK83" s="10">
        <v>1</v>
      </c>
      <c r="EL83" s="19">
        <v>1</v>
      </c>
      <c r="EM83" s="10" t="s">
        <v>2195</v>
      </c>
      <c r="EN83" s="10" t="s">
        <v>2196</v>
      </c>
      <c r="EO83" s="10">
        <v>1984</v>
      </c>
      <c r="EP83" s="10">
        <v>2000</v>
      </c>
      <c r="EQ83" s="10">
        <v>39000</v>
      </c>
      <c r="ER83" s="10">
        <v>26250</v>
      </c>
      <c r="ES83" s="10">
        <v>1058255</v>
      </c>
      <c r="ET83" s="10">
        <v>1.7000000000000001E-2</v>
      </c>
      <c r="EU83" s="10">
        <v>1.6E-2</v>
      </c>
      <c r="EV83" s="19">
        <v>0.55000000000000004</v>
      </c>
      <c r="EW83" s="10">
        <v>2033</v>
      </c>
      <c r="EX83" s="10">
        <v>2033</v>
      </c>
      <c r="EY83" s="10">
        <v>2</v>
      </c>
      <c r="EZ83" s="10">
        <v>2</v>
      </c>
      <c r="FA83" s="10" t="s">
        <v>489</v>
      </c>
      <c r="FB83" s="10" t="s">
        <v>373</v>
      </c>
      <c r="FC83" s="10">
        <v>2</v>
      </c>
      <c r="FD83" s="10" t="s">
        <v>373</v>
      </c>
      <c r="FE83" s="10">
        <v>2</v>
      </c>
      <c r="FF83" s="10" t="s">
        <v>373</v>
      </c>
      <c r="FG83" s="10" t="s">
        <v>373</v>
      </c>
      <c r="FH83" s="10">
        <v>2</v>
      </c>
      <c r="FI83" s="10" t="s">
        <v>373</v>
      </c>
      <c r="FJ83" s="10" t="s">
        <v>373</v>
      </c>
      <c r="FK83" s="10" t="s">
        <v>373</v>
      </c>
      <c r="FL83" s="10" t="s">
        <v>373</v>
      </c>
      <c r="FM83" s="10" t="s">
        <v>373</v>
      </c>
      <c r="FN83" s="10" t="s">
        <v>373</v>
      </c>
      <c r="FO83" s="10" t="s">
        <v>373</v>
      </c>
      <c r="FP83" s="10" t="s">
        <v>373</v>
      </c>
      <c r="FQ83" s="10" t="s">
        <v>373</v>
      </c>
      <c r="FR83" s="10" t="s">
        <v>373</v>
      </c>
      <c r="FS83" s="10" t="s">
        <v>373</v>
      </c>
    </row>
    <row r="84" spans="1:175" s="10" customFormat="1" x14ac:dyDescent="0.2">
      <c r="A84" s="10" t="s">
        <v>1585</v>
      </c>
      <c r="B84" s="10">
        <v>1765</v>
      </c>
      <c r="C84" s="10">
        <v>3</v>
      </c>
      <c r="D84" s="10">
        <v>1</v>
      </c>
      <c r="E84" s="10">
        <v>1</v>
      </c>
      <c r="F84" s="10" t="s">
        <v>373</v>
      </c>
      <c r="G84" s="10" t="s">
        <v>739</v>
      </c>
      <c r="H84" s="10">
        <v>2</v>
      </c>
      <c r="I84" s="10" t="s">
        <v>384</v>
      </c>
      <c r="J84" s="10" t="s">
        <v>373</v>
      </c>
      <c r="K84" s="71">
        <v>0.05</v>
      </c>
      <c r="L84" s="10" t="s">
        <v>373</v>
      </c>
      <c r="M84" s="10">
        <v>35</v>
      </c>
      <c r="N84" s="10" t="s">
        <v>373</v>
      </c>
      <c r="O84" s="10" t="s">
        <v>373</v>
      </c>
      <c r="P84" s="10">
        <v>45</v>
      </c>
      <c r="Q84" s="10" t="s">
        <v>373</v>
      </c>
      <c r="R84" s="10">
        <v>75</v>
      </c>
      <c r="S84" s="10">
        <v>1</v>
      </c>
      <c r="T84" s="10" t="s">
        <v>1592</v>
      </c>
      <c r="U84" s="10" t="s">
        <v>405</v>
      </c>
      <c r="V84" s="10" t="s">
        <v>636</v>
      </c>
      <c r="W84" s="10">
        <v>60</v>
      </c>
      <c r="X84" s="10" t="s">
        <v>373</v>
      </c>
      <c r="Y84" s="10" t="s">
        <v>1593</v>
      </c>
      <c r="Z84" s="10" t="s">
        <v>373</v>
      </c>
      <c r="AA84" s="10" t="s">
        <v>373</v>
      </c>
      <c r="AB84" s="10" t="s">
        <v>373</v>
      </c>
      <c r="AC84" s="10" t="s">
        <v>429</v>
      </c>
      <c r="AE84" s="10" t="s">
        <v>429</v>
      </c>
      <c r="AF84" s="10" t="s">
        <v>429</v>
      </c>
      <c r="AG84" s="10">
        <v>2</v>
      </c>
      <c r="AH84" s="10">
        <v>2</v>
      </c>
      <c r="AI84" s="10">
        <v>2</v>
      </c>
      <c r="AJ84" s="10">
        <v>2017</v>
      </c>
      <c r="AK84" s="10">
        <v>2017</v>
      </c>
      <c r="AL84" s="10">
        <v>2017</v>
      </c>
      <c r="AM84" s="10">
        <v>2018</v>
      </c>
      <c r="AN84" s="10">
        <v>2018</v>
      </c>
      <c r="AO84" s="10">
        <v>2018</v>
      </c>
      <c r="AP84" s="10">
        <v>2</v>
      </c>
      <c r="AQ84" s="10" t="s">
        <v>494</v>
      </c>
      <c r="AR84" s="10" t="s">
        <v>373</v>
      </c>
      <c r="AS84" s="10" t="s">
        <v>1594</v>
      </c>
      <c r="AT84" s="10" t="s">
        <v>494</v>
      </c>
      <c r="AU84" s="10" t="s">
        <v>1595</v>
      </c>
      <c r="AV84" s="10">
        <v>1</v>
      </c>
      <c r="AW84" s="10" t="s">
        <v>494</v>
      </c>
      <c r="AX84" s="10">
        <v>2</v>
      </c>
      <c r="AY84" s="10">
        <v>2</v>
      </c>
      <c r="AZ84" s="10">
        <v>2</v>
      </c>
      <c r="BA84" s="10">
        <v>1</v>
      </c>
      <c r="BB84" s="10">
        <v>2018</v>
      </c>
      <c r="BC84" s="10" t="s">
        <v>411</v>
      </c>
      <c r="BD84" s="16">
        <v>1.0500000000000001E-2</v>
      </c>
      <c r="BE84" s="10" t="s">
        <v>373</v>
      </c>
      <c r="BF84" s="10" t="s">
        <v>600</v>
      </c>
      <c r="BG84" s="10" t="s">
        <v>373</v>
      </c>
      <c r="BH84" s="10" t="s">
        <v>494</v>
      </c>
      <c r="BI84" s="10" t="s">
        <v>1597</v>
      </c>
      <c r="BJ84" s="77">
        <v>34.67</v>
      </c>
      <c r="BK84" s="10">
        <v>1</v>
      </c>
      <c r="BL84" s="10">
        <v>2018</v>
      </c>
      <c r="BM84" s="10" t="s">
        <v>411</v>
      </c>
      <c r="BN84" s="19">
        <v>1.0500000000000001E-2</v>
      </c>
      <c r="BP84" s="10" t="s">
        <v>1599</v>
      </c>
      <c r="BQ84" s="10" t="s">
        <v>373</v>
      </c>
      <c r="BR84" s="10" t="s">
        <v>494</v>
      </c>
      <c r="BS84" s="10" t="s">
        <v>1597</v>
      </c>
      <c r="BT84" s="77">
        <v>43.56</v>
      </c>
      <c r="BU84" s="10">
        <v>1</v>
      </c>
      <c r="BV84" s="10">
        <v>2008</v>
      </c>
      <c r="BW84" s="10" t="s">
        <v>411</v>
      </c>
      <c r="BX84" s="19">
        <v>2.2000000000000002E-2</v>
      </c>
      <c r="BZ84" s="10">
        <v>3</v>
      </c>
      <c r="CA84" s="10" t="s">
        <v>600</v>
      </c>
      <c r="CB84" s="10" t="s">
        <v>373</v>
      </c>
      <c r="CC84" s="10" t="s">
        <v>752</v>
      </c>
      <c r="CD84" s="10" t="s">
        <v>373</v>
      </c>
      <c r="CE84" s="10">
        <v>2</v>
      </c>
      <c r="CF84" s="10" t="s">
        <v>373</v>
      </c>
      <c r="CG84" s="77">
        <v>5.5</v>
      </c>
      <c r="CH84" s="10">
        <v>1</v>
      </c>
      <c r="CI84" s="10">
        <v>1735</v>
      </c>
      <c r="CJ84" s="10">
        <v>328</v>
      </c>
      <c r="CK84" s="10" t="s">
        <v>429</v>
      </c>
      <c r="CL84" s="10" t="s">
        <v>429</v>
      </c>
      <c r="CM84" s="10">
        <v>605</v>
      </c>
      <c r="CN84" s="10">
        <v>164</v>
      </c>
      <c r="CO84" s="10">
        <v>109</v>
      </c>
      <c r="CP84" s="10" t="s">
        <v>429</v>
      </c>
      <c r="CQ84" s="10" t="s">
        <v>429</v>
      </c>
      <c r="CR84" s="10" t="s">
        <v>429</v>
      </c>
      <c r="CS84" s="123">
        <v>54037</v>
      </c>
      <c r="CT84" s="10">
        <v>20</v>
      </c>
      <c r="CU84" s="10">
        <v>2</v>
      </c>
      <c r="CV84" s="10">
        <v>14</v>
      </c>
      <c r="CW84" s="10">
        <v>3</v>
      </c>
      <c r="CX84" s="10">
        <v>1938</v>
      </c>
      <c r="CY84" s="10">
        <v>1986</v>
      </c>
      <c r="CZ84" s="10" t="s">
        <v>1610</v>
      </c>
      <c r="DA84" s="10" t="s">
        <v>1611</v>
      </c>
      <c r="DB84" s="10">
        <v>0.214</v>
      </c>
      <c r="DC84" s="10" t="s">
        <v>1613</v>
      </c>
      <c r="DD84" s="10" t="s">
        <v>1614</v>
      </c>
      <c r="DE84" s="10" t="s">
        <v>373</v>
      </c>
      <c r="DF84" s="10" t="s">
        <v>373</v>
      </c>
      <c r="DG84" s="10" t="s">
        <v>373</v>
      </c>
      <c r="DH84" s="10" t="s">
        <v>1615</v>
      </c>
      <c r="DI84" s="10" t="s">
        <v>1616</v>
      </c>
      <c r="DJ84" s="10" t="s">
        <v>373</v>
      </c>
      <c r="DK84" s="10" t="s">
        <v>373</v>
      </c>
      <c r="DL84" s="10" t="s">
        <v>373</v>
      </c>
      <c r="DM84" s="10" t="s">
        <v>373</v>
      </c>
      <c r="DN84" s="10" t="s">
        <v>429</v>
      </c>
      <c r="DO84" s="10">
        <v>2</v>
      </c>
      <c r="DP84" s="10">
        <v>1</v>
      </c>
      <c r="DQ84" s="10" t="s">
        <v>449</v>
      </c>
      <c r="DR84" s="10" t="s">
        <v>373</v>
      </c>
      <c r="DS84" s="10" t="s">
        <v>373</v>
      </c>
      <c r="DT84" s="10" t="s">
        <v>373</v>
      </c>
      <c r="DU84" s="12">
        <v>1</v>
      </c>
      <c r="DV84" s="10" t="s">
        <v>373</v>
      </c>
      <c r="DW84" s="10">
        <v>1</v>
      </c>
      <c r="DX84" s="10">
        <v>1735</v>
      </c>
      <c r="DY84" s="10" t="s">
        <v>429</v>
      </c>
      <c r="DZ84" s="10" t="s">
        <v>429</v>
      </c>
      <c r="EA84" s="10" t="s">
        <v>429</v>
      </c>
      <c r="EB84" s="10">
        <v>558</v>
      </c>
      <c r="EC84" s="10">
        <v>0</v>
      </c>
      <c r="ED84" s="10">
        <v>114</v>
      </c>
      <c r="EE84" s="10">
        <v>0</v>
      </c>
      <c r="EF84" s="10">
        <v>0</v>
      </c>
      <c r="EG84" s="10">
        <v>0</v>
      </c>
      <c r="EH84" s="10">
        <v>54037</v>
      </c>
      <c r="EI84" s="10">
        <v>12</v>
      </c>
      <c r="EJ84" s="10">
        <v>6</v>
      </c>
      <c r="EK84" s="10">
        <v>1</v>
      </c>
      <c r="EL84" s="10" t="s">
        <v>1619</v>
      </c>
      <c r="EM84" s="10" t="s">
        <v>651</v>
      </c>
      <c r="EN84" s="10" t="s">
        <v>373</v>
      </c>
      <c r="EO84" s="10">
        <v>1978</v>
      </c>
      <c r="EP84" s="10">
        <v>2013</v>
      </c>
      <c r="EQ84" s="10" t="s">
        <v>446</v>
      </c>
      <c r="ER84" s="10" t="s">
        <v>1621</v>
      </c>
      <c r="ES84" s="10" t="s">
        <v>1622</v>
      </c>
      <c r="ET84" s="10" t="s">
        <v>1623</v>
      </c>
      <c r="EU84" s="10" t="s">
        <v>1624</v>
      </c>
      <c r="EV84" s="12">
        <v>0.4</v>
      </c>
      <c r="EW84" s="10" t="s">
        <v>429</v>
      </c>
      <c r="EX84" s="10" t="s">
        <v>429</v>
      </c>
      <c r="EY84" s="10">
        <v>2</v>
      </c>
      <c r="EZ84" s="10">
        <v>2</v>
      </c>
      <c r="FA84" s="10" t="s">
        <v>429</v>
      </c>
      <c r="FB84" s="10" t="s">
        <v>373</v>
      </c>
      <c r="FC84" s="10">
        <v>1</v>
      </c>
      <c r="FD84" s="10" t="s">
        <v>1625</v>
      </c>
      <c r="FE84" s="10">
        <v>2</v>
      </c>
      <c r="FF84" s="10" t="s">
        <v>373</v>
      </c>
      <c r="FG84" s="10" t="s">
        <v>373</v>
      </c>
      <c r="FH84" s="10">
        <v>1</v>
      </c>
      <c r="FI84" s="10" t="s">
        <v>373</v>
      </c>
      <c r="FJ84" s="10" t="s">
        <v>373</v>
      </c>
      <c r="FK84" s="10" t="s">
        <v>373</v>
      </c>
      <c r="FL84" s="10" t="s">
        <v>373</v>
      </c>
      <c r="FM84" s="10" t="s">
        <v>373</v>
      </c>
      <c r="FN84" s="10" t="s">
        <v>373</v>
      </c>
      <c r="FO84" s="10" t="s">
        <v>373</v>
      </c>
      <c r="FP84" s="10" t="s">
        <v>373</v>
      </c>
      <c r="FQ84" s="10" t="s">
        <v>373</v>
      </c>
      <c r="FR84" s="10" t="s">
        <v>373</v>
      </c>
      <c r="FS84" s="10" t="s">
        <v>373</v>
      </c>
    </row>
    <row r="85" spans="1:175" s="10" customFormat="1" x14ac:dyDescent="0.2">
      <c r="A85" s="10" t="s">
        <v>2140</v>
      </c>
      <c r="B85" s="10">
        <v>3230</v>
      </c>
      <c r="C85" s="10">
        <v>4</v>
      </c>
      <c r="D85" s="10">
        <v>3</v>
      </c>
      <c r="E85" s="10">
        <v>1</v>
      </c>
      <c r="F85" s="10" t="s">
        <v>373</v>
      </c>
      <c r="G85" s="10" t="s">
        <v>423</v>
      </c>
      <c r="H85" s="10">
        <v>1</v>
      </c>
      <c r="I85" s="10" t="s">
        <v>424</v>
      </c>
      <c r="J85" s="10" t="s">
        <v>373</v>
      </c>
      <c r="K85" s="71">
        <v>0.02</v>
      </c>
      <c r="L85" s="10" t="s">
        <v>373</v>
      </c>
      <c r="M85" s="10" t="s">
        <v>2145</v>
      </c>
      <c r="N85" s="10" t="s">
        <v>373</v>
      </c>
      <c r="O85" s="10" t="s">
        <v>373</v>
      </c>
      <c r="P85" s="10">
        <v>21</v>
      </c>
      <c r="Q85" s="10" t="s">
        <v>489</v>
      </c>
      <c r="R85" s="10">
        <v>60</v>
      </c>
      <c r="S85" s="10">
        <v>1</v>
      </c>
      <c r="T85" s="10" t="s">
        <v>2148</v>
      </c>
      <c r="U85" s="10" t="s">
        <v>405</v>
      </c>
      <c r="V85" s="10" t="s">
        <v>636</v>
      </c>
      <c r="W85" s="10">
        <v>60</v>
      </c>
      <c r="X85" s="10" t="s">
        <v>2150</v>
      </c>
      <c r="Y85" s="10" t="s">
        <v>2151</v>
      </c>
      <c r="Z85" s="19">
        <v>0.19600000000000001</v>
      </c>
      <c r="AA85" s="19">
        <v>0.51800000000000002</v>
      </c>
      <c r="AB85" s="24">
        <v>0.21600000000000003</v>
      </c>
      <c r="AC85" s="10" t="s">
        <v>373</v>
      </c>
      <c r="AE85" s="10" t="s">
        <v>373</v>
      </c>
      <c r="AF85" s="10" t="s">
        <v>373</v>
      </c>
      <c r="AG85" s="10">
        <v>2</v>
      </c>
      <c r="AH85" s="10">
        <v>2</v>
      </c>
      <c r="AI85" s="10">
        <v>2</v>
      </c>
      <c r="AJ85" s="10">
        <v>2008</v>
      </c>
      <c r="AK85" s="10">
        <v>2010</v>
      </c>
      <c r="AL85" s="10">
        <v>2009</v>
      </c>
      <c r="AM85" s="10">
        <v>2019</v>
      </c>
      <c r="AN85" s="10">
        <v>2019</v>
      </c>
      <c r="AO85" s="10">
        <v>2017</v>
      </c>
      <c r="AP85" s="10">
        <v>2</v>
      </c>
      <c r="AQ85" s="10" t="s">
        <v>494</v>
      </c>
      <c r="AR85" s="10" t="s">
        <v>373</v>
      </c>
      <c r="AS85" s="10" t="s">
        <v>2155</v>
      </c>
      <c r="AT85" s="10" t="s">
        <v>409</v>
      </c>
      <c r="AU85" s="10" t="s">
        <v>373</v>
      </c>
      <c r="AV85" s="10">
        <v>1</v>
      </c>
      <c r="AW85" s="10" t="s">
        <v>373</v>
      </c>
      <c r="AX85" s="10">
        <v>2</v>
      </c>
      <c r="AY85" s="10">
        <v>2</v>
      </c>
      <c r="AZ85" s="10">
        <v>2</v>
      </c>
      <c r="BA85" s="10">
        <v>1</v>
      </c>
      <c r="BB85" s="10">
        <v>2019</v>
      </c>
      <c r="BC85" s="10" t="s">
        <v>411</v>
      </c>
      <c r="BD85" s="16">
        <v>0.01</v>
      </c>
      <c r="BE85" s="10" t="s">
        <v>373</v>
      </c>
      <c r="BF85" s="10" t="s">
        <v>494</v>
      </c>
      <c r="BG85" s="10" t="s">
        <v>2156</v>
      </c>
      <c r="BH85" s="10" t="s">
        <v>500</v>
      </c>
      <c r="BI85" s="10" t="s">
        <v>373</v>
      </c>
      <c r="BJ85" s="77">
        <v>25.32</v>
      </c>
      <c r="BK85" s="10">
        <v>1</v>
      </c>
      <c r="BL85" s="10">
        <v>2019</v>
      </c>
      <c r="BM85" s="10" t="s">
        <v>411</v>
      </c>
      <c r="BN85" s="19">
        <v>1.44E-2</v>
      </c>
      <c r="BP85" s="10" t="s">
        <v>618</v>
      </c>
      <c r="BQ85" s="10" t="s">
        <v>373</v>
      </c>
      <c r="BR85" s="10" t="s">
        <v>828</v>
      </c>
      <c r="BS85" s="10" t="s">
        <v>373</v>
      </c>
      <c r="BT85" s="77">
        <v>81.34</v>
      </c>
      <c r="BU85" s="10">
        <v>1</v>
      </c>
      <c r="BV85" s="10">
        <v>2017</v>
      </c>
      <c r="BW85" s="10" t="s">
        <v>411</v>
      </c>
      <c r="BX85" s="19">
        <v>0.09</v>
      </c>
      <c r="BZ85" s="10">
        <v>2</v>
      </c>
      <c r="CA85" s="10" t="s">
        <v>600</v>
      </c>
      <c r="CB85" s="10" t="s">
        <v>373</v>
      </c>
      <c r="CC85" s="10" t="s">
        <v>752</v>
      </c>
      <c r="CD85" s="10" t="s">
        <v>373</v>
      </c>
      <c r="CE85" s="10">
        <v>2</v>
      </c>
      <c r="CF85" s="10" t="s">
        <v>373</v>
      </c>
      <c r="CG85" s="77">
        <v>6</v>
      </c>
      <c r="CH85" s="10">
        <v>1</v>
      </c>
      <c r="CI85" s="10">
        <v>3230</v>
      </c>
      <c r="CJ85" s="10">
        <v>150</v>
      </c>
      <c r="CK85" s="10">
        <v>3430</v>
      </c>
      <c r="CL85" s="10">
        <v>160</v>
      </c>
      <c r="CM85" s="10">
        <v>1055</v>
      </c>
      <c r="CN85" s="10">
        <v>50</v>
      </c>
      <c r="CO85" s="10">
        <v>56</v>
      </c>
      <c r="CP85" s="10">
        <v>8</v>
      </c>
      <c r="CQ85" s="10">
        <v>16</v>
      </c>
      <c r="CR85" s="10" t="s">
        <v>373</v>
      </c>
      <c r="CS85" s="123">
        <v>72500</v>
      </c>
      <c r="CT85" s="10">
        <v>22.2</v>
      </c>
      <c r="CU85" s="10">
        <v>3</v>
      </c>
      <c r="CV85" s="10">
        <v>3</v>
      </c>
      <c r="CW85" s="10">
        <v>1.5</v>
      </c>
      <c r="CX85" s="10" t="s">
        <v>489</v>
      </c>
      <c r="CY85" s="10">
        <v>2015</v>
      </c>
      <c r="CZ85" s="10" t="s">
        <v>2169</v>
      </c>
      <c r="DA85" s="10" t="s">
        <v>489</v>
      </c>
      <c r="DB85" s="10">
        <v>0.35</v>
      </c>
      <c r="DC85" s="10">
        <v>0.31</v>
      </c>
      <c r="DD85" s="10" t="s">
        <v>489</v>
      </c>
      <c r="DE85" s="10">
        <v>1</v>
      </c>
      <c r="DF85" s="10" t="s">
        <v>373</v>
      </c>
      <c r="DG85" s="10" t="s">
        <v>373</v>
      </c>
      <c r="DH85" s="10" t="s">
        <v>373</v>
      </c>
      <c r="DI85" s="10" t="s">
        <v>373</v>
      </c>
      <c r="DJ85" s="10" t="s">
        <v>373</v>
      </c>
      <c r="DK85" s="10" t="s">
        <v>373</v>
      </c>
      <c r="DL85" s="10" t="s">
        <v>373</v>
      </c>
      <c r="DM85" s="10" t="s">
        <v>373</v>
      </c>
      <c r="DN85" s="10" t="s">
        <v>2172</v>
      </c>
      <c r="DO85" s="10">
        <v>1</v>
      </c>
      <c r="DP85" s="10">
        <v>1</v>
      </c>
      <c r="DQ85" s="10" t="s">
        <v>449</v>
      </c>
      <c r="DR85" s="10" t="s">
        <v>373</v>
      </c>
      <c r="DS85" s="12">
        <v>0.1</v>
      </c>
      <c r="DT85" s="12">
        <v>0.9</v>
      </c>
      <c r="DU85" s="10" t="s">
        <v>373</v>
      </c>
      <c r="DV85" s="10" t="s">
        <v>2173</v>
      </c>
      <c r="DW85" s="10">
        <v>1</v>
      </c>
      <c r="DX85" s="10">
        <v>3320</v>
      </c>
      <c r="DY85" s="10" t="s">
        <v>373</v>
      </c>
      <c r="DZ85" s="10">
        <v>3420</v>
      </c>
      <c r="EA85" s="10" t="s">
        <v>373</v>
      </c>
      <c r="EB85" s="10">
        <v>1055</v>
      </c>
      <c r="EC85" s="10" t="s">
        <v>373</v>
      </c>
      <c r="ED85" s="10">
        <v>56</v>
      </c>
      <c r="EE85" s="10" t="s">
        <v>373</v>
      </c>
      <c r="EF85" s="10">
        <v>5</v>
      </c>
      <c r="EG85" s="10" t="s">
        <v>373</v>
      </c>
      <c r="EH85" s="10" t="s">
        <v>373</v>
      </c>
      <c r="EI85" s="10">
        <v>15</v>
      </c>
      <c r="EJ85" s="10">
        <v>1</v>
      </c>
      <c r="EK85" s="10">
        <v>1</v>
      </c>
      <c r="EL85" s="19">
        <v>0</v>
      </c>
      <c r="EM85" s="10" t="s">
        <v>722</v>
      </c>
      <c r="EN85" s="10" t="s">
        <v>373</v>
      </c>
      <c r="EO85" s="10">
        <v>2012</v>
      </c>
      <c r="EP85" s="10">
        <v>2012</v>
      </c>
      <c r="EQ85" s="10" t="s">
        <v>373</v>
      </c>
      <c r="ER85" s="10">
        <v>1.1000000000000001</v>
      </c>
      <c r="ES85" s="10" t="s">
        <v>373</v>
      </c>
      <c r="ET85" s="10" t="s">
        <v>373</v>
      </c>
      <c r="EU85" s="10" t="s">
        <v>373</v>
      </c>
      <c r="EV85" s="10" t="s">
        <v>373</v>
      </c>
      <c r="EW85" s="10" t="s">
        <v>373</v>
      </c>
      <c r="EX85" s="10" t="s">
        <v>373</v>
      </c>
      <c r="EY85" s="10">
        <v>2</v>
      </c>
      <c r="EZ85" s="10">
        <v>2</v>
      </c>
      <c r="FA85" s="10" t="s">
        <v>489</v>
      </c>
      <c r="FB85" s="10" t="s">
        <v>373</v>
      </c>
      <c r="FC85" s="10">
        <v>1</v>
      </c>
      <c r="FD85" s="10" t="s">
        <v>2176</v>
      </c>
      <c r="FE85" s="10">
        <v>2</v>
      </c>
      <c r="FF85" s="10" t="s">
        <v>373</v>
      </c>
      <c r="FG85" s="10" t="s">
        <v>2177</v>
      </c>
      <c r="FH85" s="10">
        <v>1</v>
      </c>
      <c r="FI85" s="10">
        <v>1055</v>
      </c>
      <c r="FJ85" s="10" t="s">
        <v>373</v>
      </c>
      <c r="FK85" s="10">
        <v>56</v>
      </c>
      <c r="FL85" s="10" t="s">
        <v>373</v>
      </c>
      <c r="FM85" s="10">
        <v>5</v>
      </c>
      <c r="FN85" s="10" t="s">
        <v>373</v>
      </c>
      <c r="FO85" s="10">
        <v>9.5</v>
      </c>
      <c r="FP85" s="10">
        <v>6</v>
      </c>
      <c r="FQ85" s="10">
        <v>3000</v>
      </c>
      <c r="FR85" s="10" t="s">
        <v>2180</v>
      </c>
      <c r="FS85" s="10" t="s">
        <v>373</v>
      </c>
    </row>
    <row r="86" spans="1:175" s="10" customFormat="1" x14ac:dyDescent="0.2">
      <c r="A86" s="10" t="s">
        <v>1217</v>
      </c>
      <c r="B86" s="10">
        <v>4790</v>
      </c>
      <c r="C86" s="10">
        <v>4</v>
      </c>
      <c r="D86" s="10">
        <v>4</v>
      </c>
      <c r="E86" s="10">
        <v>1</v>
      </c>
      <c r="F86" s="10" t="s">
        <v>373</v>
      </c>
      <c r="G86" s="10" t="s">
        <v>1021</v>
      </c>
      <c r="H86" s="10">
        <v>1</v>
      </c>
      <c r="I86" s="10" t="s">
        <v>1222</v>
      </c>
      <c r="J86" s="10" t="s">
        <v>373</v>
      </c>
      <c r="K86" s="10" t="s">
        <v>373</v>
      </c>
      <c r="L86" s="10" t="s">
        <v>373</v>
      </c>
      <c r="M86" s="10" t="s">
        <v>373</v>
      </c>
      <c r="N86" s="10" t="s">
        <v>373</v>
      </c>
      <c r="O86" s="10" t="s">
        <v>373</v>
      </c>
      <c r="P86" s="10">
        <v>12.5</v>
      </c>
      <c r="Q86" s="10" t="s">
        <v>429</v>
      </c>
      <c r="R86" s="10">
        <v>90</v>
      </c>
      <c r="S86" s="10">
        <v>1</v>
      </c>
      <c r="T86" s="10" t="s">
        <v>1224</v>
      </c>
      <c r="U86" s="10" t="s">
        <v>405</v>
      </c>
      <c r="V86" s="10" t="s">
        <v>636</v>
      </c>
      <c r="W86" s="10">
        <v>180</v>
      </c>
      <c r="X86" s="10" t="s">
        <v>1226</v>
      </c>
      <c r="Y86" s="10" t="s">
        <v>1227</v>
      </c>
      <c r="Z86" s="19">
        <v>0.42</v>
      </c>
      <c r="AA86" s="19">
        <v>0.22</v>
      </c>
      <c r="AB86" s="10" t="s">
        <v>373</v>
      </c>
      <c r="AC86" s="10" t="s">
        <v>373</v>
      </c>
      <c r="AE86" s="10" t="s">
        <v>373</v>
      </c>
      <c r="AF86" s="10" t="s">
        <v>429</v>
      </c>
      <c r="AG86" s="10">
        <v>2</v>
      </c>
      <c r="AH86" s="10">
        <v>2</v>
      </c>
      <c r="AI86" s="10">
        <v>2</v>
      </c>
      <c r="AJ86" s="10">
        <v>2013</v>
      </c>
      <c r="AK86" s="10">
        <v>2018</v>
      </c>
      <c r="AL86" s="10">
        <v>2005</v>
      </c>
      <c r="AM86" s="10">
        <v>2013</v>
      </c>
      <c r="AN86" s="10">
        <v>2018</v>
      </c>
      <c r="AO86" s="10">
        <v>2005</v>
      </c>
      <c r="AP86" s="10">
        <v>2</v>
      </c>
      <c r="AQ86" s="10" t="s">
        <v>494</v>
      </c>
      <c r="AR86" s="10" t="s">
        <v>373</v>
      </c>
      <c r="AS86" s="10" t="s">
        <v>1231</v>
      </c>
      <c r="AT86" s="10" t="s">
        <v>496</v>
      </c>
      <c r="AU86" s="10" t="s">
        <v>373</v>
      </c>
      <c r="AV86" s="10">
        <v>1</v>
      </c>
      <c r="AW86" s="10" t="s">
        <v>433</v>
      </c>
      <c r="AX86" s="10">
        <v>2</v>
      </c>
      <c r="AY86" s="10">
        <v>2</v>
      </c>
      <c r="AZ86" s="10">
        <v>2</v>
      </c>
      <c r="BA86" s="10">
        <v>2</v>
      </c>
      <c r="BB86" s="10" t="s">
        <v>373</v>
      </c>
      <c r="BC86" s="10" t="s">
        <v>373</v>
      </c>
      <c r="BD86" s="10" t="s">
        <v>373</v>
      </c>
      <c r="BE86" s="10" t="s">
        <v>373</v>
      </c>
      <c r="BF86" s="10" t="s">
        <v>373</v>
      </c>
      <c r="BG86" s="10" t="s">
        <v>373</v>
      </c>
      <c r="BH86" s="10" t="s">
        <v>373</v>
      </c>
      <c r="BI86" s="10" t="s">
        <v>373</v>
      </c>
      <c r="BJ86" s="10" t="s">
        <v>373</v>
      </c>
      <c r="BK86" s="10">
        <v>1</v>
      </c>
      <c r="BL86" s="10">
        <v>2019</v>
      </c>
      <c r="BM86" s="10" t="s">
        <v>411</v>
      </c>
      <c r="BN86" s="19">
        <v>7.0000000000000007E-2</v>
      </c>
      <c r="BO86" s="10" t="s">
        <v>373</v>
      </c>
      <c r="BP86" s="10" t="s">
        <v>494</v>
      </c>
      <c r="BQ86" s="10" t="s">
        <v>1233</v>
      </c>
      <c r="BR86" s="10" t="s">
        <v>494</v>
      </c>
      <c r="BS86" s="10" t="s">
        <v>1234</v>
      </c>
      <c r="BT86" s="77">
        <v>51.97</v>
      </c>
      <c r="BU86" s="10">
        <v>1</v>
      </c>
      <c r="BV86" s="10">
        <v>2018</v>
      </c>
      <c r="BW86" s="10" t="s">
        <v>411</v>
      </c>
      <c r="BX86" s="19">
        <v>0.02</v>
      </c>
      <c r="BY86" s="10" t="s">
        <v>373</v>
      </c>
      <c r="BZ86" s="10">
        <v>2</v>
      </c>
      <c r="CA86" s="10" t="s">
        <v>494</v>
      </c>
      <c r="CB86" s="10" t="s">
        <v>1236</v>
      </c>
      <c r="CC86" s="10" t="s">
        <v>752</v>
      </c>
      <c r="CD86" s="10" t="s">
        <v>373</v>
      </c>
      <c r="CE86" s="10">
        <v>2</v>
      </c>
      <c r="CF86" s="10" t="s">
        <v>373</v>
      </c>
      <c r="CG86" s="77">
        <v>2.4900000000000002</v>
      </c>
      <c r="CH86" s="10">
        <v>1</v>
      </c>
      <c r="CI86" s="10">
        <v>5016</v>
      </c>
      <c r="CJ86" s="10" t="s">
        <v>429</v>
      </c>
      <c r="CK86" s="10" t="s">
        <v>429</v>
      </c>
      <c r="CL86" s="10" t="s">
        <v>429</v>
      </c>
      <c r="CM86" s="10">
        <v>1679</v>
      </c>
      <c r="CN86" s="10" t="s">
        <v>429</v>
      </c>
      <c r="CO86" s="10">
        <v>92</v>
      </c>
      <c r="CP86" s="10" t="s">
        <v>429</v>
      </c>
      <c r="CQ86" s="10" t="s">
        <v>429</v>
      </c>
      <c r="CR86" s="10" t="s">
        <v>429</v>
      </c>
      <c r="CS86" s="13">
        <v>60000</v>
      </c>
      <c r="CT86" s="10">
        <v>30</v>
      </c>
      <c r="CU86" s="10">
        <v>5</v>
      </c>
      <c r="CV86" s="10">
        <v>3</v>
      </c>
      <c r="CW86" s="10">
        <v>9</v>
      </c>
      <c r="CX86" s="10">
        <v>1967</v>
      </c>
      <c r="CY86" s="10">
        <v>2012</v>
      </c>
      <c r="CZ86" s="10" t="s">
        <v>1247</v>
      </c>
      <c r="DA86" s="10" t="s">
        <v>1248</v>
      </c>
      <c r="DB86" s="10" t="s">
        <v>1249</v>
      </c>
      <c r="DC86" s="10">
        <v>0.92</v>
      </c>
      <c r="DD86" s="10" t="s">
        <v>1251</v>
      </c>
      <c r="DE86" s="10" t="s">
        <v>429</v>
      </c>
      <c r="DF86" s="10" t="s">
        <v>1252</v>
      </c>
      <c r="DG86" s="10" t="s">
        <v>429</v>
      </c>
      <c r="DH86" s="10" t="s">
        <v>429</v>
      </c>
      <c r="DI86" s="10" t="s">
        <v>429</v>
      </c>
      <c r="DJ86" s="10" t="s">
        <v>429</v>
      </c>
      <c r="DK86" s="10" t="s">
        <v>373</v>
      </c>
      <c r="DL86" s="10" t="s">
        <v>373</v>
      </c>
      <c r="DM86" s="10" t="s">
        <v>373</v>
      </c>
      <c r="DN86" s="10" t="s">
        <v>1253</v>
      </c>
      <c r="DO86" s="10">
        <v>1</v>
      </c>
      <c r="DP86" s="10">
        <v>1</v>
      </c>
      <c r="DQ86" s="10" t="s">
        <v>449</v>
      </c>
      <c r="DR86" s="10" t="s">
        <v>373</v>
      </c>
      <c r="DS86" s="55">
        <v>1</v>
      </c>
      <c r="DT86" s="10" t="s">
        <v>373</v>
      </c>
      <c r="DU86" s="10" t="s">
        <v>373</v>
      </c>
      <c r="DV86" s="10" t="s">
        <v>373</v>
      </c>
      <c r="DW86" s="10">
        <v>1</v>
      </c>
      <c r="DX86" s="10">
        <v>5016</v>
      </c>
      <c r="DY86" s="10" t="s">
        <v>429</v>
      </c>
      <c r="DZ86" s="10" t="s">
        <v>429</v>
      </c>
      <c r="EA86" s="10" t="s">
        <v>429</v>
      </c>
      <c r="EB86" s="10">
        <v>1517</v>
      </c>
      <c r="EC86" s="10" t="s">
        <v>429</v>
      </c>
      <c r="ED86" s="10">
        <v>46</v>
      </c>
      <c r="EE86" s="10" t="s">
        <v>429</v>
      </c>
      <c r="EF86" s="10" t="s">
        <v>429</v>
      </c>
      <c r="EG86" s="10" t="s">
        <v>429</v>
      </c>
      <c r="EH86" s="10" t="s">
        <v>1255</v>
      </c>
      <c r="EI86" s="10" t="s">
        <v>1256</v>
      </c>
      <c r="EJ86" s="10" t="s">
        <v>1257</v>
      </c>
      <c r="EK86" s="10">
        <v>1</v>
      </c>
      <c r="EL86" s="19">
        <v>0</v>
      </c>
      <c r="EM86" s="10" t="s">
        <v>459</v>
      </c>
      <c r="EN86" s="10" t="s">
        <v>373</v>
      </c>
      <c r="EO86" s="10">
        <v>1970</v>
      </c>
      <c r="EP86" s="10">
        <v>2002</v>
      </c>
      <c r="EQ86" s="10" t="s">
        <v>1258</v>
      </c>
      <c r="ER86" s="10" t="s">
        <v>1259</v>
      </c>
      <c r="ES86" s="10" t="s">
        <v>1260</v>
      </c>
      <c r="ET86" s="10" t="s">
        <v>1261</v>
      </c>
      <c r="EU86" s="10" t="s">
        <v>1262</v>
      </c>
      <c r="EV86" s="19">
        <v>0.8</v>
      </c>
      <c r="EW86" s="10">
        <v>2026</v>
      </c>
      <c r="EX86" s="10">
        <v>2026</v>
      </c>
      <c r="EY86" s="10">
        <v>2</v>
      </c>
      <c r="EZ86" s="10">
        <v>2</v>
      </c>
      <c r="FA86" s="10" t="s">
        <v>429</v>
      </c>
      <c r="FB86" s="10" t="s">
        <v>373</v>
      </c>
      <c r="FC86" s="10">
        <v>1</v>
      </c>
      <c r="FD86" s="10" t="s">
        <v>1265</v>
      </c>
      <c r="FE86" s="10">
        <v>2</v>
      </c>
      <c r="FF86" s="10" t="s">
        <v>373</v>
      </c>
      <c r="FG86" s="10" t="s">
        <v>373</v>
      </c>
      <c r="FH86" s="10">
        <v>1</v>
      </c>
      <c r="FI86" s="10">
        <v>1679</v>
      </c>
      <c r="FJ86" s="10" t="s">
        <v>429</v>
      </c>
      <c r="FK86" s="10">
        <v>92</v>
      </c>
      <c r="FL86" s="10" t="s">
        <v>429</v>
      </c>
      <c r="FM86" s="10" t="s">
        <v>429</v>
      </c>
      <c r="FN86" s="10" t="s">
        <v>429</v>
      </c>
      <c r="FO86" s="10" t="s">
        <v>373</v>
      </c>
      <c r="FP86" s="10" t="s">
        <v>373</v>
      </c>
      <c r="FQ86" s="10">
        <v>2000</v>
      </c>
      <c r="FR86" s="10" t="s">
        <v>373</v>
      </c>
      <c r="FS86" s="10" t="s">
        <v>373</v>
      </c>
    </row>
    <row r="87" spans="1:175" s="10" customFormat="1" x14ac:dyDescent="0.2">
      <c r="A87" s="10" t="s">
        <v>3252</v>
      </c>
      <c r="B87" s="10">
        <v>1250</v>
      </c>
      <c r="C87" s="10">
        <v>3</v>
      </c>
      <c r="D87" s="10">
        <v>3</v>
      </c>
      <c r="E87" s="10">
        <v>1</v>
      </c>
      <c r="F87" s="10" t="s">
        <v>373</v>
      </c>
      <c r="G87" s="10" t="s">
        <v>1021</v>
      </c>
      <c r="H87" s="10">
        <v>1</v>
      </c>
      <c r="I87" s="10" t="s">
        <v>1563</v>
      </c>
      <c r="J87" s="10" t="s">
        <v>373</v>
      </c>
      <c r="K87" s="10" t="s">
        <v>1564</v>
      </c>
      <c r="L87" s="10" t="s">
        <v>373</v>
      </c>
      <c r="M87" s="10">
        <v>90</v>
      </c>
      <c r="N87" s="10" t="s">
        <v>373</v>
      </c>
      <c r="O87" s="10" t="s">
        <v>373</v>
      </c>
      <c r="P87" s="10" t="s">
        <v>373</v>
      </c>
      <c r="Q87" s="77">
        <v>175.5</v>
      </c>
      <c r="R87" s="10">
        <v>90</v>
      </c>
      <c r="S87" s="10">
        <v>2</v>
      </c>
      <c r="T87" s="10" t="s">
        <v>373</v>
      </c>
      <c r="U87" s="10" t="s">
        <v>392</v>
      </c>
      <c r="V87" s="10" t="s">
        <v>373</v>
      </c>
      <c r="W87" s="10" t="s">
        <v>373</v>
      </c>
      <c r="X87" s="10" t="s">
        <v>373</v>
      </c>
      <c r="Y87" s="10" t="s">
        <v>373</v>
      </c>
      <c r="Z87" s="10" t="s">
        <v>373</v>
      </c>
      <c r="AA87" s="10" t="s">
        <v>373</v>
      </c>
      <c r="AB87" s="10" t="s">
        <v>373</v>
      </c>
      <c r="AC87" s="10" t="s">
        <v>429</v>
      </c>
      <c r="AE87" s="10" t="s">
        <v>429</v>
      </c>
      <c r="AF87" s="10" t="s">
        <v>429</v>
      </c>
      <c r="AG87" s="10" t="s">
        <v>373</v>
      </c>
      <c r="AH87" s="10">
        <v>1</v>
      </c>
      <c r="AI87" s="10">
        <v>1</v>
      </c>
      <c r="AJ87" s="10" t="s">
        <v>429</v>
      </c>
      <c r="AK87" s="10" t="s">
        <v>1566</v>
      </c>
      <c r="AL87" s="10" t="s">
        <v>1566</v>
      </c>
      <c r="AM87" s="10" t="s">
        <v>429</v>
      </c>
      <c r="AN87" s="10">
        <v>2012</v>
      </c>
      <c r="AO87" s="10">
        <v>2012</v>
      </c>
      <c r="AP87" s="10">
        <v>2</v>
      </c>
      <c r="AQ87" s="10" t="s">
        <v>494</v>
      </c>
      <c r="AR87" s="10" t="s">
        <v>373</v>
      </c>
      <c r="AS87" s="10" t="s">
        <v>1567</v>
      </c>
      <c r="AT87" s="10" t="s">
        <v>557</v>
      </c>
      <c r="AU87" s="10" t="s">
        <v>373</v>
      </c>
      <c r="AV87" s="10">
        <v>1</v>
      </c>
      <c r="AW87" s="10" t="s">
        <v>1568</v>
      </c>
      <c r="AX87" s="10" t="s">
        <v>373</v>
      </c>
      <c r="AY87" s="10">
        <v>1</v>
      </c>
      <c r="AZ87" s="10">
        <v>2</v>
      </c>
      <c r="BA87" s="10">
        <v>2</v>
      </c>
      <c r="BB87" s="10" t="s">
        <v>373</v>
      </c>
      <c r="BC87" s="10" t="s">
        <v>373</v>
      </c>
      <c r="BD87" s="10" t="s">
        <v>373</v>
      </c>
      <c r="BE87" s="10" t="s">
        <v>373</v>
      </c>
      <c r="BF87" s="10" t="s">
        <v>373</v>
      </c>
      <c r="BG87" s="10" t="s">
        <v>373</v>
      </c>
      <c r="BH87" s="10" t="s">
        <v>373</v>
      </c>
      <c r="BI87" s="10" t="s">
        <v>373</v>
      </c>
      <c r="BJ87" s="10" t="s">
        <v>373</v>
      </c>
      <c r="BK87" s="10">
        <v>1</v>
      </c>
      <c r="BL87" s="10">
        <v>2019</v>
      </c>
      <c r="BM87" s="10" t="s">
        <v>411</v>
      </c>
      <c r="BN87" s="19">
        <v>2.6000000000000002E-2</v>
      </c>
      <c r="BP87" s="10" t="s">
        <v>618</v>
      </c>
      <c r="BQ87" s="10" t="s">
        <v>373</v>
      </c>
      <c r="BR87" s="10" t="s">
        <v>435</v>
      </c>
      <c r="BS87" s="10" t="s">
        <v>373</v>
      </c>
      <c r="BT87" s="77">
        <v>40</v>
      </c>
      <c r="BU87" s="10">
        <v>1</v>
      </c>
      <c r="BV87" s="10">
        <v>2017</v>
      </c>
      <c r="BW87" s="10" t="s">
        <v>411</v>
      </c>
      <c r="BX87" s="19">
        <v>0.85</v>
      </c>
      <c r="BZ87" s="10">
        <v>2</v>
      </c>
      <c r="CA87" s="10" t="s">
        <v>618</v>
      </c>
      <c r="CB87" s="10" t="s">
        <v>373</v>
      </c>
      <c r="CC87" s="10" t="s">
        <v>752</v>
      </c>
      <c r="CD87" s="10" t="s">
        <v>373</v>
      </c>
      <c r="CE87" s="10">
        <v>2</v>
      </c>
      <c r="CF87" s="10" t="s">
        <v>373</v>
      </c>
      <c r="CG87" s="77">
        <v>13</v>
      </c>
      <c r="CH87" s="10">
        <v>2</v>
      </c>
      <c r="CI87" s="10" t="s">
        <v>373</v>
      </c>
      <c r="CJ87" s="10" t="s">
        <v>373</v>
      </c>
      <c r="CK87" s="10" t="s">
        <v>373</v>
      </c>
      <c r="CL87" s="10" t="s">
        <v>373</v>
      </c>
      <c r="CM87" s="10" t="s">
        <v>373</v>
      </c>
      <c r="CN87" s="10" t="s">
        <v>373</v>
      </c>
      <c r="CO87" s="10" t="s">
        <v>373</v>
      </c>
      <c r="CP87" s="10" t="s">
        <v>373</v>
      </c>
      <c r="CQ87" s="10" t="s">
        <v>373</v>
      </c>
      <c r="CR87" s="10" t="s">
        <v>373</v>
      </c>
      <c r="CS87" s="10" t="s">
        <v>373</v>
      </c>
      <c r="CT87" s="10" t="s">
        <v>373</v>
      </c>
      <c r="CU87" s="10" t="s">
        <v>373</v>
      </c>
      <c r="CV87" s="10" t="s">
        <v>373</v>
      </c>
      <c r="CW87" s="10" t="s">
        <v>373</v>
      </c>
      <c r="CX87" s="10" t="s">
        <v>373</v>
      </c>
      <c r="CY87" s="10" t="s">
        <v>373</v>
      </c>
      <c r="CZ87" s="10" t="s">
        <v>373</v>
      </c>
      <c r="DA87" s="10" t="s">
        <v>373</v>
      </c>
      <c r="DB87" s="10" t="s">
        <v>373</v>
      </c>
      <c r="DC87" s="10" t="s">
        <v>373</v>
      </c>
      <c r="DD87" s="10" t="s">
        <v>373</v>
      </c>
      <c r="DE87" s="10" t="s">
        <v>373</v>
      </c>
      <c r="DF87" s="10" t="s">
        <v>373</v>
      </c>
      <c r="DG87" s="10" t="s">
        <v>373</v>
      </c>
      <c r="DH87" s="10" t="s">
        <v>373</v>
      </c>
      <c r="DI87" s="10" t="s">
        <v>373</v>
      </c>
      <c r="DJ87" s="10" t="s">
        <v>373</v>
      </c>
      <c r="DK87" s="10" t="s">
        <v>373</v>
      </c>
      <c r="DL87" s="10" t="s">
        <v>373</v>
      </c>
      <c r="DM87" s="10" t="s">
        <v>373</v>
      </c>
      <c r="DN87" s="10" t="s">
        <v>373</v>
      </c>
      <c r="DO87" s="10" t="s">
        <v>373</v>
      </c>
      <c r="DP87" s="10" t="s">
        <v>373</v>
      </c>
      <c r="DQ87" s="10" t="s">
        <v>373</v>
      </c>
      <c r="DR87" s="10" t="s">
        <v>373</v>
      </c>
      <c r="DS87" s="10" t="s">
        <v>373</v>
      </c>
      <c r="DT87" s="10" t="s">
        <v>373</v>
      </c>
      <c r="DU87" s="10" t="s">
        <v>373</v>
      </c>
      <c r="DV87" s="10" t="s">
        <v>373</v>
      </c>
      <c r="DW87" s="10">
        <v>1</v>
      </c>
      <c r="DX87" s="10">
        <v>516</v>
      </c>
      <c r="DY87" s="10">
        <v>0</v>
      </c>
      <c r="DZ87" s="10">
        <v>516</v>
      </c>
      <c r="EA87" s="10">
        <v>0</v>
      </c>
      <c r="EB87" s="10">
        <v>459</v>
      </c>
      <c r="EC87" s="10">
        <v>0</v>
      </c>
      <c r="ED87" s="10">
        <v>57</v>
      </c>
      <c r="EE87" s="10">
        <v>0</v>
      </c>
      <c r="EF87" s="10" t="s">
        <v>373</v>
      </c>
      <c r="EG87" s="10">
        <v>0</v>
      </c>
      <c r="EH87" s="10" t="s">
        <v>1575</v>
      </c>
      <c r="EI87" s="10" t="s">
        <v>679</v>
      </c>
      <c r="EJ87" s="10">
        <v>0</v>
      </c>
      <c r="EK87" s="10">
        <v>0</v>
      </c>
      <c r="EL87" s="71">
        <v>1</v>
      </c>
      <c r="EM87" s="10" t="s">
        <v>494</v>
      </c>
      <c r="EN87" s="10" t="s">
        <v>1576</v>
      </c>
      <c r="EO87" s="10">
        <v>1987</v>
      </c>
      <c r="EP87" s="10" t="s">
        <v>1578</v>
      </c>
      <c r="EQ87" s="10" t="s">
        <v>373</v>
      </c>
      <c r="ER87" s="10" t="s">
        <v>373</v>
      </c>
      <c r="ES87" s="10" t="s">
        <v>373</v>
      </c>
      <c r="ET87" s="10" t="s">
        <v>373</v>
      </c>
      <c r="EU87" s="10" t="s">
        <v>542</v>
      </c>
      <c r="EV87" s="10" t="s">
        <v>679</v>
      </c>
      <c r="EW87" s="10" t="s">
        <v>1579</v>
      </c>
      <c r="EX87" s="10" t="s">
        <v>1579</v>
      </c>
      <c r="EY87" s="10">
        <v>2</v>
      </c>
      <c r="EZ87" s="10">
        <v>2</v>
      </c>
      <c r="FA87" s="10" t="s">
        <v>429</v>
      </c>
      <c r="FB87" s="10" t="s">
        <v>373</v>
      </c>
      <c r="FC87" s="10">
        <v>2</v>
      </c>
      <c r="FD87" s="10" t="s">
        <v>373</v>
      </c>
      <c r="FE87" s="10">
        <v>2</v>
      </c>
      <c r="FF87" s="10" t="s">
        <v>373</v>
      </c>
      <c r="FG87" s="10" t="s">
        <v>1580</v>
      </c>
      <c r="FH87" s="10">
        <v>1</v>
      </c>
      <c r="FI87" s="10">
        <v>509</v>
      </c>
      <c r="FJ87" s="10">
        <v>0</v>
      </c>
      <c r="FK87" s="10">
        <v>57</v>
      </c>
      <c r="FL87" s="10">
        <v>0</v>
      </c>
      <c r="FM87" s="10">
        <v>0</v>
      </c>
      <c r="FN87" s="10">
        <v>0</v>
      </c>
      <c r="FO87" s="10" t="s">
        <v>679</v>
      </c>
      <c r="FP87" s="10" t="s">
        <v>679</v>
      </c>
      <c r="FQ87" s="10">
        <v>10000</v>
      </c>
      <c r="FR87" s="10" t="s">
        <v>373</v>
      </c>
      <c r="FS87" s="10" t="s">
        <v>373</v>
      </c>
    </row>
    <row r="88" spans="1:175" s="10" customFormat="1" x14ac:dyDescent="0.2">
      <c r="A88" s="10" t="s">
        <v>1731</v>
      </c>
      <c r="B88" s="10">
        <v>1350</v>
      </c>
      <c r="C88" s="10">
        <v>3</v>
      </c>
      <c r="D88" s="10">
        <v>1</v>
      </c>
      <c r="E88" s="10">
        <v>1</v>
      </c>
      <c r="F88" s="10" t="s">
        <v>373</v>
      </c>
      <c r="G88" s="10" t="s">
        <v>1377</v>
      </c>
      <c r="H88" s="10">
        <v>2</v>
      </c>
      <c r="I88" s="10" t="s">
        <v>1736</v>
      </c>
      <c r="J88" s="10" t="s">
        <v>1737</v>
      </c>
      <c r="K88" s="71">
        <v>0.25</v>
      </c>
      <c r="L88" s="10" t="s">
        <v>373</v>
      </c>
      <c r="M88" s="10">
        <v>20</v>
      </c>
      <c r="N88" s="10" t="s">
        <v>373</v>
      </c>
      <c r="O88" s="10" t="s">
        <v>373</v>
      </c>
      <c r="P88" s="10">
        <v>20</v>
      </c>
      <c r="Q88" s="10" t="s">
        <v>373</v>
      </c>
      <c r="R88" s="10" t="s">
        <v>373</v>
      </c>
      <c r="S88" s="10">
        <v>1</v>
      </c>
      <c r="T88" s="10" t="s">
        <v>1740</v>
      </c>
      <c r="U88" s="10" t="s">
        <v>405</v>
      </c>
      <c r="V88" s="10" t="s">
        <v>406</v>
      </c>
      <c r="W88" s="10">
        <v>30</v>
      </c>
      <c r="X88" s="10" t="s">
        <v>373</v>
      </c>
      <c r="Y88" s="10" t="s">
        <v>373</v>
      </c>
      <c r="Z88" s="19">
        <v>0</v>
      </c>
      <c r="AA88" s="19">
        <v>0.10400000000000001</v>
      </c>
      <c r="AB88" s="10" t="s">
        <v>373</v>
      </c>
      <c r="AC88" s="10" t="s">
        <v>373</v>
      </c>
      <c r="AE88" s="10" t="s">
        <v>373</v>
      </c>
      <c r="AF88" s="10" t="s">
        <v>429</v>
      </c>
      <c r="AG88" s="10">
        <v>2</v>
      </c>
      <c r="AH88" s="10">
        <v>2</v>
      </c>
      <c r="AI88" s="10">
        <v>2</v>
      </c>
      <c r="AK88" s="10" t="s">
        <v>1743</v>
      </c>
      <c r="AL88" s="10" t="s">
        <v>1077</v>
      </c>
      <c r="AM88" s="10" t="s">
        <v>1742</v>
      </c>
      <c r="AN88" s="10" t="s">
        <v>1743</v>
      </c>
      <c r="AO88" s="10" t="s">
        <v>1077</v>
      </c>
      <c r="AP88" s="10">
        <v>2</v>
      </c>
      <c r="AQ88" s="10" t="s">
        <v>408</v>
      </c>
      <c r="AR88" s="10" t="s">
        <v>373</v>
      </c>
      <c r="AS88" s="10" t="s">
        <v>373</v>
      </c>
      <c r="AT88" s="10" t="s">
        <v>1744</v>
      </c>
      <c r="AU88" s="10" t="s">
        <v>1745</v>
      </c>
      <c r="AV88" s="10">
        <v>2</v>
      </c>
      <c r="AW88" s="10" t="s">
        <v>433</v>
      </c>
      <c r="AX88" s="10">
        <v>1</v>
      </c>
      <c r="AY88" s="10">
        <v>1</v>
      </c>
      <c r="AZ88" s="10" t="s">
        <v>373</v>
      </c>
      <c r="BA88" s="10">
        <v>1</v>
      </c>
      <c r="BB88" s="10">
        <v>2019</v>
      </c>
      <c r="BC88" s="10" t="s">
        <v>411</v>
      </c>
      <c r="BD88" s="16">
        <v>3.4000000000000002E-2</v>
      </c>
      <c r="BE88" s="10" t="s">
        <v>373</v>
      </c>
      <c r="BF88" s="10" t="s">
        <v>618</v>
      </c>
      <c r="BG88" s="10" t="s">
        <v>373</v>
      </c>
      <c r="BH88" s="10" t="s">
        <v>560</v>
      </c>
      <c r="BI88" s="10" t="s">
        <v>373</v>
      </c>
      <c r="BJ88" s="77">
        <v>30.65</v>
      </c>
      <c r="BK88" s="10">
        <v>1</v>
      </c>
      <c r="BL88" s="10">
        <v>2019</v>
      </c>
      <c r="BM88" s="10" t="s">
        <v>411</v>
      </c>
      <c r="BN88" s="19">
        <v>3.4000000000000002E-2</v>
      </c>
      <c r="BP88" s="10" t="s">
        <v>618</v>
      </c>
      <c r="BQ88" s="10" t="s">
        <v>373</v>
      </c>
      <c r="BR88" s="10" t="s">
        <v>435</v>
      </c>
      <c r="BS88" s="10" t="s">
        <v>373</v>
      </c>
      <c r="BT88" s="77">
        <v>43.2</v>
      </c>
      <c r="BU88" s="10">
        <v>2</v>
      </c>
      <c r="BV88" s="10" t="s">
        <v>373</v>
      </c>
      <c r="BW88" s="10" t="s">
        <v>373</v>
      </c>
      <c r="BX88" s="10" t="s">
        <v>373</v>
      </c>
      <c r="BY88" s="10" t="s">
        <v>373</v>
      </c>
      <c r="BZ88" s="10" t="s">
        <v>373</v>
      </c>
      <c r="CA88" s="10" t="s">
        <v>373</v>
      </c>
      <c r="CB88" s="10" t="s">
        <v>373</v>
      </c>
      <c r="CC88" s="10" t="s">
        <v>373</v>
      </c>
      <c r="CD88" s="10" t="s">
        <v>373</v>
      </c>
      <c r="CE88" s="10" t="s">
        <v>373</v>
      </c>
      <c r="CF88" s="10" t="s">
        <v>373</v>
      </c>
      <c r="CG88" s="10" t="s">
        <v>373</v>
      </c>
      <c r="CH88" s="10">
        <v>1</v>
      </c>
      <c r="CI88" s="10">
        <v>1350</v>
      </c>
      <c r="CJ88" s="10" t="s">
        <v>373</v>
      </c>
      <c r="CK88" s="10">
        <v>1500</v>
      </c>
      <c r="CL88" s="10" t="s">
        <v>373</v>
      </c>
      <c r="CM88" s="10">
        <v>740</v>
      </c>
      <c r="CN88" s="10">
        <v>84</v>
      </c>
      <c r="CO88" s="10">
        <v>8</v>
      </c>
      <c r="CP88" s="10">
        <v>1</v>
      </c>
      <c r="CQ88" s="10" t="s">
        <v>373</v>
      </c>
      <c r="CR88" s="10" t="s">
        <v>373</v>
      </c>
      <c r="CS88" s="123">
        <v>180000000</v>
      </c>
      <c r="CT88" s="10">
        <v>30</v>
      </c>
      <c r="CU88" s="10">
        <v>1</v>
      </c>
      <c r="CV88" s="10">
        <v>2</v>
      </c>
      <c r="CW88" s="10">
        <v>10</v>
      </c>
      <c r="CX88" s="10">
        <v>1975</v>
      </c>
      <c r="CY88" s="10" t="s">
        <v>373</v>
      </c>
      <c r="CZ88" s="10" t="s">
        <v>1755</v>
      </c>
      <c r="DA88" s="10" t="s">
        <v>373</v>
      </c>
      <c r="DB88" s="10">
        <v>0.5</v>
      </c>
      <c r="DC88" s="10">
        <v>0.67</v>
      </c>
      <c r="DD88" s="10">
        <v>700000</v>
      </c>
      <c r="DE88" s="10" t="s">
        <v>373</v>
      </c>
      <c r="DF88" s="10" t="s">
        <v>373</v>
      </c>
      <c r="DG88" s="10" t="s">
        <v>373</v>
      </c>
      <c r="DH88" s="10" t="s">
        <v>373</v>
      </c>
      <c r="DI88" s="10" t="s">
        <v>373</v>
      </c>
      <c r="DJ88" s="10" t="s">
        <v>373</v>
      </c>
      <c r="DK88" s="10" t="s">
        <v>373</v>
      </c>
      <c r="DL88" s="10" t="s">
        <v>373</v>
      </c>
      <c r="DM88" s="10" t="s">
        <v>373</v>
      </c>
      <c r="DN88" s="10" t="s">
        <v>373</v>
      </c>
      <c r="DO88" s="10">
        <v>2</v>
      </c>
      <c r="DP88" s="10">
        <v>2</v>
      </c>
      <c r="DQ88" s="10" t="s">
        <v>449</v>
      </c>
      <c r="DR88" s="10" t="s">
        <v>373</v>
      </c>
      <c r="DS88" s="12">
        <v>0.2</v>
      </c>
      <c r="DT88" s="10" t="s">
        <v>373</v>
      </c>
      <c r="DU88" s="12">
        <v>0.8</v>
      </c>
      <c r="DV88" s="10" t="s">
        <v>373</v>
      </c>
      <c r="DW88" s="10">
        <v>1</v>
      </c>
      <c r="DX88" s="10" t="s">
        <v>373</v>
      </c>
      <c r="DY88" s="10" t="s">
        <v>373</v>
      </c>
      <c r="DZ88" s="10" t="s">
        <v>373</v>
      </c>
      <c r="EA88" s="10" t="s">
        <v>373</v>
      </c>
      <c r="EB88" s="10" t="s">
        <v>373</v>
      </c>
      <c r="EC88" s="10" t="s">
        <v>373</v>
      </c>
      <c r="ED88" s="10" t="s">
        <v>373</v>
      </c>
      <c r="EE88" s="10" t="s">
        <v>373</v>
      </c>
      <c r="EF88" s="10" t="s">
        <v>373</v>
      </c>
      <c r="EG88" s="10" t="s">
        <v>373</v>
      </c>
      <c r="EH88" s="10" t="s">
        <v>373</v>
      </c>
      <c r="EI88" s="10" t="s">
        <v>373</v>
      </c>
      <c r="EJ88" s="10" t="s">
        <v>373</v>
      </c>
      <c r="EK88" s="10" t="s">
        <v>373</v>
      </c>
      <c r="EL88" s="10" t="s">
        <v>373</v>
      </c>
      <c r="EM88" s="10" t="s">
        <v>1758</v>
      </c>
      <c r="EN88" s="10" t="s">
        <v>373</v>
      </c>
      <c r="EO88" s="10">
        <v>1995</v>
      </c>
      <c r="EP88" s="10" t="s">
        <v>373</v>
      </c>
      <c r="EQ88" s="10" t="s">
        <v>1760</v>
      </c>
      <c r="ER88" s="10" t="s">
        <v>373</v>
      </c>
      <c r="ES88" s="10" t="s">
        <v>373</v>
      </c>
      <c r="ET88" s="10" t="s">
        <v>373</v>
      </c>
      <c r="EU88" s="10" t="s">
        <v>373</v>
      </c>
      <c r="EV88" s="19">
        <v>0.5</v>
      </c>
      <c r="EW88" s="10" t="s">
        <v>373</v>
      </c>
      <c r="EX88" s="10" t="s">
        <v>373</v>
      </c>
      <c r="EY88" s="10">
        <v>1</v>
      </c>
      <c r="EZ88" s="10">
        <v>2</v>
      </c>
      <c r="FA88" s="10" t="s">
        <v>1077</v>
      </c>
      <c r="FB88" s="10" t="s">
        <v>373</v>
      </c>
      <c r="FC88" s="10">
        <v>2</v>
      </c>
      <c r="FD88" s="10" t="s">
        <v>373</v>
      </c>
      <c r="FE88" s="10">
        <v>2</v>
      </c>
      <c r="FF88" s="10" t="s">
        <v>373</v>
      </c>
      <c r="FG88" s="10" t="s">
        <v>373</v>
      </c>
      <c r="FH88" s="10">
        <v>2</v>
      </c>
      <c r="FI88" s="10" t="s">
        <v>373</v>
      </c>
      <c r="FJ88" s="10" t="s">
        <v>373</v>
      </c>
      <c r="FK88" s="10" t="s">
        <v>373</v>
      </c>
      <c r="FL88" s="10" t="s">
        <v>373</v>
      </c>
      <c r="FM88" s="10" t="s">
        <v>373</v>
      </c>
      <c r="FN88" s="10" t="s">
        <v>373</v>
      </c>
      <c r="FO88" s="10" t="s">
        <v>373</v>
      </c>
      <c r="FP88" s="10" t="s">
        <v>373</v>
      </c>
      <c r="FQ88" s="10" t="s">
        <v>373</v>
      </c>
      <c r="FR88" s="10" t="s">
        <v>373</v>
      </c>
      <c r="FS88" s="10" t="s">
        <v>373</v>
      </c>
    </row>
    <row r="89" spans="1:175" s="10" customFormat="1" x14ac:dyDescent="0.2">
      <c r="A89" s="10" t="s">
        <v>3099</v>
      </c>
      <c r="B89" s="10">
        <v>955</v>
      </c>
      <c r="C89" s="10">
        <v>2</v>
      </c>
      <c r="D89" s="10">
        <v>7</v>
      </c>
      <c r="E89" s="10">
        <v>1</v>
      </c>
      <c r="F89" s="10" t="s">
        <v>373</v>
      </c>
      <c r="G89" s="10" t="s">
        <v>539</v>
      </c>
      <c r="H89" s="10">
        <v>1</v>
      </c>
      <c r="I89" s="10" t="s">
        <v>597</v>
      </c>
      <c r="J89" s="10" t="s">
        <v>373</v>
      </c>
      <c r="K89" s="10" t="s">
        <v>2683</v>
      </c>
      <c r="L89" s="10" t="s">
        <v>373</v>
      </c>
      <c r="M89" s="10">
        <v>1</v>
      </c>
      <c r="N89" s="10" t="s">
        <v>373</v>
      </c>
      <c r="O89" s="10" t="s">
        <v>373</v>
      </c>
      <c r="P89" s="10">
        <v>25</v>
      </c>
      <c r="Q89" s="10" t="s">
        <v>373</v>
      </c>
      <c r="R89" s="10" t="s">
        <v>373</v>
      </c>
      <c r="S89" s="10">
        <v>2</v>
      </c>
      <c r="T89" s="10" t="s">
        <v>373</v>
      </c>
      <c r="U89" s="10" t="s">
        <v>405</v>
      </c>
      <c r="V89" s="10" t="s">
        <v>406</v>
      </c>
      <c r="W89" s="10">
        <v>90</v>
      </c>
      <c r="X89" s="10" t="s">
        <v>373</v>
      </c>
      <c r="Y89" s="10" t="s">
        <v>373</v>
      </c>
      <c r="Z89" s="19">
        <v>0.5</v>
      </c>
      <c r="AA89" s="19">
        <v>0.27</v>
      </c>
      <c r="AB89" s="10" t="s">
        <v>373</v>
      </c>
      <c r="AC89" s="10" t="s">
        <v>373</v>
      </c>
      <c r="AE89" s="10" t="s">
        <v>373</v>
      </c>
      <c r="AF89" s="10" t="s">
        <v>429</v>
      </c>
      <c r="AG89" s="10" t="s">
        <v>373</v>
      </c>
      <c r="AH89" s="10" t="s">
        <v>373</v>
      </c>
      <c r="AI89" s="10" t="s">
        <v>373</v>
      </c>
      <c r="AJ89" s="10">
        <v>2005</v>
      </c>
      <c r="AK89" s="10">
        <v>2008</v>
      </c>
      <c r="AL89" s="10" t="s">
        <v>373</v>
      </c>
      <c r="AM89" s="10">
        <v>2002</v>
      </c>
      <c r="AN89" s="10">
        <v>2002</v>
      </c>
      <c r="AO89" s="10" t="s">
        <v>373</v>
      </c>
      <c r="AP89" s="10">
        <v>2</v>
      </c>
      <c r="AQ89" s="10" t="s">
        <v>494</v>
      </c>
      <c r="AR89" s="10" t="s">
        <v>373</v>
      </c>
      <c r="AS89" s="10" t="s">
        <v>2685</v>
      </c>
      <c r="AT89" s="10" t="s">
        <v>1213</v>
      </c>
      <c r="AU89" s="10" t="s">
        <v>2686</v>
      </c>
      <c r="AV89" s="10">
        <v>2</v>
      </c>
      <c r="AW89" s="10" t="s">
        <v>373</v>
      </c>
      <c r="AX89" s="10">
        <v>1</v>
      </c>
      <c r="AY89" s="10">
        <v>1</v>
      </c>
      <c r="AZ89" s="10" t="s">
        <v>373</v>
      </c>
      <c r="BA89" s="10">
        <v>1</v>
      </c>
      <c r="BB89" s="10">
        <v>2019</v>
      </c>
      <c r="BC89" s="10" t="s">
        <v>411</v>
      </c>
      <c r="BD89" s="24">
        <v>1.7500000000000002E-2</v>
      </c>
      <c r="BE89" s="10" t="s">
        <v>373</v>
      </c>
      <c r="BF89" s="10" t="s">
        <v>600</v>
      </c>
      <c r="BG89" s="10" t="s">
        <v>373</v>
      </c>
      <c r="BH89" s="10" t="s">
        <v>494</v>
      </c>
      <c r="BI89" s="10" t="s">
        <v>2687</v>
      </c>
      <c r="BJ89" s="77">
        <v>82.18</v>
      </c>
      <c r="BK89" s="10">
        <v>1</v>
      </c>
      <c r="BL89" s="10">
        <v>2019</v>
      </c>
      <c r="BM89" s="10" t="s">
        <v>411</v>
      </c>
      <c r="BN89" s="19">
        <v>0.03</v>
      </c>
      <c r="BO89" s="10" t="s">
        <v>373</v>
      </c>
      <c r="BP89" s="10" t="s">
        <v>600</v>
      </c>
      <c r="BQ89" s="10" t="s">
        <v>373</v>
      </c>
      <c r="BR89" s="10" t="s">
        <v>435</v>
      </c>
      <c r="BS89" s="10" t="s">
        <v>373</v>
      </c>
      <c r="BT89" s="77">
        <v>66.39</v>
      </c>
      <c r="BU89" s="10">
        <v>2</v>
      </c>
      <c r="BV89" s="10" t="s">
        <v>373</v>
      </c>
      <c r="BW89" s="10" t="s">
        <v>373</v>
      </c>
      <c r="BX89" s="10" t="s">
        <v>373</v>
      </c>
      <c r="BY89" s="10" t="s">
        <v>373</v>
      </c>
      <c r="BZ89" s="10" t="s">
        <v>373</v>
      </c>
      <c r="CA89" s="10" t="s">
        <v>373</v>
      </c>
      <c r="CB89" s="10" t="s">
        <v>373</v>
      </c>
      <c r="CC89" s="10" t="s">
        <v>373</v>
      </c>
      <c r="CD89" s="10" t="s">
        <v>373</v>
      </c>
      <c r="CE89" s="10" t="s">
        <v>373</v>
      </c>
      <c r="CF89" s="10" t="s">
        <v>373</v>
      </c>
      <c r="CG89" s="10" t="s">
        <v>373</v>
      </c>
      <c r="CH89" s="10">
        <v>1</v>
      </c>
      <c r="CI89" s="10">
        <v>955</v>
      </c>
      <c r="CJ89" s="10">
        <v>189</v>
      </c>
      <c r="CK89" s="10">
        <v>955</v>
      </c>
      <c r="CL89" s="10">
        <v>189</v>
      </c>
      <c r="CM89" s="10">
        <v>412</v>
      </c>
      <c r="CN89" s="10">
        <v>63</v>
      </c>
      <c r="CO89" s="10">
        <v>49</v>
      </c>
      <c r="CP89" s="10" t="s">
        <v>373</v>
      </c>
      <c r="CQ89" s="10">
        <v>2</v>
      </c>
      <c r="CR89" s="10" t="s">
        <v>373</v>
      </c>
      <c r="CS89" s="123">
        <v>45000</v>
      </c>
      <c r="CT89" s="10">
        <v>17</v>
      </c>
      <c r="CU89" s="10">
        <v>0</v>
      </c>
      <c r="CV89" s="10">
        <v>1</v>
      </c>
      <c r="CW89" s="10">
        <v>0</v>
      </c>
      <c r="CX89" s="10">
        <v>2002</v>
      </c>
      <c r="CY89" s="10" t="s">
        <v>489</v>
      </c>
      <c r="CZ89" s="10" t="s">
        <v>2694</v>
      </c>
      <c r="DA89" s="10">
        <v>0.72</v>
      </c>
      <c r="DB89" s="10">
        <v>0.126</v>
      </c>
      <c r="DC89" s="10">
        <v>0.1</v>
      </c>
      <c r="DD89" s="10" t="s">
        <v>2697</v>
      </c>
      <c r="DE89" s="10">
        <v>0</v>
      </c>
      <c r="DF89" s="10">
        <v>1000000</v>
      </c>
      <c r="DG89" s="10" t="s">
        <v>373</v>
      </c>
      <c r="DH89" s="10" t="s">
        <v>373</v>
      </c>
      <c r="DI89" s="10" t="s">
        <v>373</v>
      </c>
      <c r="DJ89" s="10" t="s">
        <v>373</v>
      </c>
      <c r="DK89" s="10" t="s">
        <v>373</v>
      </c>
      <c r="DL89" s="10" t="s">
        <v>373</v>
      </c>
      <c r="DM89" s="10" t="s">
        <v>373</v>
      </c>
      <c r="DN89" s="10">
        <v>2030</v>
      </c>
      <c r="DO89" s="10">
        <v>2</v>
      </c>
      <c r="DP89" s="10">
        <v>1</v>
      </c>
      <c r="DQ89" s="10" t="s">
        <v>449</v>
      </c>
      <c r="DR89" s="10" t="s">
        <v>373</v>
      </c>
      <c r="DS89" s="10" t="s">
        <v>373</v>
      </c>
      <c r="DT89" s="10" t="s">
        <v>373</v>
      </c>
      <c r="DU89" s="55">
        <v>1</v>
      </c>
      <c r="DV89" s="10" t="s">
        <v>373</v>
      </c>
      <c r="DW89" s="10">
        <v>1</v>
      </c>
      <c r="DX89" s="10">
        <v>950</v>
      </c>
      <c r="DY89" s="10">
        <v>15</v>
      </c>
      <c r="DZ89" s="10">
        <v>950</v>
      </c>
      <c r="EA89" s="10">
        <v>15</v>
      </c>
      <c r="EB89" s="10">
        <v>357</v>
      </c>
      <c r="EC89" s="10">
        <v>5</v>
      </c>
      <c r="ED89" s="10">
        <v>49</v>
      </c>
      <c r="EE89" s="10" t="s">
        <v>373</v>
      </c>
      <c r="EF89" s="10">
        <v>2</v>
      </c>
      <c r="EG89" s="10" t="s">
        <v>373</v>
      </c>
      <c r="EH89" s="10" t="s">
        <v>2701</v>
      </c>
      <c r="EI89" s="10">
        <v>17</v>
      </c>
      <c r="EJ89" s="10">
        <v>1</v>
      </c>
      <c r="EK89" s="10">
        <v>1</v>
      </c>
      <c r="EL89" s="19">
        <v>0.01</v>
      </c>
      <c r="EM89" s="10" t="s">
        <v>1958</v>
      </c>
      <c r="EN89" s="10" t="s">
        <v>373</v>
      </c>
      <c r="EO89" s="10">
        <v>2002</v>
      </c>
      <c r="EP89" s="10" t="s">
        <v>489</v>
      </c>
      <c r="EQ89" s="10">
        <v>0.27</v>
      </c>
      <c r="ER89" s="10">
        <v>0.35</v>
      </c>
      <c r="ES89" s="10">
        <v>100</v>
      </c>
      <c r="ET89" s="10">
        <v>1.728</v>
      </c>
      <c r="EU89" s="10">
        <v>0.504</v>
      </c>
      <c r="EV89" s="12">
        <v>1</v>
      </c>
      <c r="EW89" s="10">
        <v>2019</v>
      </c>
      <c r="EX89" s="10">
        <v>2019</v>
      </c>
      <c r="EY89" s="10">
        <v>2</v>
      </c>
      <c r="EZ89" s="10">
        <v>2</v>
      </c>
      <c r="FA89" s="10" t="s">
        <v>542</v>
      </c>
      <c r="FB89" s="10" t="s">
        <v>373</v>
      </c>
      <c r="FC89" s="10">
        <v>2</v>
      </c>
      <c r="FD89" s="10" t="s">
        <v>373</v>
      </c>
      <c r="FE89" s="10">
        <v>1</v>
      </c>
      <c r="FF89" s="55">
        <v>0</v>
      </c>
      <c r="FG89" s="10" t="s">
        <v>373</v>
      </c>
      <c r="FH89" s="10">
        <v>2</v>
      </c>
      <c r="FI89" s="10" t="s">
        <v>373</v>
      </c>
      <c r="FJ89" s="10" t="s">
        <v>373</v>
      </c>
      <c r="FK89" s="10" t="s">
        <v>373</v>
      </c>
      <c r="FL89" s="10" t="s">
        <v>373</v>
      </c>
      <c r="FM89" s="10" t="s">
        <v>373</v>
      </c>
      <c r="FN89" s="10" t="s">
        <v>373</v>
      </c>
      <c r="FO89" s="10" t="s">
        <v>373</v>
      </c>
      <c r="FP89" s="10" t="s">
        <v>373</v>
      </c>
      <c r="FQ89" s="10" t="s">
        <v>373</v>
      </c>
      <c r="FR89" s="10" t="s">
        <v>373</v>
      </c>
      <c r="FS89" s="10" t="s">
        <v>373</v>
      </c>
    </row>
    <row r="90" spans="1:175" s="10" customFormat="1" x14ac:dyDescent="0.2">
      <c r="A90" s="10" t="s">
        <v>3229</v>
      </c>
      <c r="B90" s="10">
        <v>8795</v>
      </c>
      <c r="C90" s="10">
        <v>4</v>
      </c>
      <c r="D90" s="10">
        <v>5</v>
      </c>
      <c r="E90" s="10">
        <v>1</v>
      </c>
      <c r="F90" s="10" t="s">
        <v>373</v>
      </c>
      <c r="G90" s="10" t="s">
        <v>423</v>
      </c>
      <c r="H90" s="10">
        <v>1</v>
      </c>
      <c r="I90" s="10" t="s">
        <v>424</v>
      </c>
      <c r="J90" s="10" t="s">
        <v>373</v>
      </c>
      <c r="K90" s="71">
        <v>0.05</v>
      </c>
      <c r="L90" s="10" t="s">
        <v>373</v>
      </c>
      <c r="M90" s="10">
        <v>45</v>
      </c>
      <c r="N90" s="10" t="s">
        <v>373</v>
      </c>
      <c r="O90" s="10" t="s">
        <v>373</v>
      </c>
      <c r="P90" s="10">
        <v>55</v>
      </c>
      <c r="Q90" s="10" t="s">
        <v>373</v>
      </c>
      <c r="R90" s="10">
        <v>180</v>
      </c>
      <c r="S90" s="10">
        <v>2</v>
      </c>
      <c r="T90" s="10" t="s">
        <v>373</v>
      </c>
      <c r="U90" s="10" t="s">
        <v>405</v>
      </c>
      <c r="V90" s="10" t="s">
        <v>636</v>
      </c>
      <c r="W90" s="10" t="s">
        <v>373</v>
      </c>
      <c r="X90" s="10" t="s">
        <v>2384</v>
      </c>
      <c r="Y90" s="10" t="s">
        <v>2385</v>
      </c>
      <c r="Z90" s="19">
        <v>7.9299999999999995E-2</v>
      </c>
      <c r="AA90" s="10" t="s">
        <v>373</v>
      </c>
      <c r="AB90" s="10" t="s">
        <v>373</v>
      </c>
      <c r="AC90" s="10" t="s">
        <v>373</v>
      </c>
      <c r="AE90" s="10" t="s">
        <v>429</v>
      </c>
      <c r="AF90" s="10" t="s">
        <v>429</v>
      </c>
      <c r="AG90" s="10">
        <v>1</v>
      </c>
      <c r="AH90" s="10">
        <v>1</v>
      </c>
      <c r="AI90" s="10">
        <v>1</v>
      </c>
      <c r="AJ90" s="10">
        <v>2017</v>
      </c>
      <c r="AK90" s="10">
        <v>2017</v>
      </c>
      <c r="AL90" s="10">
        <v>2017</v>
      </c>
      <c r="AM90" s="10">
        <v>2017</v>
      </c>
      <c r="AN90" s="10">
        <v>2017</v>
      </c>
      <c r="AO90" s="10">
        <v>2017</v>
      </c>
      <c r="AP90" s="10">
        <v>2</v>
      </c>
      <c r="AQ90" s="10" t="s">
        <v>408</v>
      </c>
      <c r="AR90" s="10" t="s">
        <v>373</v>
      </c>
      <c r="AS90" s="10" t="s">
        <v>373</v>
      </c>
      <c r="AT90" s="10" t="s">
        <v>1744</v>
      </c>
      <c r="AU90" s="10" t="s">
        <v>2387</v>
      </c>
      <c r="AV90" s="10">
        <v>1</v>
      </c>
      <c r="AW90" s="10" t="s">
        <v>433</v>
      </c>
      <c r="AX90" s="10">
        <v>2</v>
      </c>
      <c r="AY90" s="10">
        <v>2</v>
      </c>
      <c r="AZ90" s="10">
        <v>2</v>
      </c>
      <c r="BA90" s="10">
        <v>1</v>
      </c>
      <c r="BB90" s="10">
        <v>2019</v>
      </c>
      <c r="BC90" s="10" t="s">
        <v>411</v>
      </c>
      <c r="BD90" s="16">
        <v>1.2999999999999999E-2</v>
      </c>
      <c r="BE90" s="10" t="s">
        <v>373</v>
      </c>
      <c r="BF90" s="10" t="s">
        <v>618</v>
      </c>
      <c r="BG90" s="10" t="s">
        <v>373</v>
      </c>
      <c r="BH90" s="10" t="s">
        <v>560</v>
      </c>
      <c r="BI90" s="10" t="s">
        <v>373</v>
      </c>
      <c r="BJ90" s="77">
        <v>33.79</v>
      </c>
      <c r="BK90" s="10">
        <v>1</v>
      </c>
      <c r="BL90" s="10">
        <v>2019</v>
      </c>
      <c r="BM90" s="10" t="s">
        <v>411</v>
      </c>
      <c r="BN90" s="19">
        <v>1.3000000000000001E-2</v>
      </c>
      <c r="BP90" s="10" t="s">
        <v>618</v>
      </c>
      <c r="BQ90" s="10" t="s">
        <v>373</v>
      </c>
      <c r="BR90" s="10" t="s">
        <v>494</v>
      </c>
      <c r="BS90" s="10" t="s">
        <v>2389</v>
      </c>
      <c r="BT90" s="77">
        <v>54.66</v>
      </c>
      <c r="BU90" s="10">
        <v>1</v>
      </c>
      <c r="BV90" s="10">
        <v>2019</v>
      </c>
      <c r="BW90" s="10" t="s">
        <v>411</v>
      </c>
      <c r="BX90" s="19">
        <v>1.3000000000000001E-2</v>
      </c>
      <c r="BZ90" s="10">
        <v>2</v>
      </c>
      <c r="CA90" s="10" t="s">
        <v>618</v>
      </c>
      <c r="CB90" s="10" t="s">
        <v>373</v>
      </c>
      <c r="CC90" s="10" t="s">
        <v>752</v>
      </c>
      <c r="CD90" s="10" t="s">
        <v>373</v>
      </c>
      <c r="CE90" s="10">
        <v>2</v>
      </c>
      <c r="CF90" s="10" t="s">
        <v>373</v>
      </c>
      <c r="CG90" s="9">
        <v>6.83</v>
      </c>
      <c r="CH90" s="10">
        <v>1</v>
      </c>
      <c r="CI90" s="10">
        <v>8708</v>
      </c>
      <c r="CJ90" s="10">
        <v>0</v>
      </c>
      <c r="CK90" s="10">
        <v>10500</v>
      </c>
      <c r="CL90" s="10">
        <v>0</v>
      </c>
      <c r="CM90" s="10">
        <v>3819</v>
      </c>
      <c r="CN90" s="10">
        <v>0</v>
      </c>
      <c r="CO90" s="10">
        <v>467</v>
      </c>
      <c r="CP90" s="10">
        <v>0</v>
      </c>
      <c r="CQ90" s="10">
        <v>186</v>
      </c>
      <c r="CR90" s="10">
        <v>0</v>
      </c>
      <c r="CS90" s="123">
        <v>188663531</v>
      </c>
      <c r="CT90" s="10">
        <v>66</v>
      </c>
      <c r="CU90" s="10">
        <v>3</v>
      </c>
      <c r="CV90" s="10">
        <v>3</v>
      </c>
      <c r="CW90" s="10">
        <v>0</v>
      </c>
      <c r="CX90" s="10">
        <v>1968</v>
      </c>
      <c r="CY90" s="10">
        <v>2004</v>
      </c>
      <c r="CZ90" s="10" t="s">
        <v>2401</v>
      </c>
      <c r="DA90" s="10" t="s">
        <v>2401</v>
      </c>
      <c r="DB90" s="10" t="s">
        <v>2402</v>
      </c>
      <c r="DC90" s="10">
        <v>0.95</v>
      </c>
      <c r="DD90" s="10" t="s">
        <v>2403</v>
      </c>
      <c r="DE90" s="10">
        <v>0</v>
      </c>
      <c r="DF90" s="10">
        <v>1.5</v>
      </c>
      <c r="DG90" s="10">
        <v>0</v>
      </c>
      <c r="DH90" s="10">
        <v>0</v>
      </c>
      <c r="DI90" s="10">
        <v>0</v>
      </c>
      <c r="DJ90" s="10">
        <v>0</v>
      </c>
      <c r="DK90" s="10" t="s">
        <v>373</v>
      </c>
      <c r="DL90" s="10" t="s">
        <v>373</v>
      </c>
      <c r="DM90" s="10" t="s">
        <v>373</v>
      </c>
      <c r="DN90" s="10" t="s">
        <v>2404</v>
      </c>
      <c r="DO90" s="10">
        <v>1</v>
      </c>
      <c r="DP90" s="10">
        <v>1</v>
      </c>
      <c r="DQ90" s="10" t="s">
        <v>449</v>
      </c>
      <c r="DR90" s="10" t="s">
        <v>373</v>
      </c>
      <c r="DS90" s="55">
        <v>1</v>
      </c>
      <c r="DT90" s="10" t="s">
        <v>373</v>
      </c>
      <c r="DU90" s="10" t="s">
        <v>373</v>
      </c>
      <c r="DV90" s="10" t="s">
        <v>2405</v>
      </c>
      <c r="DW90" s="10">
        <v>1</v>
      </c>
      <c r="DX90" s="10">
        <v>8795</v>
      </c>
      <c r="DY90" s="10">
        <v>0</v>
      </c>
      <c r="DZ90" s="10">
        <v>10500</v>
      </c>
      <c r="EA90" s="10">
        <v>0</v>
      </c>
      <c r="EB90" s="10">
        <v>3859</v>
      </c>
      <c r="EC90" s="10">
        <v>0</v>
      </c>
      <c r="ED90" s="10">
        <v>471</v>
      </c>
      <c r="EE90" s="10">
        <v>0</v>
      </c>
      <c r="EF90" s="10" t="s">
        <v>2409</v>
      </c>
      <c r="EG90" s="10">
        <v>0</v>
      </c>
      <c r="EH90" s="10">
        <v>6</v>
      </c>
      <c r="EI90" s="10">
        <v>69</v>
      </c>
      <c r="EJ90" s="10">
        <v>39</v>
      </c>
      <c r="EK90" s="10">
        <v>1</v>
      </c>
      <c r="EL90" s="19">
        <v>0</v>
      </c>
      <c r="EM90" s="10" t="s">
        <v>651</v>
      </c>
      <c r="EN90" s="10" t="s">
        <v>373</v>
      </c>
      <c r="EO90" s="10">
        <v>1960</v>
      </c>
      <c r="EP90" s="10">
        <v>2000</v>
      </c>
      <c r="EQ90" s="10" t="s">
        <v>2169</v>
      </c>
      <c r="ER90" s="10">
        <v>6</v>
      </c>
      <c r="ES90" s="10">
        <v>288.38</v>
      </c>
      <c r="ET90" s="10">
        <v>1.03</v>
      </c>
      <c r="EU90" s="10">
        <v>0.96399999999999997</v>
      </c>
      <c r="EV90" s="12">
        <v>0.45</v>
      </c>
      <c r="EW90" s="10">
        <v>2050</v>
      </c>
      <c r="EX90" s="10">
        <v>2035</v>
      </c>
      <c r="EY90" s="10">
        <v>2</v>
      </c>
      <c r="EZ90" s="10">
        <v>2</v>
      </c>
      <c r="FA90" s="10" t="s">
        <v>2413</v>
      </c>
      <c r="FB90" s="10" t="s">
        <v>373</v>
      </c>
      <c r="FC90" s="10">
        <v>2</v>
      </c>
      <c r="FD90" s="10" t="s">
        <v>373</v>
      </c>
      <c r="FE90" s="10">
        <v>1</v>
      </c>
      <c r="FF90" s="12">
        <v>0.85</v>
      </c>
      <c r="FG90" s="10" t="s">
        <v>2414</v>
      </c>
      <c r="FH90" s="10">
        <v>1</v>
      </c>
      <c r="FI90" s="10">
        <v>3859</v>
      </c>
      <c r="FJ90" s="10">
        <v>0</v>
      </c>
      <c r="FK90" s="10">
        <v>471</v>
      </c>
      <c r="FL90" s="10">
        <v>0</v>
      </c>
      <c r="FM90" s="10">
        <v>29</v>
      </c>
      <c r="FN90" s="10">
        <v>0</v>
      </c>
      <c r="FO90" s="10">
        <v>33</v>
      </c>
      <c r="FP90" s="10">
        <v>4</v>
      </c>
      <c r="FQ90" s="10">
        <v>6500</v>
      </c>
      <c r="FR90" s="10" t="s">
        <v>373</v>
      </c>
      <c r="FS90" s="10" t="s">
        <v>373</v>
      </c>
    </row>
    <row r="91" spans="1:175" s="10" customFormat="1" x14ac:dyDescent="0.2">
      <c r="A91" s="10" t="s">
        <v>1489</v>
      </c>
      <c r="B91" s="10">
        <v>1560</v>
      </c>
      <c r="C91" s="10">
        <v>3</v>
      </c>
      <c r="D91" s="10">
        <v>12</v>
      </c>
      <c r="E91" s="10">
        <v>2</v>
      </c>
      <c r="F91" s="10" t="s">
        <v>373</v>
      </c>
      <c r="G91" s="10" t="s">
        <v>539</v>
      </c>
      <c r="H91" s="10">
        <v>2</v>
      </c>
      <c r="I91" s="10" t="s">
        <v>384</v>
      </c>
      <c r="J91" s="10" t="s">
        <v>373</v>
      </c>
      <c r="K91" s="71">
        <v>0.25</v>
      </c>
      <c r="L91" s="10" t="s">
        <v>373</v>
      </c>
      <c r="M91" s="10">
        <v>30</v>
      </c>
      <c r="N91" s="10" t="s">
        <v>373</v>
      </c>
      <c r="O91" s="10" t="s">
        <v>373</v>
      </c>
      <c r="P91" s="10">
        <v>60</v>
      </c>
      <c r="Q91" s="10" t="s">
        <v>373</v>
      </c>
      <c r="R91" s="10">
        <v>120</v>
      </c>
      <c r="S91" s="10">
        <v>1</v>
      </c>
      <c r="T91" s="10" t="s">
        <v>1493</v>
      </c>
      <c r="U91" s="10" t="s">
        <v>405</v>
      </c>
      <c r="V91" s="10" t="s">
        <v>406</v>
      </c>
      <c r="W91" s="10">
        <v>120</v>
      </c>
      <c r="X91" s="10" t="s">
        <v>1494</v>
      </c>
      <c r="Y91" s="10" t="s">
        <v>373</v>
      </c>
      <c r="Z91" s="10" t="s">
        <v>373</v>
      </c>
      <c r="AA91" s="10" t="s">
        <v>373</v>
      </c>
      <c r="AB91" s="10" t="s">
        <v>373</v>
      </c>
      <c r="AC91" s="10" t="s">
        <v>373</v>
      </c>
      <c r="AE91" s="10" t="s">
        <v>373</v>
      </c>
      <c r="AF91" s="10" t="s">
        <v>429</v>
      </c>
      <c r="AG91" s="10" t="s">
        <v>373</v>
      </c>
      <c r="AH91" s="10" t="s">
        <v>373</v>
      </c>
      <c r="AI91" s="10" t="s">
        <v>373</v>
      </c>
      <c r="AJ91" s="10">
        <v>2018</v>
      </c>
      <c r="AK91" s="10" t="s">
        <v>679</v>
      </c>
      <c r="AL91" s="10" t="s">
        <v>679</v>
      </c>
      <c r="AM91" s="10">
        <v>2017</v>
      </c>
      <c r="AN91" s="10" t="s">
        <v>679</v>
      </c>
      <c r="AO91" s="10" t="s">
        <v>679</v>
      </c>
      <c r="AP91" s="10">
        <v>2</v>
      </c>
      <c r="AQ91" s="10" t="s">
        <v>408</v>
      </c>
      <c r="AR91" s="10" t="s">
        <v>373</v>
      </c>
      <c r="AS91" s="10" t="s">
        <v>373</v>
      </c>
      <c r="AT91" s="10" t="s">
        <v>1495</v>
      </c>
      <c r="AU91" s="10" t="s">
        <v>373</v>
      </c>
      <c r="AV91" s="10">
        <v>2</v>
      </c>
      <c r="AW91" s="10" t="s">
        <v>373</v>
      </c>
      <c r="AX91" s="10">
        <v>2</v>
      </c>
      <c r="AY91" s="10">
        <v>2</v>
      </c>
      <c r="AZ91" s="10">
        <v>2</v>
      </c>
      <c r="BA91" s="10">
        <v>2</v>
      </c>
      <c r="BB91" s="10" t="s">
        <v>373</v>
      </c>
      <c r="BC91" s="10" t="s">
        <v>373</v>
      </c>
      <c r="BD91" s="10" t="s">
        <v>373</v>
      </c>
      <c r="BE91" s="10" t="s">
        <v>373</v>
      </c>
      <c r="BF91" s="10" t="s">
        <v>373</v>
      </c>
      <c r="BG91" s="10" t="s">
        <v>373</v>
      </c>
      <c r="BH91" s="10" t="s">
        <v>373</v>
      </c>
      <c r="BI91" s="10" t="s">
        <v>373</v>
      </c>
      <c r="BJ91" s="10" t="s">
        <v>373</v>
      </c>
      <c r="BK91" s="10">
        <v>1</v>
      </c>
      <c r="BL91" s="10">
        <v>2005</v>
      </c>
      <c r="BM91" s="10" t="s">
        <v>411</v>
      </c>
      <c r="BN91" s="19">
        <v>0.5</v>
      </c>
      <c r="BP91" s="10" t="s">
        <v>559</v>
      </c>
      <c r="BQ91" s="10" t="s">
        <v>373</v>
      </c>
      <c r="BR91" s="10" t="s">
        <v>435</v>
      </c>
      <c r="BS91" s="10" t="s">
        <v>373</v>
      </c>
      <c r="BT91" s="77">
        <v>46</v>
      </c>
      <c r="BU91" s="10">
        <v>2</v>
      </c>
      <c r="BV91" s="10" t="s">
        <v>373</v>
      </c>
      <c r="BW91" s="10" t="s">
        <v>373</v>
      </c>
      <c r="BX91" s="10" t="s">
        <v>373</v>
      </c>
      <c r="BY91" s="10" t="s">
        <v>373</v>
      </c>
      <c r="BZ91" s="10" t="s">
        <v>373</v>
      </c>
      <c r="CA91" s="10" t="s">
        <v>373</v>
      </c>
      <c r="CB91" s="10" t="s">
        <v>373</v>
      </c>
      <c r="CC91" s="10" t="s">
        <v>373</v>
      </c>
      <c r="CD91" s="10" t="s">
        <v>373</v>
      </c>
      <c r="CE91" s="10" t="s">
        <v>373</v>
      </c>
      <c r="CF91" s="10" t="s">
        <v>373</v>
      </c>
      <c r="CG91" s="10" t="s">
        <v>373</v>
      </c>
      <c r="CH91" s="10">
        <v>1</v>
      </c>
      <c r="CI91" s="10">
        <v>1560</v>
      </c>
      <c r="CJ91" s="10">
        <v>250</v>
      </c>
      <c r="CK91" s="10">
        <v>1560</v>
      </c>
      <c r="CL91" s="10">
        <v>250</v>
      </c>
      <c r="CM91" s="10">
        <v>600</v>
      </c>
      <c r="CN91" s="10">
        <v>75</v>
      </c>
      <c r="CO91" s="10">
        <v>120</v>
      </c>
      <c r="CP91" s="10">
        <v>5</v>
      </c>
      <c r="CQ91" s="10">
        <v>5</v>
      </c>
      <c r="CR91" s="10">
        <v>5</v>
      </c>
      <c r="CS91" s="123">
        <v>205000</v>
      </c>
      <c r="CT91" s="10">
        <v>20</v>
      </c>
      <c r="CU91" s="10">
        <v>8</v>
      </c>
      <c r="CV91" s="10">
        <v>5</v>
      </c>
      <c r="CW91" s="10">
        <v>0</v>
      </c>
      <c r="CX91" s="10">
        <v>1930</v>
      </c>
      <c r="CY91" s="10" t="s">
        <v>1502</v>
      </c>
      <c r="CZ91" s="123">
        <v>850000</v>
      </c>
      <c r="DA91" s="10">
        <v>0</v>
      </c>
      <c r="DB91" s="10">
        <v>0</v>
      </c>
      <c r="DC91" s="10" t="s">
        <v>489</v>
      </c>
      <c r="DD91" s="10" t="s">
        <v>489</v>
      </c>
      <c r="DE91" s="10">
        <v>0</v>
      </c>
      <c r="DF91" s="10">
        <v>0</v>
      </c>
      <c r="DG91" s="10">
        <v>0</v>
      </c>
      <c r="DH91" s="10">
        <v>0</v>
      </c>
      <c r="DI91" s="10" t="s">
        <v>373</v>
      </c>
      <c r="DJ91" s="10" t="s">
        <v>373</v>
      </c>
      <c r="DK91" s="10" t="s">
        <v>1504</v>
      </c>
      <c r="DL91" s="10" t="s">
        <v>373</v>
      </c>
      <c r="DM91" s="10" t="s">
        <v>373</v>
      </c>
      <c r="DN91" s="10" t="s">
        <v>1505</v>
      </c>
      <c r="DO91" s="10">
        <v>2</v>
      </c>
      <c r="DP91" s="10">
        <v>2</v>
      </c>
      <c r="DQ91" s="10" t="s">
        <v>569</v>
      </c>
      <c r="DR91" s="10" t="s">
        <v>373</v>
      </c>
      <c r="DS91" s="12">
        <v>0.95</v>
      </c>
      <c r="DT91" s="10" t="s">
        <v>373</v>
      </c>
      <c r="DU91" s="12">
        <v>0.05</v>
      </c>
      <c r="DV91" s="10" t="s">
        <v>1506</v>
      </c>
      <c r="DW91" s="10">
        <v>1</v>
      </c>
      <c r="DX91" s="10">
        <v>1560</v>
      </c>
      <c r="DY91" s="10">
        <v>250</v>
      </c>
      <c r="DZ91" s="10">
        <v>1560</v>
      </c>
      <c r="EA91" s="10">
        <v>250</v>
      </c>
      <c r="EB91" s="10">
        <v>650</v>
      </c>
      <c r="EC91" s="10">
        <v>50</v>
      </c>
      <c r="ED91" s="10">
        <v>50</v>
      </c>
      <c r="EE91" s="10">
        <v>10</v>
      </c>
      <c r="EF91" s="10">
        <v>5</v>
      </c>
      <c r="EG91" s="10">
        <v>5</v>
      </c>
      <c r="EH91" s="10" t="s">
        <v>1508</v>
      </c>
      <c r="EI91" s="10">
        <v>20</v>
      </c>
      <c r="EJ91" s="10">
        <v>8</v>
      </c>
      <c r="EK91" s="10">
        <v>0</v>
      </c>
      <c r="EL91" s="71">
        <v>1</v>
      </c>
      <c r="EM91" s="10" t="s">
        <v>494</v>
      </c>
      <c r="EN91" s="10" t="s">
        <v>1509</v>
      </c>
      <c r="EO91" s="10">
        <v>1930</v>
      </c>
      <c r="EP91" s="10" t="s">
        <v>373</v>
      </c>
      <c r="EQ91" s="10" t="s">
        <v>373</v>
      </c>
      <c r="ER91" s="10" t="s">
        <v>373</v>
      </c>
      <c r="ES91" s="10" t="s">
        <v>373</v>
      </c>
      <c r="ET91" s="10" t="s">
        <v>373</v>
      </c>
      <c r="EU91" s="10" t="s">
        <v>373</v>
      </c>
      <c r="EV91" s="12">
        <v>0.85</v>
      </c>
      <c r="EW91" s="10" t="s">
        <v>679</v>
      </c>
      <c r="EX91" s="10" t="s">
        <v>679</v>
      </c>
      <c r="EY91" s="10">
        <v>2</v>
      </c>
      <c r="EZ91" s="10">
        <v>1</v>
      </c>
      <c r="FA91" s="12">
        <v>0.1</v>
      </c>
      <c r="FB91" s="10" t="s">
        <v>1510</v>
      </c>
      <c r="FC91" s="10">
        <v>2</v>
      </c>
      <c r="FD91" s="10" t="s">
        <v>373</v>
      </c>
      <c r="FE91" s="10">
        <v>2</v>
      </c>
      <c r="FF91" s="10" t="s">
        <v>373</v>
      </c>
      <c r="FG91" s="10" t="s">
        <v>1511</v>
      </c>
      <c r="FH91" s="10">
        <v>2</v>
      </c>
      <c r="FI91" s="10" t="s">
        <v>373</v>
      </c>
      <c r="FJ91" s="10" t="s">
        <v>373</v>
      </c>
      <c r="FK91" s="10" t="s">
        <v>373</v>
      </c>
      <c r="FL91" s="10" t="s">
        <v>373</v>
      </c>
      <c r="FM91" s="10" t="s">
        <v>373</v>
      </c>
      <c r="FN91" s="10" t="s">
        <v>373</v>
      </c>
      <c r="FO91" s="10" t="s">
        <v>373</v>
      </c>
      <c r="FP91" s="10" t="s">
        <v>373</v>
      </c>
      <c r="FQ91" s="10" t="s">
        <v>373</v>
      </c>
      <c r="FR91" s="10" t="s">
        <v>373</v>
      </c>
      <c r="FS91" s="10" t="s">
        <v>373</v>
      </c>
    </row>
    <row r="92" spans="1:175" s="10" customFormat="1" x14ac:dyDescent="0.2">
      <c r="A92" s="10" t="s">
        <v>3267</v>
      </c>
      <c r="B92" s="10">
        <v>445</v>
      </c>
      <c r="C92" s="10">
        <v>1</v>
      </c>
      <c r="D92" s="10">
        <v>11</v>
      </c>
      <c r="E92" s="10">
        <v>1</v>
      </c>
      <c r="F92" s="10" t="s">
        <v>373</v>
      </c>
      <c r="G92" s="10" t="s">
        <v>382</v>
      </c>
      <c r="H92" s="10">
        <v>2</v>
      </c>
      <c r="I92" s="10" t="s">
        <v>401</v>
      </c>
      <c r="J92" s="10" t="s">
        <v>373</v>
      </c>
      <c r="K92" s="71">
        <v>0.05</v>
      </c>
      <c r="L92" s="10" t="s">
        <v>373</v>
      </c>
      <c r="M92" s="10">
        <v>10</v>
      </c>
      <c r="N92" s="10" t="s">
        <v>373</v>
      </c>
      <c r="O92" s="10" t="s">
        <v>373</v>
      </c>
      <c r="P92" s="10">
        <v>45</v>
      </c>
      <c r="Q92" s="10" t="s">
        <v>373</v>
      </c>
      <c r="R92" s="10" t="s">
        <v>373</v>
      </c>
      <c r="S92" s="10">
        <v>2</v>
      </c>
      <c r="T92" s="10" t="s">
        <v>373</v>
      </c>
      <c r="U92" s="10" t="s">
        <v>392</v>
      </c>
      <c r="V92" s="10" t="s">
        <v>373</v>
      </c>
      <c r="W92" s="10" t="s">
        <v>373</v>
      </c>
      <c r="X92" s="10" t="s">
        <v>373</v>
      </c>
      <c r="Y92" s="10" t="s">
        <v>373</v>
      </c>
      <c r="Z92" s="19" t="s">
        <v>373</v>
      </c>
      <c r="AA92" s="19">
        <v>0.36</v>
      </c>
      <c r="AB92" s="10" t="s">
        <v>373</v>
      </c>
      <c r="AC92" s="10" t="s">
        <v>373</v>
      </c>
      <c r="AE92" s="10" t="s">
        <v>373</v>
      </c>
      <c r="AF92" s="10" t="s">
        <v>429</v>
      </c>
      <c r="AG92" s="10">
        <v>2</v>
      </c>
      <c r="AH92" s="10">
        <v>2</v>
      </c>
      <c r="AI92" s="10" t="s">
        <v>373</v>
      </c>
      <c r="AJ92" s="10">
        <v>2014</v>
      </c>
      <c r="AK92" s="10">
        <v>2017</v>
      </c>
      <c r="AL92" s="10" t="s">
        <v>429</v>
      </c>
      <c r="AM92" s="10" t="s">
        <v>373</v>
      </c>
      <c r="AN92" s="10" t="s">
        <v>373</v>
      </c>
      <c r="AO92" s="10" t="s">
        <v>373</v>
      </c>
      <c r="AP92" s="10">
        <v>2</v>
      </c>
      <c r="AQ92" s="10" t="s">
        <v>408</v>
      </c>
      <c r="AR92" s="10" t="s">
        <v>373</v>
      </c>
      <c r="AS92" s="10" t="s">
        <v>373</v>
      </c>
      <c r="AT92" s="10" t="s">
        <v>557</v>
      </c>
      <c r="AU92" s="10" t="s">
        <v>373</v>
      </c>
      <c r="AV92" s="10">
        <v>2</v>
      </c>
      <c r="AW92" s="10" t="s">
        <v>373</v>
      </c>
      <c r="AX92" s="10">
        <v>2</v>
      </c>
      <c r="AY92" s="10">
        <v>2</v>
      </c>
      <c r="AZ92" s="10" t="s">
        <v>373</v>
      </c>
      <c r="BA92" s="10">
        <v>1</v>
      </c>
      <c r="BB92" s="10">
        <v>2019</v>
      </c>
      <c r="BC92" s="10" t="s">
        <v>411</v>
      </c>
      <c r="BD92" s="16">
        <v>0.125</v>
      </c>
      <c r="BE92" s="10" t="s">
        <v>373</v>
      </c>
      <c r="BF92" s="10" t="s">
        <v>559</v>
      </c>
      <c r="BG92" s="10" t="s">
        <v>373</v>
      </c>
      <c r="BH92" s="10" t="s">
        <v>560</v>
      </c>
      <c r="BI92" s="10" t="s">
        <v>373</v>
      </c>
      <c r="BJ92" s="77">
        <v>36.5</v>
      </c>
      <c r="BK92" s="10">
        <v>1</v>
      </c>
      <c r="BL92" s="10">
        <v>2019</v>
      </c>
      <c r="BM92" s="10" t="s">
        <v>411</v>
      </c>
      <c r="BN92" s="19">
        <v>0.125</v>
      </c>
      <c r="BP92" s="10" t="s">
        <v>559</v>
      </c>
      <c r="BQ92" s="10" t="s">
        <v>373</v>
      </c>
      <c r="BR92" s="10" t="s">
        <v>435</v>
      </c>
      <c r="BS92" s="10" t="s">
        <v>373</v>
      </c>
      <c r="BT92" s="77">
        <v>36.25</v>
      </c>
      <c r="BU92" s="10">
        <v>2</v>
      </c>
      <c r="BV92" s="10" t="s">
        <v>373</v>
      </c>
      <c r="BW92" s="10" t="s">
        <v>373</v>
      </c>
      <c r="BX92" s="10" t="s">
        <v>373</v>
      </c>
      <c r="BZ92" s="10" t="s">
        <v>373</v>
      </c>
      <c r="CA92" s="10" t="s">
        <v>373</v>
      </c>
      <c r="CB92" s="10" t="s">
        <v>373</v>
      </c>
      <c r="CC92" s="10" t="s">
        <v>373</v>
      </c>
      <c r="CD92" s="10" t="s">
        <v>373</v>
      </c>
      <c r="CE92" s="10" t="s">
        <v>373</v>
      </c>
      <c r="CF92" s="10" t="s">
        <v>373</v>
      </c>
      <c r="CG92" s="10" t="s">
        <v>373</v>
      </c>
      <c r="CH92" s="10">
        <v>1</v>
      </c>
      <c r="CI92" s="10">
        <v>449</v>
      </c>
      <c r="CJ92" s="10" t="s">
        <v>373</v>
      </c>
      <c r="CK92" s="10" t="s">
        <v>373</v>
      </c>
      <c r="CL92" s="10" t="s">
        <v>373</v>
      </c>
      <c r="CM92" s="10">
        <v>231</v>
      </c>
      <c r="CN92" s="10" t="s">
        <v>373</v>
      </c>
      <c r="CO92" s="10">
        <v>3</v>
      </c>
      <c r="CP92" s="10" t="s">
        <v>373</v>
      </c>
      <c r="CQ92" s="10" t="s">
        <v>373</v>
      </c>
      <c r="CR92" s="10" t="s">
        <v>373</v>
      </c>
      <c r="CS92" s="13">
        <v>115000</v>
      </c>
      <c r="CT92" s="10" t="s">
        <v>373</v>
      </c>
      <c r="CU92" s="10">
        <v>2</v>
      </c>
      <c r="CV92" s="10" t="s">
        <v>373</v>
      </c>
      <c r="CW92" s="10">
        <v>0</v>
      </c>
      <c r="CX92" s="10" t="s">
        <v>373</v>
      </c>
      <c r="CY92" s="10">
        <v>2014</v>
      </c>
      <c r="CZ92" s="10" t="s">
        <v>373</v>
      </c>
      <c r="DA92" s="10" t="s">
        <v>373</v>
      </c>
      <c r="DB92" s="10" t="s">
        <v>373</v>
      </c>
      <c r="DC92" s="10">
        <v>0.99</v>
      </c>
      <c r="DD92" s="10" t="s">
        <v>373</v>
      </c>
      <c r="DE92" s="10" t="s">
        <v>373</v>
      </c>
      <c r="DF92" s="10" t="s">
        <v>373</v>
      </c>
      <c r="DG92" s="10" t="s">
        <v>373</v>
      </c>
      <c r="DH92" s="10" t="s">
        <v>373</v>
      </c>
      <c r="DI92" s="10" t="s">
        <v>373</v>
      </c>
      <c r="DJ92" s="10" t="s">
        <v>373</v>
      </c>
      <c r="DK92" s="10" t="s">
        <v>373</v>
      </c>
      <c r="DL92" s="10" t="s">
        <v>373</v>
      </c>
      <c r="DM92" s="10" t="s">
        <v>373</v>
      </c>
      <c r="DN92" s="10" t="s">
        <v>373</v>
      </c>
      <c r="DO92" s="10">
        <v>1</v>
      </c>
      <c r="DP92" s="10" t="s">
        <v>373</v>
      </c>
      <c r="DQ92" s="10" t="s">
        <v>569</v>
      </c>
      <c r="DR92" s="10" t="s">
        <v>373</v>
      </c>
      <c r="DS92" s="55">
        <v>1</v>
      </c>
      <c r="DT92" s="10" t="s">
        <v>373</v>
      </c>
      <c r="DU92" s="10" t="s">
        <v>373</v>
      </c>
      <c r="DV92" s="10" t="s">
        <v>373</v>
      </c>
      <c r="DW92" s="10">
        <v>1</v>
      </c>
      <c r="DX92" s="10">
        <v>449</v>
      </c>
      <c r="DY92" s="10" t="s">
        <v>373</v>
      </c>
      <c r="DZ92" s="10" t="s">
        <v>373</v>
      </c>
      <c r="EA92" s="10" t="s">
        <v>373</v>
      </c>
      <c r="EB92" s="10">
        <v>231</v>
      </c>
      <c r="EC92" s="10" t="s">
        <v>373</v>
      </c>
      <c r="ED92" s="10">
        <v>3</v>
      </c>
      <c r="EE92" s="10" t="s">
        <v>373</v>
      </c>
      <c r="EF92" s="10" t="s">
        <v>373</v>
      </c>
      <c r="EG92" s="10" t="s">
        <v>373</v>
      </c>
      <c r="EH92" s="10" t="s">
        <v>373</v>
      </c>
      <c r="EI92" s="10" t="s">
        <v>373</v>
      </c>
      <c r="EJ92" s="10" t="s">
        <v>373</v>
      </c>
      <c r="EK92" s="10">
        <v>1</v>
      </c>
      <c r="EL92" s="10" t="s">
        <v>373</v>
      </c>
      <c r="EM92" s="10" t="s">
        <v>373</v>
      </c>
      <c r="EN92" s="10" t="s">
        <v>373</v>
      </c>
      <c r="EO92" s="10" t="s">
        <v>373</v>
      </c>
      <c r="EP92" s="10" t="s">
        <v>373</v>
      </c>
      <c r="EQ92" s="10" t="s">
        <v>373</v>
      </c>
      <c r="ER92" s="10" t="s">
        <v>373</v>
      </c>
      <c r="ES92" s="10" t="s">
        <v>373</v>
      </c>
      <c r="ET92" s="10" t="s">
        <v>373</v>
      </c>
      <c r="EU92" s="10" t="s">
        <v>373</v>
      </c>
      <c r="EV92" s="10" t="s">
        <v>373</v>
      </c>
      <c r="EW92" s="10" t="s">
        <v>373</v>
      </c>
      <c r="EX92" s="10" t="s">
        <v>373</v>
      </c>
      <c r="EY92" s="10">
        <v>1</v>
      </c>
      <c r="EZ92" s="10">
        <v>1</v>
      </c>
      <c r="FA92" s="10" t="s">
        <v>373</v>
      </c>
      <c r="FB92" s="10" t="s">
        <v>570</v>
      </c>
      <c r="FC92" s="10">
        <v>2</v>
      </c>
      <c r="FD92" s="10" t="s">
        <v>373</v>
      </c>
      <c r="FE92" s="10">
        <v>2</v>
      </c>
      <c r="FF92" s="10" t="s">
        <v>373</v>
      </c>
      <c r="FG92" s="10" t="s">
        <v>373</v>
      </c>
      <c r="FH92" s="10">
        <v>2</v>
      </c>
      <c r="FI92" s="10" t="s">
        <v>373</v>
      </c>
      <c r="FJ92" s="10" t="s">
        <v>373</v>
      </c>
      <c r="FK92" s="10" t="s">
        <v>373</v>
      </c>
      <c r="FL92" s="10" t="s">
        <v>373</v>
      </c>
      <c r="FM92" s="10" t="s">
        <v>373</v>
      </c>
      <c r="FN92" s="10" t="s">
        <v>373</v>
      </c>
      <c r="FO92" s="10" t="s">
        <v>373</v>
      </c>
      <c r="FP92" s="10" t="s">
        <v>373</v>
      </c>
      <c r="FQ92" s="10" t="s">
        <v>373</v>
      </c>
      <c r="FR92" s="10" t="s">
        <v>373</v>
      </c>
      <c r="FS92" s="10" t="s">
        <v>373</v>
      </c>
    </row>
    <row r="93" spans="1:175" s="10" customFormat="1" x14ac:dyDescent="0.2">
      <c r="A93" s="10" t="s">
        <v>3226</v>
      </c>
      <c r="B93" s="10">
        <v>10005</v>
      </c>
      <c r="C93" s="10">
        <v>5</v>
      </c>
      <c r="D93" s="10">
        <v>4</v>
      </c>
      <c r="E93" s="10">
        <v>1</v>
      </c>
      <c r="F93" s="10" t="s">
        <v>373</v>
      </c>
      <c r="G93" s="10" t="s">
        <v>739</v>
      </c>
      <c r="H93" s="10">
        <v>1</v>
      </c>
      <c r="I93" s="10" t="s">
        <v>1767</v>
      </c>
      <c r="J93" s="10" t="s">
        <v>1768</v>
      </c>
      <c r="K93" s="10" t="s">
        <v>373</v>
      </c>
      <c r="L93" s="10" t="s">
        <v>373</v>
      </c>
      <c r="M93" s="10" t="s">
        <v>373</v>
      </c>
      <c r="N93" s="10" t="s">
        <v>373</v>
      </c>
      <c r="O93" s="10" t="s">
        <v>373</v>
      </c>
      <c r="P93" s="10">
        <v>60</v>
      </c>
      <c r="Q93" s="77">
        <v>25</v>
      </c>
      <c r="R93" s="10">
        <v>90</v>
      </c>
      <c r="S93" s="10">
        <v>1</v>
      </c>
      <c r="T93" s="10" t="s">
        <v>1770</v>
      </c>
      <c r="U93" s="10" t="s">
        <v>405</v>
      </c>
      <c r="V93" s="10" t="s">
        <v>636</v>
      </c>
      <c r="W93" s="10">
        <v>30</v>
      </c>
      <c r="X93" s="10" t="s">
        <v>1772</v>
      </c>
      <c r="Y93" s="10" t="s">
        <v>1773</v>
      </c>
      <c r="Z93" s="19">
        <v>0.3</v>
      </c>
      <c r="AA93" s="19">
        <v>0.25</v>
      </c>
      <c r="AB93" s="24">
        <v>0.09</v>
      </c>
      <c r="AC93" s="10" t="s">
        <v>373</v>
      </c>
      <c r="AE93" s="10" t="s">
        <v>373</v>
      </c>
      <c r="AF93" s="10" t="s">
        <v>373</v>
      </c>
      <c r="AG93" s="10">
        <v>1</v>
      </c>
      <c r="AH93" s="10">
        <v>1</v>
      </c>
      <c r="AI93" s="10">
        <v>1</v>
      </c>
      <c r="AJ93" s="10">
        <v>2014</v>
      </c>
      <c r="AK93" s="10">
        <v>2014</v>
      </c>
      <c r="AL93" s="10" t="s">
        <v>1775</v>
      </c>
      <c r="AM93" s="10">
        <v>2014</v>
      </c>
      <c r="AN93" s="10">
        <v>2014</v>
      </c>
      <c r="AO93" s="10">
        <v>2014</v>
      </c>
      <c r="AP93" s="10">
        <v>2</v>
      </c>
      <c r="AQ93" s="10" t="s">
        <v>408</v>
      </c>
      <c r="AR93" s="10" t="s">
        <v>373</v>
      </c>
      <c r="AS93" s="10" t="s">
        <v>373</v>
      </c>
      <c r="AT93" s="10" t="s">
        <v>1114</v>
      </c>
      <c r="AU93" s="10" t="s">
        <v>1778</v>
      </c>
      <c r="AV93" s="10">
        <v>1</v>
      </c>
      <c r="AW93" s="10" t="s">
        <v>373</v>
      </c>
      <c r="AX93" s="10">
        <v>2</v>
      </c>
      <c r="AY93" s="10">
        <v>2</v>
      </c>
      <c r="AZ93" s="10">
        <v>2</v>
      </c>
      <c r="BA93" s="10">
        <v>1</v>
      </c>
      <c r="BB93" s="10">
        <v>2019</v>
      </c>
      <c r="BC93" s="10" t="s">
        <v>411</v>
      </c>
      <c r="BD93" s="24">
        <v>1.7999999999999999E-2</v>
      </c>
      <c r="BE93" s="10" t="s">
        <v>373</v>
      </c>
      <c r="BF93" s="10" t="s">
        <v>1056</v>
      </c>
      <c r="BG93" s="10" t="s">
        <v>373</v>
      </c>
      <c r="BH93" s="10" t="s">
        <v>560</v>
      </c>
      <c r="BI93" s="10" t="s">
        <v>373</v>
      </c>
      <c r="BJ93" s="77">
        <v>25.08</v>
      </c>
      <c r="BK93" s="10">
        <v>1</v>
      </c>
      <c r="BL93" s="10">
        <v>2019</v>
      </c>
      <c r="BM93" s="10" t="s">
        <v>411</v>
      </c>
      <c r="BN93" s="19">
        <v>0.03</v>
      </c>
      <c r="BO93" s="10" t="s">
        <v>373</v>
      </c>
      <c r="BP93" s="10" t="s">
        <v>1056</v>
      </c>
      <c r="BQ93" s="10" t="s">
        <v>373</v>
      </c>
      <c r="BR93" s="10" t="s">
        <v>828</v>
      </c>
      <c r="BS93" s="10" t="s">
        <v>373</v>
      </c>
      <c r="BT93" s="77">
        <v>32.369999999999997</v>
      </c>
      <c r="BU93" s="10">
        <v>1</v>
      </c>
      <c r="BV93" s="10">
        <v>2019</v>
      </c>
      <c r="BW93" s="10" t="s">
        <v>411</v>
      </c>
      <c r="BX93" s="19">
        <v>7.9000000000000001E-2</v>
      </c>
      <c r="BZ93" s="10">
        <v>2</v>
      </c>
      <c r="CA93" s="10" t="s">
        <v>1056</v>
      </c>
      <c r="CB93" s="10" t="s">
        <v>373</v>
      </c>
      <c r="CC93" s="10" t="s">
        <v>752</v>
      </c>
      <c r="CD93" s="10" t="s">
        <v>373</v>
      </c>
      <c r="CE93" s="10">
        <v>2</v>
      </c>
      <c r="CF93" s="10" t="s">
        <v>373</v>
      </c>
      <c r="CG93" s="77">
        <v>4.9400000000000004</v>
      </c>
      <c r="CH93" s="10">
        <v>1</v>
      </c>
      <c r="CI93" s="10">
        <v>9992</v>
      </c>
      <c r="CJ93" s="10">
        <v>152</v>
      </c>
      <c r="CK93" s="10">
        <v>9992</v>
      </c>
      <c r="CL93" s="10">
        <v>152</v>
      </c>
      <c r="CM93" s="10">
        <v>3260</v>
      </c>
      <c r="CN93" s="10">
        <v>148</v>
      </c>
      <c r="CO93" s="10">
        <v>354</v>
      </c>
      <c r="CP93" s="10">
        <v>9</v>
      </c>
      <c r="CQ93" s="10">
        <v>152</v>
      </c>
      <c r="CR93" s="10">
        <v>4</v>
      </c>
      <c r="CS93" s="13">
        <v>49547</v>
      </c>
      <c r="CT93" s="10">
        <v>50</v>
      </c>
      <c r="CU93" s="10">
        <v>2</v>
      </c>
      <c r="CV93" s="10">
        <v>1</v>
      </c>
      <c r="CW93" s="10">
        <v>0</v>
      </c>
      <c r="CX93" s="10">
        <v>1992</v>
      </c>
      <c r="CY93" s="10">
        <v>2010</v>
      </c>
      <c r="CZ93" s="10" t="s">
        <v>1792</v>
      </c>
      <c r="DA93" s="10" t="s">
        <v>1793</v>
      </c>
      <c r="DB93" s="10" t="s">
        <v>1794</v>
      </c>
      <c r="DC93" s="10" t="s">
        <v>373</v>
      </c>
      <c r="DD93" s="10" t="s">
        <v>1795</v>
      </c>
      <c r="DE93" s="10">
        <v>100000</v>
      </c>
      <c r="DF93" s="10" t="s">
        <v>1797</v>
      </c>
      <c r="DG93" s="10" t="s">
        <v>373</v>
      </c>
      <c r="DH93" s="10" t="s">
        <v>373</v>
      </c>
      <c r="DI93" s="10" t="s">
        <v>373</v>
      </c>
      <c r="DJ93" s="10" t="s">
        <v>373</v>
      </c>
      <c r="DK93" s="10" t="s">
        <v>373</v>
      </c>
      <c r="DL93" s="10" t="s">
        <v>373</v>
      </c>
      <c r="DM93" s="10" t="s">
        <v>373</v>
      </c>
      <c r="DN93" s="10">
        <v>2050</v>
      </c>
      <c r="DO93" s="10">
        <v>2</v>
      </c>
      <c r="DP93" s="10">
        <v>1</v>
      </c>
      <c r="DQ93" s="10" t="s">
        <v>449</v>
      </c>
      <c r="DR93" s="10" t="s">
        <v>373</v>
      </c>
      <c r="DS93" s="10" t="s">
        <v>373</v>
      </c>
      <c r="DT93" s="10" t="s">
        <v>373</v>
      </c>
      <c r="DU93" s="12">
        <v>1</v>
      </c>
      <c r="DV93" s="10" t="s">
        <v>373</v>
      </c>
      <c r="DW93" s="10">
        <v>1</v>
      </c>
      <c r="DX93" s="10">
        <v>9992</v>
      </c>
      <c r="DY93" s="10">
        <v>22</v>
      </c>
      <c r="DZ93" s="10">
        <v>9992</v>
      </c>
      <c r="EA93" s="10">
        <v>22</v>
      </c>
      <c r="EB93" s="10">
        <v>3254</v>
      </c>
      <c r="EC93" s="10">
        <v>22</v>
      </c>
      <c r="ED93" s="10">
        <v>358</v>
      </c>
      <c r="EE93" s="10">
        <v>1</v>
      </c>
      <c r="EF93" s="10">
        <v>52</v>
      </c>
      <c r="EG93" s="10">
        <v>1</v>
      </c>
      <c r="EH93" s="10" t="s">
        <v>1803</v>
      </c>
      <c r="EI93" s="10">
        <v>42</v>
      </c>
      <c r="EJ93" s="10">
        <v>4</v>
      </c>
      <c r="EK93" s="10">
        <v>1</v>
      </c>
      <c r="EL93" s="10" t="s">
        <v>373</v>
      </c>
      <c r="EM93" s="10" t="s">
        <v>1804</v>
      </c>
      <c r="EN93" s="10" t="s">
        <v>373</v>
      </c>
      <c r="EO93" s="10">
        <v>1967</v>
      </c>
      <c r="EP93" s="10">
        <v>2009</v>
      </c>
      <c r="EQ93" s="10" t="s">
        <v>1806</v>
      </c>
      <c r="ER93" s="10" t="s">
        <v>1807</v>
      </c>
      <c r="ES93" s="10" t="s">
        <v>1808</v>
      </c>
      <c r="ET93" s="10" t="s">
        <v>1809</v>
      </c>
      <c r="EU93" s="10" t="s">
        <v>1810</v>
      </c>
      <c r="EV93" s="10" t="s">
        <v>1811</v>
      </c>
      <c r="EW93" s="10">
        <v>2040</v>
      </c>
      <c r="EX93" s="10">
        <v>2040</v>
      </c>
      <c r="EY93" s="10">
        <v>1</v>
      </c>
      <c r="EZ93" s="10">
        <v>1</v>
      </c>
      <c r="FA93" s="12">
        <v>0.8</v>
      </c>
      <c r="FB93" s="10" t="s">
        <v>1814</v>
      </c>
      <c r="FC93" s="10">
        <v>2</v>
      </c>
      <c r="FD93" s="10" t="s">
        <v>373</v>
      </c>
      <c r="FE93" s="10">
        <v>2</v>
      </c>
      <c r="FF93" s="10" t="s">
        <v>373</v>
      </c>
      <c r="FG93" s="10" t="s">
        <v>1815</v>
      </c>
      <c r="FH93" s="10">
        <v>1</v>
      </c>
      <c r="FI93" s="10">
        <v>3296</v>
      </c>
      <c r="FJ93" s="10" t="s">
        <v>373</v>
      </c>
      <c r="FK93" s="10">
        <v>393</v>
      </c>
      <c r="FL93" s="10" t="s">
        <v>373</v>
      </c>
      <c r="FM93" s="10" t="s">
        <v>373</v>
      </c>
      <c r="FN93" s="10" t="s">
        <v>373</v>
      </c>
      <c r="FO93" s="10">
        <v>25</v>
      </c>
      <c r="FP93" s="10">
        <v>5.5</v>
      </c>
      <c r="FQ93" s="10">
        <v>1600</v>
      </c>
      <c r="FR93" s="10" t="s">
        <v>373</v>
      </c>
      <c r="FS93" s="10" t="s">
        <v>373</v>
      </c>
    </row>
    <row r="94" spans="1:175" s="10" customFormat="1" x14ac:dyDescent="0.2">
      <c r="A94" s="10" t="s">
        <v>1931</v>
      </c>
      <c r="B94" s="10">
        <v>5455</v>
      </c>
      <c r="C94" s="10">
        <v>4</v>
      </c>
      <c r="D94" s="10">
        <v>4</v>
      </c>
      <c r="E94" s="10">
        <v>1</v>
      </c>
      <c r="F94" s="10" t="s">
        <v>373</v>
      </c>
      <c r="G94" s="10" t="s">
        <v>423</v>
      </c>
      <c r="H94" s="10">
        <v>1</v>
      </c>
      <c r="I94" s="10" t="s">
        <v>424</v>
      </c>
      <c r="J94" s="10" t="s">
        <v>373</v>
      </c>
      <c r="K94" s="71">
        <v>0.1</v>
      </c>
      <c r="L94" s="10" t="s">
        <v>373</v>
      </c>
      <c r="M94" s="10">
        <v>45</v>
      </c>
      <c r="N94" s="10" t="s">
        <v>373</v>
      </c>
      <c r="O94" s="10" t="s">
        <v>373</v>
      </c>
      <c r="P94" s="10">
        <v>60</v>
      </c>
      <c r="Q94" s="77">
        <v>20</v>
      </c>
      <c r="R94" s="10">
        <v>90</v>
      </c>
      <c r="S94" s="10">
        <v>2</v>
      </c>
      <c r="T94" s="10" t="s">
        <v>373</v>
      </c>
      <c r="U94" s="10" t="s">
        <v>405</v>
      </c>
      <c r="V94" s="10" t="s">
        <v>636</v>
      </c>
      <c r="W94" s="10">
        <v>30</v>
      </c>
      <c r="X94" s="10" t="s">
        <v>373</v>
      </c>
      <c r="Y94" s="10" t="s">
        <v>1935</v>
      </c>
      <c r="Z94" s="19">
        <v>0.33</v>
      </c>
      <c r="AA94" s="19">
        <v>0.33</v>
      </c>
      <c r="AB94" s="10" t="s">
        <v>373</v>
      </c>
      <c r="AC94" s="10" t="s">
        <v>373</v>
      </c>
      <c r="AE94" s="10" t="s">
        <v>373</v>
      </c>
      <c r="AF94" s="10" t="s">
        <v>429</v>
      </c>
      <c r="AG94" s="10">
        <v>1</v>
      </c>
      <c r="AH94" s="10">
        <v>1</v>
      </c>
      <c r="AI94" s="10" t="s">
        <v>373</v>
      </c>
      <c r="AJ94" s="10">
        <v>2019</v>
      </c>
      <c r="AK94" s="10">
        <v>2019</v>
      </c>
      <c r="AL94" s="10" t="s">
        <v>429</v>
      </c>
      <c r="AM94" s="10">
        <v>2019</v>
      </c>
      <c r="AN94" s="10">
        <v>2019</v>
      </c>
      <c r="AO94" s="10" t="s">
        <v>429</v>
      </c>
      <c r="AP94" s="10">
        <v>2</v>
      </c>
      <c r="AQ94" s="10" t="s">
        <v>494</v>
      </c>
      <c r="AR94" s="10" t="s">
        <v>373</v>
      </c>
      <c r="AS94" s="10" t="s">
        <v>1936</v>
      </c>
      <c r="AT94" s="10" t="s">
        <v>691</v>
      </c>
      <c r="AU94" s="10" t="s">
        <v>373</v>
      </c>
      <c r="AV94" s="10">
        <v>2</v>
      </c>
      <c r="AW94" s="10" t="s">
        <v>1092</v>
      </c>
      <c r="AX94" s="10">
        <v>2</v>
      </c>
      <c r="AY94" s="10">
        <v>2</v>
      </c>
      <c r="AZ94" s="10" t="s">
        <v>373</v>
      </c>
      <c r="BA94" s="10">
        <v>1</v>
      </c>
      <c r="BC94" s="10" t="s">
        <v>411</v>
      </c>
      <c r="BD94" s="24">
        <v>0.03</v>
      </c>
      <c r="BE94" s="10" t="s">
        <v>373</v>
      </c>
      <c r="BF94" s="10" t="s">
        <v>618</v>
      </c>
      <c r="BG94" s="10" t="s">
        <v>373</v>
      </c>
      <c r="BH94" s="10" t="s">
        <v>500</v>
      </c>
      <c r="BI94" s="10" t="s">
        <v>373</v>
      </c>
      <c r="BJ94" s="77">
        <v>50.17</v>
      </c>
      <c r="BK94" s="10">
        <v>1</v>
      </c>
      <c r="BM94" s="10" t="s">
        <v>411</v>
      </c>
      <c r="BN94" s="19">
        <v>0.03</v>
      </c>
      <c r="BO94" s="10" t="s">
        <v>373</v>
      </c>
      <c r="BP94" s="10" t="s">
        <v>618</v>
      </c>
      <c r="BQ94" s="10" t="s">
        <v>373</v>
      </c>
      <c r="BR94" s="10" t="s">
        <v>828</v>
      </c>
      <c r="BS94" s="10" t="s">
        <v>373</v>
      </c>
      <c r="BT94" s="77">
        <v>54.12</v>
      </c>
      <c r="BU94" s="10">
        <v>2</v>
      </c>
      <c r="BV94" s="10" t="s">
        <v>373</v>
      </c>
      <c r="BW94" s="10" t="s">
        <v>373</v>
      </c>
      <c r="BX94" s="10" t="s">
        <v>373</v>
      </c>
      <c r="BY94" s="10" t="s">
        <v>373</v>
      </c>
      <c r="BZ94" s="10" t="s">
        <v>373</v>
      </c>
      <c r="CA94" s="10" t="s">
        <v>373</v>
      </c>
      <c r="CB94" s="10" t="s">
        <v>373</v>
      </c>
      <c r="CC94" s="10" t="s">
        <v>373</v>
      </c>
      <c r="CD94" s="10" t="s">
        <v>373</v>
      </c>
      <c r="CE94" s="10" t="s">
        <v>373</v>
      </c>
      <c r="CF94" s="10" t="s">
        <v>373</v>
      </c>
      <c r="CG94" s="10" t="s">
        <v>373</v>
      </c>
      <c r="CH94" s="10">
        <v>1</v>
      </c>
      <c r="CI94" s="10">
        <v>1859</v>
      </c>
      <c r="CJ94" s="10">
        <v>176</v>
      </c>
      <c r="CK94" s="10" t="s">
        <v>429</v>
      </c>
      <c r="CL94" s="10" t="s">
        <v>429</v>
      </c>
      <c r="CM94" s="10">
        <v>1734</v>
      </c>
      <c r="CN94" s="10">
        <v>164</v>
      </c>
      <c r="CO94" s="10">
        <v>125</v>
      </c>
      <c r="CP94" s="10">
        <v>12</v>
      </c>
      <c r="CQ94" s="10" t="s">
        <v>373</v>
      </c>
      <c r="CR94" s="10" t="s">
        <v>373</v>
      </c>
      <c r="CS94" s="123">
        <v>5500</v>
      </c>
      <c r="CT94" s="10">
        <v>30</v>
      </c>
      <c r="CU94" s="10">
        <v>6</v>
      </c>
      <c r="CV94" s="10">
        <v>1</v>
      </c>
      <c r="CW94" s="10">
        <v>1</v>
      </c>
      <c r="CX94" s="10">
        <v>1990</v>
      </c>
      <c r="CY94" s="10">
        <v>2009</v>
      </c>
      <c r="CZ94" s="10" t="s">
        <v>1946</v>
      </c>
      <c r="DA94" s="10" t="s">
        <v>1947</v>
      </c>
      <c r="DB94" s="10" t="s">
        <v>1948</v>
      </c>
      <c r="DC94" s="10" t="s">
        <v>1949</v>
      </c>
      <c r="DD94" s="10" t="s">
        <v>1950</v>
      </c>
      <c r="DE94" s="10">
        <v>0</v>
      </c>
      <c r="DF94" s="10">
        <v>4.2</v>
      </c>
      <c r="DG94" s="10">
        <v>0</v>
      </c>
      <c r="DH94" s="10">
        <v>0</v>
      </c>
      <c r="DI94" s="10">
        <v>0</v>
      </c>
      <c r="DJ94" s="10">
        <v>0</v>
      </c>
      <c r="DK94" s="10" t="s">
        <v>373</v>
      </c>
      <c r="DL94" s="10" t="s">
        <v>373</v>
      </c>
      <c r="DM94" s="10" t="s">
        <v>373</v>
      </c>
      <c r="DN94" s="10">
        <v>2037</v>
      </c>
      <c r="DO94" s="10">
        <v>1</v>
      </c>
      <c r="DP94" s="10">
        <v>1</v>
      </c>
      <c r="DQ94" s="10" t="s">
        <v>449</v>
      </c>
      <c r="DR94" s="10" t="s">
        <v>373</v>
      </c>
      <c r="DS94" s="55">
        <v>0.75</v>
      </c>
      <c r="DT94" s="55">
        <v>0</v>
      </c>
      <c r="DU94" s="55">
        <v>0.25</v>
      </c>
      <c r="DV94" s="10" t="s">
        <v>373</v>
      </c>
      <c r="DW94" s="10">
        <v>1</v>
      </c>
      <c r="DX94" s="10">
        <v>1892</v>
      </c>
      <c r="DY94" s="10">
        <v>0</v>
      </c>
      <c r="DZ94" s="10" t="s">
        <v>429</v>
      </c>
      <c r="EA94" s="10" t="s">
        <v>429</v>
      </c>
      <c r="EB94" s="10">
        <v>1781</v>
      </c>
      <c r="EC94" s="10">
        <v>0</v>
      </c>
      <c r="ED94" s="10">
        <v>111</v>
      </c>
      <c r="EE94" s="10">
        <v>0</v>
      </c>
      <c r="EF94" s="10">
        <v>0</v>
      </c>
      <c r="EG94" s="10">
        <v>0</v>
      </c>
      <c r="EH94" s="10" t="s">
        <v>1956</v>
      </c>
      <c r="EI94" s="10" t="s">
        <v>1957</v>
      </c>
      <c r="EJ94" s="10">
        <v>8</v>
      </c>
      <c r="EK94" s="10">
        <v>1</v>
      </c>
      <c r="EL94" s="19">
        <v>0</v>
      </c>
      <c r="EM94" s="10" t="s">
        <v>1958</v>
      </c>
      <c r="EN94" s="10" t="s">
        <v>373</v>
      </c>
      <c r="EO94" s="10">
        <v>1962</v>
      </c>
      <c r="EP94" s="10">
        <v>2006</v>
      </c>
      <c r="EQ94" s="10" t="s">
        <v>1960</v>
      </c>
      <c r="ER94" s="10" t="s">
        <v>1961</v>
      </c>
      <c r="ES94" s="10" t="s">
        <v>1962</v>
      </c>
      <c r="ET94" s="10" t="s">
        <v>1963</v>
      </c>
      <c r="EU94" s="10" t="s">
        <v>1948</v>
      </c>
      <c r="EV94" s="19">
        <v>1</v>
      </c>
      <c r="EW94" s="10">
        <v>2036</v>
      </c>
      <c r="EX94" s="10">
        <v>2036</v>
      </c>
      <c r="EY94" s="10">
        <v>2</v>
      </c>
      <c r="EZ94" s="10">
        <v>1</v>
      </c>
      <c r="FA94" s="19">
        <v>0.124</v>
      </c>
      <c r="FB94" s="10" t="s">
        <v>1966</v>
      </c>
      <c r="FC94" s="10">
        <v>2</v>
      </c>
      <c r="FD94" s="10" t="s">
        <v>373</v>
      </c>
      <c r="FE94" s="10">
        <v>2</v>
      </c>
      <c r="FF94" s="10" t="s">
        <v>373</v>
      </c>
      <c r="FG94" s="10" t="s">
        <v>1967</v>
      </c>
      <c r="FH94" s="10">
        <v>2</v>
      </c>
      <c r="FI94" s="10" t="s">
        <v>373</v>
      </c>
      <c r="FJ94" s="10" t="s">
        <v>373</v>
      </c>
      <c r="FK94" s="10" t="s">
        <v>373</v>
      </c>
      <c r="FL94" s="10" t="s">
        <v>373</v>
      </c>
      <c r="FM94" s="10" t="s">
        <v>373</v>
      </c>
      <c r="FN94" s="10" t="s">
        <v>373</v>
      </c>
      <c r="FO94" s="10" t="s">
        <v>373</v>
      </c>
      <c r="FP94" s="10" t="s">
        <v>373</v>
      </c>
      <c r="FQ94" s="10" t="s">
        <v>373</v>
      </c>
      <c r="FR94" s="10" t="s">
        <v>373</v>
      </c>
      <c r="FS94" s="10" t="s">
        <v>373</v>
      </c>
    </row>
    <row r="95" spans="1:175" s="10" customFormat="1" x14ac:dyDescent="0.2">
      <c r="A95" s="10" t="s">
        <v>2331</v>
      </c>
      <c r="B95" s="10">
        <v>29185</v>
      </c>
      <c r="C95" s="10">
        <v>5</v>
      </c>
      <c r="D95" s="10">
        <v>9</v>
      </c>
      <c r="E95" s="10">
        <v>1</v>
      </c>
      <c r="F95" s="10" t="s">
        <v>373</v>
      </c>
      <c r="G95" s="10" t="s">
        <v>423</v>
      </c>
      <c r="H95" s="10">
        <v>1</v>
      </c>
      <c r="I95" s="10" t="s">
        <v>577</v>
      </c>
      <c r="J95" s="10" t="s">
        <v>373</v>
      </c>
      <c r="K95" s="10" t="s">
        <v>2335</v>
      </c>
      <c r="L95" s="55">
        <v>1.4999999999999999E-2</v>
      </c>
      <c r="M95" s="10">
        <v>7.5</v>
      </c>
      <c r="N95" s="10">
        <v>5</v>
      </c>
      <c r="O95" s="19">
        <v>1.4999999999999999E-2</v>
      </c>
      <c r="P95" s="10">
        <v>30</v>
      </c>
      <c r="Q95" s="77">
        <v>25</v>
      </c>
      <c r="R95" s="10">
        <v>60</v>
      </c>
      <c r="S95" s="10">
        <v>1</v>
      </c>
      <c r="T95" s="10" t="s">
        <v>2337</v>
      </c>
      <c r="U95" s="10" t="s">
        <v>392</v>
      </c>
      <c r="V95" s="10" t="s">
        <v>373</v>
      </c>
      <c r="W95" s="10" t="s">
        <v>373</v>
      </c>
      <c r="X95" s="10" t="s">
        <v>2338</v>
      </c>
      <c r="Y95" s="10" t="s">
        <v>373</v>
      </c>
      <c r="Z95" s="19">
        <v>8.5000000000000006E-2</v>
      </c>
      <c r="AA95" s="19">
        <v>0.28999999999999998</v>
      </c>
      <c r="AB95" s="24">
        <v>0</v>
      </c>
      <c r="AC95" s="10" t="s">
        <v>373</v>
      </c>
      <c r="AE95" s="10" t="s">
        <v>373</v>
      </c>
      <c r="AF95" s="10" t="s">
        <v>373</v>
      </c>
      <c r="AG95" s="10">
        <v>1</v>
      </c>
      <c r="AH95" s="10">
        <v>1</v>
      </c>
      <c r="AI95" s="10">
        <v>1</v>
      </c>
      <c r="AJ95" s="10" t="s">
        <v>2340</v>
      </c>
      <c r="AK95" s="10" t="s">
        <v>2340</v>
      </c>
      <c r="AL95" s="10">
        <v>2012</v>
      </c>
      <c r="AM95" s="10" t="s">
        <v>2340</v>
      </c>
      <c r="AN95" s="10" t="s">
        <v>2340</v>
      </c>
      <c r="AO95" s="10">
        <v>2012</v>
      </c>
      <c r="AP95" s="10">
        <v>1</v>
      </c>
      <c r="AQ95" s="10" t="s">
        <v>408</v>
      </c>
      <c r="AR95" s="10" t="s">
        <v>373</v>
      </c>
      <c r="AS95" s="10" t="s">
        <v>373</v>
      </c>
      <c r="AT95" s="10" t="s">
        <v>1837</v>
      </c>
      <c r="AU95" s="10" t="s">
        <v>2341</v>
      </c>
      <c r="AV95" s="10">
        <v>1</v>
      </c>
      <c r="AW95" s="10" t="s">
        <v>494</v>
      </c>
      <c r="AX95" s="10">
        <v>2</v>
      </c>
      <c r="AY95" s="10">
        <v>2</v>
      </c>
      <c r="AZ95" s="10">
        <v>2</v>
      </c>
      <c r="BA95" s="10">
        <v>1</v>
      </c>
      <c r="BB95" s="10">
        <v>2019</v>
      </c>
      <c r="BC95" s="10" t="s">
        <v>411</v>
      </c>
      <c r="BD95" s="16">
        <v>0.01</v>
      </c>
      <c r="BE95" s="10" t="s">
        <v>373</v>
      </c>
      <c r="BF95" s="10" t="s">
        <v>1685</v>
      </c>
      <c r="BG95" s="10" t="s">
        <v>373</v>
      </c>
      <c r="BH95" s="10" t="s">
        <v>494</v>
      </c>
      <c r="BI95" s="10" t="s">
        <v>2342</v>
      </c>
      <c r="BJ95" s="77">
        <v>27.72</v>
      </c>
      <c r="BK95" s="10">
        <v>1</v>
      </c>
      <c r="BL95" s="10">
        <v>2019</v>
      </c>
      <c r="BM95" s="10" t="s">
        <v>411</v>
      </c>
      <c r="BN95" s="19">
        <v>0.01</v>
      </c>
      <c r="BP95" s="10" t="s">
        <v>559</v>
      </c>
      <c r="BQ95" s="10" t="s">
        <v>373</v>
      </c>
      <c r="BR95" s="10" t="s">
        <v>494</v>
      </c>
      <c r="BS95" s="10" t="s">
        <v>2344</v>
      </c>
      <c r="BT95" s="77">
        <v>31.63</v>
      </c>
      <c r="BU95" s="10">
        <v>1</v>
      </c>
      <c r="BV95" s="10">
        <v>2019</v>
      </c>
      <c r="BW95" s="10" t="s">
        <v>411</v>
      </c>
      <c r="BX95" s="19">
        <v>0.04</v>
      </c>
      <c r="BZ95" s="10">
        <v>2</v>
      </c>
      <c r="CA95" s="10" t="s">
        <v>1685</v>
      </c>
      <c r="CB95" s="10" t="s">
        <v>373</v>
      </c>
      <c r="CC95" s="10" t="s">
        <v>752</v>
      </c>
      <c r="CD95" s="10" t="s">
        <v>373</v>
      </c>
      <c r="CE95" s="10">
        <v>2</v>
      </c>
      <c r="CF95" s="10" t="s">
        <v>373</v>
      </c>
      <c r="CG95" s="77">
        <v>8.18</v>
      </c>
      <c r="CH95" s="10">
        <v>1</v>
      </c>
      <c r="CI95" s="10">
        <v>30000</v>
      </c>
      <c r="CJ95" s="10" t="s">
        <v>373</v>
      </c>
      <c r="CK95" s="10">
        <v>30000</v>
      </c>
      <c r="CL95" s="10" t="s">
        <v>373</v>
      </c>
      <c r="CM95" s="10">
        <v>9860</v>
      </c>
      <c r="CN95" s="10" t="s">
        <v>373</v>
      </c>
      <c r="CO95" s="10">
        <v>1162</v>
      </c>
      <c r="CP95" s="10" t="s">
        <v>373</v>
      </c>
      <c r="CQ95" s="10">
        <v>318</v>
      </c>
      <c r="CR95" s="10" t="s">
        <v>373</v>
      </c>
      <c r="CS95" s="123">
        <v>151775</v>
      </c>
      <c r="CT95" s="10">
        <v>177</v>
      </c>
      <c r="CU95" s="10">
        <v>15</v>
      </c>
      <c r="CV95" s="10">
        <v>3</v>
      </c>
      <c r="CW95" s="10">
        <v>0</v>
      </c>
      <c r="CX95" s="10">
        <v>1926</v>
      </c>
      <c r="CY95" s="10">
        <v>2018</v>
      </c>
      <c r="CZ95" s="10" t="s">
        <v>2355</v>
      </c>
      <c r="DA95" s="10">
        <v>19.7</v>
      </c>
      <c r="DB95" s="10">
        <v>6.5</v>
      </c>
      <c r="DC95" s="10">
        <v>0.96</v>
      </c>
      <c r="DD95" s="10" t="s">
        <v>2359</v>
      </c>
      <c r="DE95" s="10" t="s">
        <v>373</v>
      </c>
      <c r="DF95" s="10">
        <v>13.5</v>
      </c>
      <c r="DG95" s="10" t="s">
        <v>373</v>
      </c>
      <c r="DH95" s="10" t="s">
        <v>373</v>
      </c>
      <c r="DI95" s="10" t="s">
        <v>373</v>
      </c>
      <c r="DJ95" s="10" t="s">
        <v>373</v>
      </c>
      <c r="DK95" s="10" t="s">
        <v>373</v>
      </c>
      <c r="DL95" s="10" t="s">
        <v>373</v>
      </c>
      <c r="DM95" s="10" t="s">
        <v>373</v>
      </c>
      <c r="DN95" s="10">
        <v>2022</v>
      </c>
      <c r="DO95" s="10">
        <v>1</v>
      </c>
      <c r="DP95" s="10">
        <v>1</v>
      </c>
      <c r="DQ95" s="10" t="s">
        <v>449</v>
      </c>
      <c r="DR95" s="10" t="s">
        <v>373</v>
      </c>
      <c r="DS95" s="12">
        <v>1</v>
      </c>
      <c r="DT95" s="10" t="s">
        <v>373</v>
      </c>
      <c r="DU95" s="10" t="s">
        <v>373</v>
      </c>
      <c r="DV95" s="10" t="s">
        <v>373</v>
      </c>
      <c r="DW95" s="10">
        <v>1</v>
      </c>
      <c r="DX95" s="10">
        <v>30000</v>
      </c>
      <c r="DY95" s="10" t="s">
        <v>373</v>
      </c>
      <c r="DZ95" s="10">
        <v>30000</v>
      </c>
      <c r="EA95" s="10" t="s">
        <v>373</v>
      </c>
      <c r="EB95" s="10">
        <v>9538</v>
      </c>
      <c r="EC95" s="10" t="s">
        <v>373</v>
      </c>
      <c r="ED95" s="10">
        <v>833</v>
      </c>
      <c r="EE95" s="10" t="s">
        <v>373</v>
      </c>
      <c r="EF95" s="10">
        <v>323</v>
      </c>
      <c r="EG95" s="10" t="s">
        <v>373</v>
      </c>
      <c r="EH95" s="10" t="s">
        <v>2365</v>
      </c>
      <c r="EI95" s="10">
        <v>140</v>
      </c>
      <c r="EJ95" s="10">
        <v>10</v>
      </c>
      <c r="EK95" s="10">
        <v>1</v>
      </c>
      <c r="EL95" s="19">
        <v>0</v>
      </c>
      <c r="EM95" s="10" t="s">
        <v>2367</v>
      </c>
      <c r="EN95" s="10" t="s">
        <v>373</v>
      </c>
      <c r="EO95" s="10">
        <v>1976</v>
      </c>
      <c r="EP95" s="10">
        <v>2008</v>
      </c>
      <c r="EQ95" s="10">
        <v>2.99</v>
      </c>
      <c r="ER95" s="10">
        <v>2.99</v>
      </c>
      <c r="ES95" s="10">
        <v>697</v>
      </c>
      <c r="ET95" s="10">
        <v>4</v>
      </c>
      <c r="EU95" s="10">
        <v>4</v>
      </c>
      <c r="EV95" s="12">
        <v>0.9</v>
      </c>
      <c r="EW95" s="10">
        <v>2025</v>
      </c>
      <c r="EX95" s="10" t="s">
        <v>479</v>
      </c>
      <c r="EY95" s="10">
        <v>2</v>
      </c>
      <c r="EZ95" s="10">
        <v>1</v>
      </c>
      <c r="FA95" s="12">
        <v>0.6</v>
      </c>
      <c r="FB95" s="10" t="s">
        <v>2371</v>
      </c>
      <c r="FC95" s="10">
        <v>1</v>
      </c>
      <c r="FD95" s="10" t="s">
        <v>2372</v>
      </c>
      <c r="FE95" s="10">
        <v>1</v>
      </c>
      <c r="FF95" s="12">
        <v>0.01</v>
      </c>
      <c r="FG95" s="10" t="s">
        <v>373</v>
      </c>
      <c r="FH95" s="10">
        <v>1</v>
      </c>
      <c r="FI95" s="10">
        <v>10019</v>
      </c>
      <c r="FJ95" s="10" t="s">
        <v>373</v>
      </c>
      <c r="FK95" s="10">
        <v>833</v>
      </c>
      <c r="FL95" s="10" t="s">
        <v>373</v>
      </c>
      <c r="FM95" s="10">
        <v>484</v>
      </c>
      <c r="FN95" s="10" t="s">
        <v>373</v>
      </c>
      <c r="FO95" s="10">
        <v>35</v>
      </c>
      <c r="FP95" s="10">
        <v>14</v>
      </c>
      <c r="FQ95" s="10" t="s">
        <v>373</v>
      </c>
      <c r="FR95" s="10" t="s">
        <v>373</v>
      </c>
      <c r="FS95" s="10" t="s">
        <v>373</v>
      </c>
    </row>
    <row r="96" spans="1:175" s="10" customFormat="1" x14ac:dyDescent="0.2">
      <c r="A96" s="10" t="s">
        <v>3241</v>
      </c>
      <c r="B96" s="10">
        <v>4715</v>
      </c>
      <c r="C96" s="10">
        <v>4</v>
      </c>
      <c r="D96" s="10">
        <v>4</v>
      </c>
      <c r="E96" s="10">
        <v>1</v>
      </c>
      <c r="F96" s="10" t="s">
        <v>373</v>
      </c>
      <c r="G96" s="10" t="s">
        <v>1021</v>
      </c>
      <c r="H96" s="10">
        <v>1</v>
      </c>
      <c r="I96" s="10" t="s">
        <v>401</v>
      </c>
      <c r="J96" s="10" t="s">
        <v>373</v>
      </c>
      <c r="K96" s="19">
        <v>1.4999999999999999E-2</v>
      </c>
      <c r="L96" s="10" t="s">
        <v>373</v>
      </c>
      <c r="M96" s="10">
        <v>6</v>
      </c>
      <c r="N96" s="10" t="s">
        <v>373</v>
      </c>
      <c r="O96" s="10" t="s">
        <v>373</v>
      </c>
      <c r="P96" s="10">
        <v>60</v>
      </c>
      <c r="Q96" s="10" t="s">
        <v>373</v>
      </c>
      <c r="R96" s="10" t="s">
        <v>373</v>
      </c>
      <c r="S96" s="10">
        <v>1</v>
      </c>
      <c r="T96" s="10" t="s">
        <v>2112</v>
      </c>
      <c r="U96" s="10" t="s">
        <v>405</v>
      </c>
      <c r="V96" s="10" t="s">
        <v>636</v>
      </c>
      <c r="W96" s="10">
        <v>120</v>
      </c>
      <c r="X96" s="10" t="s">
        <v>373</v>
      </c>
      <c r="Y96" s="10" t="s">
        <v>2113</v>
      </c>
      <c r="Z96" s="10" t="s">
        <v>373</v>
      </c>
      <c r="AA96" s="19">
        <v>0.32</v>
      </c>
      <c r="AB96" s="10" t="s">
        <v>373</v>
      </c>
      <c r="AC96" s="10" t="s">
        <v>429</v>
      </c>
      <c r="AE96" s="10" t="s">
        <v>373</v>
      </c>
      <c r="AF96" s="10" t="s">
        <v>429</v>
      </c>
      <c r="AG96" s="10">
        <v>1</v>
      </c>
      <c r="AH96" s="10">
        <v>1</v>
      </c>
      <c r="AI96" s="10">
        <v>1</v>
      </c>
      <c r="AJ96" s="10">
        <v>2019</v>
      </c>
      <c r="AK96" s="10">
        <v>2019</v>
      </c>
      <c r="AL96" s="10" t="s">
        <v>373</v>
      </c>
      <c r="AM96" s="10" t="s">
        <v>373</v>
      </c>
      <c r="AN96" s="10" t="s">
        <v>373</v>
      </c>
      <c r="AO96" s="10" t="s">
        <v>373</v>
      </c>
      <c r="AP96" s="10">
        <v>2</v>
      </c>
      <c r="AQ96" s="10" t="s">
        <v>408</v>
      </c>
      <c r="AR96" s="10" t="s">
        <v>373</v>
      </c>
      <c r="AS96" s="10" t="s">
        <v>373</v>
      </c>
      <c r="AT96" s="10" t="s">
        <v>409</v>
      </c>
      <c r="AU96" s="10" t="s">
        <v>373</v>
      </c>
      <c r="AV96" s="10">
        <v>1</v>
      </c>
      <c r="AW96" s="10" t="s">
        <v>2114</v>
      </c>
      <c r="AX96" s="10">
        <v>2</v>
      </c>
      <c r="AY96" s="10">
        <v>2</v>
      </c>
      <c r="AZ96" s="10">
        <v>2</v>
      </c>
      <c r="BA96" s="10">
        <v>1</v>
      </c>
      <c r="BB96" s="10">
        <v>2019</v>
      </c>
      <c r="BC96" s="10" t="s">
        <v>411</v>
      </c>
      <c r="BD96" s="16">
        <v>0.22</v>
      </c>
      <c r="BE96" s="10" t="s">
        <v>373</v>
      </c>
      <c r="BF96" s="10" t="s">
        <v>1056</v>
      </c>
      <c r="BG96" s="10" t="s">
        <v>373</v>
      </c>
      <c r="BH96" s="10" t="s">
        <v>560</v>
      </c>
      <c r="BI96" s="10" t="s">
        <v>373</v>
      </c>
      <c r="BJ96" s="77">
        <v>54.7</v>
      </c>
      <c r="BK96" s="10">
        <v>1</v>
      </c>
      <c r="BL96" s="10">
        <v>2019</v>
      </c>
      <c r="BM96" s="10" t="s">
        <v>411</v>
      </c>
      <c r="BN96" s="19"/>
      <c r="BO96" s="10" t="s">
        <v>373</v>
      </c>
      <c r="BP96" s="10" t="s">
        <v>373</v>
      </c>
      <c r="BQ96" s="10" t="s">
        <v>373</v>
      </c>
      <c r="BR96" s="10" t="s">
        <v>828</v>
      </c>
      <c r="BS96" s="10" t="s">
        <v>373</v>
      </c>
      <c r="BT96" s="77">
        <v>61.75</v>
      </c>
      <c r="BU96" s="10">
        <v>1</v>
      </c>
      <c r="BV96" s="10">
        <v>2016</v>
      </c>
      <c r="BW96" s="10" t="s">
        <v>411</v>
      </c>
      <c r="BX96" s="19">
        <v>0</v>
      </c>
      <c r="BY96" s="10" t="s">
        <v>373</v>
      </c>
      <c r="BZ96" s="10">
        <v>1</v>
      </c>
      <c r="CA96" s="10" t="s">
        <v>778</v>
      </c>
      <c r="CB96" s="10" t="s">
        <v>373</v>
      </c>
      <c r="CC96" s="10" t="s">
        <v>752</v>
      </c>
      <c r="CD96" s="10" t="s">
        <v>373</v>
      </c>
      <c r="CE96" s="10">
        <v>2</v>
      </c>
      <c r="CF96" s="10" t="s">
        <v>373</v>
      </c>
      <c r="CG96" s="77">
        <v>2</v>
      </c>
      <c r="CH96" s="10">
        <v>1</v>
      </c>
      <c r="CI96" s="10">
        <v>4710</v>
      </c>
      <c r="CJ96" s="10" t="s">
        <v>373</v>
      </c>
      <c r="CK96" s="10">
        <v>4710</v>
      </c>
      <c r="CL96" s="10" t="s">
        <v>373</v>
      </c>
      <c r="CM96" s="10">
        <v>1395</v>
      </c>
      <c r="CN96" s="10" t="s">
        <v>373</v>
      </c>
      <c r="CO96" s="10">
        <v>133</v>
      </c>
      <c r="CP96" s="10" t="s">
        <v>373</v>
      </c>
      <c r="CQ96" s="10">
        <v>120</v>
      </c>
      <c r="CR96" s="10" t="s">
        <v>373</v>
      </c>
      <c r="CS96" s="123">
        <v>58380</v>
      </c>
      <c r="CT96" s="10">
        <v>23.98</v>
      </c>
      <c r="CU96" s="10">
        <v>11</v>
      </c>
      <c r="CV96" s="10">
        <v>1</v>
      </c>
      <c r="CW96" s="10">
        <v>0</v>
      </c>
      <c r="CX96" s="10">
        <v>1885</v>
      </c>
      <c r="CY96" s="10">
        <v>2017</v>
      </c>
      <c r="CZ96" s="10" t="s">
        <v>2123</v>
      </c>
      <c r="DA96" s="10" t="s">
        <v>2124</v>
      </c>
      <c r="DB96" s="10" t="s">
        <v>2125</v>
      </c>
      <c r="DC96" s="10" t="s">
        <v>2126</v>
      </c>
      <c r="DD96" s="10" t="s">
        <v>2127</v>
      </c>
      <c r="DE96" s="10">
        <v>0</v>
      </c>
      <c r="DF96" s="10" t="s">
        <v>2128</v>
      </c>
      <c r="DG96" s="10">
        <v>0</v>
      </c>
      <c r="DH96" s="10">
        <v>0</v>
      </c>
      <c r="DI96" s="10">
        <v>0</v>
      </c>
      <c r="DJ96" s="10">
        <v>0</v>
      </c>
      <c r="DK96" s="10" t="s">
        <v>373</v>
      </c>
      <c r="DL96" s="10" t="s">
        <v>373</v>
      </c>
      <c r="DM96" s="10" t="s">
        <v>373</v>
      </c>
      <c r="DN96" s="10">
        <v>2025</v>
      </c>
      <c r="DO96" s="10">
        <v>1</v>
      </c>
      <c r="DP96" s="10">
        <v>2</v>
      </c>
      <c r="DQ96" s="10" t="s">
        <v>569</v>
      </c>
      <c r="DR96" s="10" t="s">
        <v>373</v>
      </c>
      <c r="DS96" s="12">
        <v>1</v>
      </c>
      <c r="DT96" s="10" t="s">
        <v>373</v>
      </c>
      <c r="DU96" s="10" t="s">
        <v>373</v>
      </c>
      <c r="DV96" s="10" t="s">
        <v>373</v>
      </c>
      <c r="DW96" s="10">
        <v>1</v>
      </c>
      <c r="DX96" s="10">
        <v>4710</v>
      </c>
      <c r="DY96" s="10" t="s">
        <v>373</v>
      </c>
      <c r="DZ96" s="10">
        <v>4710</v>
      </c>
      <c r="EA96" s="10" t="s">
        <v>373</v>
      </c>
      <c r="EB96" s="10">
        <v>1355</v>
      </c>
      <c r="EC96" s="10" t="s">
        <v>373</v>
      </c>
      <c r="ED96" s="10">
        <v>131</v>
      </c>
      <c r="EE96" s="10" t="s">
        <v>373</v>
      </c>
      <c r="EF96" s="10">
        <v>120</v>
      </c>
      <c r="EG96" s="10" t="s">
        <v>373</v>
      </c>
      <c r="EH96" s="10" t="s">
        <v>2131</v>
      </c>
      <c r="EI96" s="10">
        <v>21.9</v>
      </c>
      <c r="EJ96" s="10">
        <v>10</v>
      </c>
      <c r="EK96" s="10">
        <v>1</v>
      </c>
      <c r="EL96" s="19">
        <v>0</v>
      </c>
      <c r="EM96" s="10" t="s">
        <v>722</v>
      </c>
      <c r="EN96" s="10" t="s">
        <v>373</v>
      </c>
      <c r="EO96" s="10">
        <v>1985</v>
      </c>
      <c r="EP96" s="10">
        <v>2012</v>
      </c>
      <c r="EQ96" s="10" t="s">
        <v>373</v>
      </c>
      <c r="ER96" s="10" t="s">
        <v>373</v>
      </c>
      <c r="ES96" s="10">
        <v>300</v>
      </c>
      <c r="ET96" s="10">
        <v>4</v>
      </c>
      <c r="EU96" s="10">
        <v>0.5</v>
      </c>
      <c r="EV96" s="12">
        <v>1</v>
      </c>
      <c r="EW96" s="10">
        <v>2035</v>
      </c>
      <c r="EX96" s="10">
        <v>2050</v>
      </c>
      <c r="EY96" s="10">
        <v>2</v>
      </c>
      <c r="EZ96" s="10">
        <v>1</v>
      </c>
      <c r="FA96" s="12">
        <v>1</v>
      </c>
      <c r="FB96" s="10" t="s">
        <v>2137</v>
      </c>
      <c r="FC96" s="10">
        <v>2</v>
      </c>
      <c r="FD96" s="10" t="s">
        <v>373</v>
      </c>
      <c r="FE96" s="10">
        <v>2</v>
      </c>
      <c r="FF96" s="10" t="s">
        <v>373</v>
      </c>
      <c r="FG96" s="10" t="s">
        <v>373</v>
      </c>
      <c r="FH96" s="10">
        <v>1</v>
      </c>
      <c r="FI96" s="10">
        <v>1395</v>
      </c>
      <c r="FJ96" s="10" t="s">
        <v>373</v>
      </c>
      <c r="FK96" s="10">
        <v>133</v>
      </c>
      <c r="FL96" s="10" t="s">
        <v>373</v>
      </c>
      <c r="FM96" s="10">
        <v>120</v>
      </c>
      <c r="FN96" s="10" t="s">
        <v>373</v>
      </c>
      <c r="FO96" s="10">
        <v>14</v>
      </c>
      <c r="FP96" s="10">
        <v>4</v>
      </c>
      <c r="FQ96" s="10">
        <v>1500</v>
      </c>
      <c r="FR96" s="10" t="s">
        <v>373</v>
      </c>
      <c r="FS96" s="10" t="s">
        <v>373</v>
      </c>
    </row>
    <row r="97" spans="1:175" s="10" customFormat="1" x14ac:dyDescent="0.2">
      <c r="A97" s="10" t="s">
        <v>2237</v>
      </c>
      <c r="B97" s="10">
        <v>2160</v>
      </c>
      <c r="C97" s="10">
        <v>3</v>
      </c>
      <c r="D97" s="10">
        <v>11</v>
      </c>
      <c r="E97" s="10">
        <v>1</v>
      </c>
      <c r="F97" s="10" t="s">
        <v>373</v>
      </c>
      <c r="G97" s="10" t="s">
        <v>423</v>
      </c>
      <c r="H97" s="10">
        <v>1</v>
      </c>
      <c r="I97" s="10" t="s">
        <v>424</v>
      </c>
      <c r="J97" s="10" t="s">
        <v>373</v>
      </c>
      <c r="K97" s="71">
        <v>0.15</v>
      </c>
      <c r="L97" s="10" t="s">
        <v>373</v>
      </c>
      <c r="M97" s="10">
        <v>15</v>
      </c>
      <c r="N97" s="10" t="s">
        <v>373</v>
      </c>
      <c r="O97" s="10" t="s">
        <v>373</v>
      </c>
      <c r="P97" s="10">
        <v>30</v>
      </c>
      <c r="Q97" s="77">
        <v>50</v>
      </c>
      <c r="R97" s="10">
        <v>90</v>
      </c>
      <c r="S97" s="10">
        <v>2</v>
      </c>
      <c r="T97" s="10" t="s">
        <v>373</v>
      </c>
      <c r="U97" s="10" t="s">
        <v>405</v>
      </c>
      <c r="V97" s="10" t="s">
        <v>406</v>
      </c>
      <c r="W97" s="10">
        <v>45</v>
      </c>
      <c r="X97" s="10" t="s">
        <v>2242</v>
      </c>
      <c r="Y97" s="10" t="s">
        <v>373</v>
      </c>
      <c r="Z97" s="10" t="s">
        <v>373</v>
      </c>
      <c r="AA97" s="19">
        <v>0.33</v>
      </c>
      <c r="AB97" s="10" t="s">
        <v>373</v>
      </c>
      <c r="AC97" s="10" t="s">
        <v>429</v>
      </c>
      <c r="AE97" s="10" t="s">
        <v>373</v>
      </c>
      <c r="AF97" s="10" t="s">
        <v>429</v>
      </c>
      <c r="AG97" s="10">
        <v>1</v>
      </c>
      <c r="AH97" s="10">
        <v>1</v>
      </c>
      <c r="AI97" s="10" t="s">
        <v>373</v>
      </c>
      <c r="AJ97" s="10" t="s">
        <v>530</v>
      </c>
      <c r="AK97" s="10" t="s">
        <v>530</v>
      </c>
      <c r="AL97" s="10" t="s">
        <v>373</v>
      </c>
      <c r="AO97" s="10" t="s">
        <v>373</v>
      </c>
      <c r="AP97" s="10">
        <v>2</v>
      </c>
      <c r="AQ97" s="10" t="s">
        <v>703</v>
      </c>
      <c r="AR97" s="10" t="s">
        <v>2243</v>
      </c>
      <c r="AS97" s="10" t="s">
        <v>373</v>
      </c>
      <c r="AT97" s="10" t="s">
        <v>494</v>
      </c>
      <c r="AU97" s="10" t="s">
        <v>2244</v>
      </c>
      <c r="AV97" s="10">
        <v>2</v>
      </c>
      <c r="AW97" s="10" t="s">
        <v>2245</v>
      </c>
      <c r="AX97" s="10">
        <v>2</v>
      </c>
      <c r="AY97" s="10">
        <v>2</v>
      </c>
      <c r="AZ97" s="10" t="s">
        <v>373</v>
      </c>
      <c r="BA97" s="10">
        <v>1</v>
      </c>
      <c r="BB97" s="10">
        <v>2016</v>
      </c>
      <c r="BC97" s="10" t="s">
        <v>411</v>
      </c>
      <c r="BD97" s="16">
        <v>2.5000000000000001E-2</v>
      </c>
      <c r="BE97" s="10" t="s">
        <v>373</v>
      </c>
      <c r="BF97" s="10" t="s">
        <v>618</v>
      </c>
      <c r="BG97" s="10" t="s">
        <v>373</v>
      </c>
      <c r="BH97" s="10" t="s">
        <v>560</v>
      </c>
      <c r="BI97" s="10" t="s">
        <v>373</v>
      </c>
      <c r="BJ97" s="77">
        <v>22.79</v>
      </c>
      <c r="BK97" s="10">
        <v>1</v>
      </c>
      <c r="BL97" s="10">
        <v>2016</v>
      </c>
      <c r="BM97" s="10" t="s">
        <v>411</v>
      </c>
      <c r="BN97" s="19">
        <v>2.5000000000000001E-2</v>
      </c>
      <c r="BP97" s="10" t="s">
        <v>618</v>
      </c>
      <c r="BQ97" s="10" t="s">
        <v>373</v>
      </c>
      <c r="BR97" s="10" t="s">
        <v>435</v>
      </c>
      <c r="BS97" s="10" t="s">
        <v>373</v>
      </c>
      <c r="BT97" s="77">
        <v>53.3</v>
      </c>
      <c r="BU97" s="10">
        <v>2</v>
      </c>
      <c r="BV97" s="10" t="s">
        <v>373</v>
      </c>
      <c r="BW97" s="10" t="s">
        <v>373</v>
      </c>
      <c r="BX97" s="10" t="s">
        <v>373</v>
      </c>
      <c r="BY97" s="10" t="s">
        <v>373</v>
      </c>
      <c r="BZ97" s="10" t="s">
        <v>373</v>
      </c>
      <c r="CA97" s="10" t="s">
        <v>373</v>
      </c>
      <c r="CB97" s="10" t="s">
        <v>373</v>
      </c>
      <c r="CC97" s="10" t="s">
        <v>373</v>
      </c>
      <c r="CD97" s="10" t="s">
        <v>373</v>
      </c>
      <c r="CE97" s="10" t="s">
        <v>373</v>
      </c>
      <c r="CF97" s="10" t="s">
        <v>373</v>
      </c>
      <c r="CG97" s="10" t="s">
        <v>373</v>
      </c>
      <c r="CH97" s="10">
        <v>1</v>
      </c>
      <c r="CI97" s="10">
        <v>2150</v>
      </c>
      <c r="CJ97" s="10">
        <v>1</v>
      </c>
      <c r="CK97" s="10">
        <v>2300</v>
      </c>
      <c r="CL97" s="10">
        <v>1</v>
      </c>
      <c r="CM97" s="10">
        <v>895</v>
      </c>
      <c r="CN97" s="10">
        <v>1</v>
      </c>
      <c r="CO97" s="10">
        <v>16</v>
      </c>
      <c r="CP97" s="10" t="s">
        <v>373</v>
      </c>
      <c r="CQ97" s="10">
        <v>5</v>
      </c>
      <c r="CR97" s="10" t="s">
        <v>373</v>
      </c>
      <c r="CS97" s="123">
        <v>149972910</v>
      </c>
      <c r="CT97" s="10" t="s">
        <v>530</v>
      </c>
      <c r="CU97" s="10">
        <v>0</v>
      </c>
      <c r="CV97" s="10">
        <v>0</v>
      </c>
      <c r="CW97" s="10">
        <v>0.25</v>
      </c>
      <c r="CX97" s="10" t="s">
        <v>373</v>
      </c>
      <c r="CY97" s="10" t="s">
        <v>373</v>
      </c>
      <c r="CZ97" s="10" t="s">
        <v>373</v>
      </c>
      <c r="DA97" s="10" t="s">
        <v>373</v>
      </c>
      <c r="DB97" s="10" t="s">
        <v>373</v>
      </c>
      <c r="DC97" s="10" t="s">
        <v>373</v>
      </c>
      <c r="DD97" s="10" t="s">
        <v>373</v>
      </c>
      <c r="DE97" s="10" t="s">
        <v>373</v>
      </c>
      <c r="DF97" s="10" t="s">
        <v>373</v>
      </c>
      <c r="DG97" s="10" t="s">
        <v>373</v>
      </c>
      <c r="DH97" s="10" t="s">
        <v>373</v>
      </c>
      <c r="DI97" s="10" t="s">
        <v>373</v>
      </c>
      <c r="DJ97" s="10" t="s">
        <v>373</v>
      </c>
      <c r="DK97" s="10" t="s">
        <v>373</v>
      </c>
      <c r="DL97" s="10" t="s">
        <v>373</v>
      </c>
      <c r="DM97" s="10" t="s">
        <v>373</v>
      </c>
      <c r="DN97" s="10" t="s">
        <v>373</v>
      </c>
      <c r="DO97" s="10">
        <v>1</v>
      </c>
      <c r="DP97" s="10">
        <v>1</v>
      </c>
      <c r="DQ97" s="10" t="s">
        <v>449</v>
      </c>
      <c r="DR97" s="10" t="s">
        <v>373</v>
      </c>
      <c r="DS97" s="12">
        <v>0.95</v>
      </c>
      <c r="DT97" s="10" t="s">
        <v>373</v>
      </c>
      <c r="DU97" s="12">
        <v>0.05</v>
      </c>
      <c r="DV97" s="10" t="s">
        <v>373</v>
      </c>
      <c r="DW97" s="10">
        <v>1</v>
      </c>
      <c r="DX97" s="10">
        <v>2150</v>
      </c>
      <c r="DY97" s="10">
        <v>0</v>
      </c>
      <c r="DZ97" s="10">
        <v>2300</v>
      </c>
      <c r="EA97" s="10">
        <v>0</v>
      </c>
      <c r="EB97" s="10">
        <v>890</v>
      </c>
      <c r="EC97" s="10" t="s">
        <v>373</v>
      </c>
      <c r="ED97" s="10">
        <v>15</v>
      </c>
      <c r="EE97" s="10" t="s">
        <v>373</v>
      </c>
      <c r="EF97" s="10">
        <v>4</v>
      </c>
      <c r="EG97" s="10" t="s">
        <v>373</v>
      </c>
      <c r="EH97" s="10" t="s">
        <v>373</v>
      </c>
      <c r="EI97" s="10" t="s">
        <v>373</v>
      </c>
      <c r="EJ97" s="10" t="s">
        <v>373</v>
      </c>
      <c r="EK97" s="10" t="s">
        <v>373</v>
      </c>
      <c r="EL97" s="10" t="s">
        <v>373</v>
      </c>
      <c r="EM97" s="10" t="s">
        <v>1758</v>
      </c>
      <c r="EN97" s="10" t="s">
        <v>373</v>
      </c>
      <c r="EO97" s="10" t="s">
        <v>373</v>
      </c>
      <c r="EP97" s="10">
        <v>2012</v>
      </c>
      <c r="EQ97" s="10" t="s">
        <v>373</v>
      </c>
      <c r="ER97" s="10" t="s">
        <v>373</v>
      </c>
      <c r="ES97" s="10" t="s">
        <v>373</v>
      </c>
      <c r="ET97" s="10" t="s">
        <v>373</v>
      </c>
      <c r="EU97" s="10" t="s">
        <v>373</v>
      </c>
      <c r="EV97" s="12">
        <v>0.5</v>
      </c>
      <c r="EW97" s="10" t="s">
        <v>373</v>
      </c>
      <c r="EX97" s="10" t="s">
        <v>373</v>
      </c>
      <c r="EY97" s="10" t="s">
        <v>373</v>
      </c>
      <c r="EZ97" s="10">
        <v>1</v>
      </c>
      <c r="FA97" s="12">
        <v>0.7</v>
      </c>
      <c r="FB97" s="10" t="s">
        <v>2253</v>
      </c>
      <c r="FC97" s="10">
        <v>1</v>
      </c>
      <c r="FD97" s="10" t="s">
        <v>2254</v>
      </c>
      <c r="FE97" s="10">
        <v>2</v>
      </c>
      <c r="FF97" s="10" t="s">
        <v>373</v>
      </c>
      <c r="FG97" s="10" t="s">
        <v>373</v>
      </c>
      <c r="FH97" s="10">
        <v>2</v>
      </c>
      <c r="FI97" s="10" t="s">
        <v>373</v>
      </c>
      <c r="FJ97" s="10" t="s">
        <v>373</v>
      </c>
      <c r="FK97" s="10" t="s">
        <v>373</v>
      </c>
      <c r="FL97" s="10" t="s">
        <v>373</v>
      </c>
      <c r="FM97" s="10" t="s">
        <v>373</v>
      </c>
      <c r="FN97" s="10" t="s">
        <v>373</v>
      </c>
      <c r="FO97" s="10" t="s">
        <v>373</v>
      </c>
      <c r="FP97" s="10" t="s">
        <v>373</v>
      </c>
      <c r="FQ97" s="10" t="s">
        <v>373</v>
      </c>
      <c r="FR97" s="10" t="s">
        <v>373</v>
      </c>
      <c r="FS97" s="10" t="s">
        <v>373</v>
      </c>
    </row>
    <row r="98" spans="1:175" s="10" customFormat="1" x14ac:dyDescent="0.2">
      <c r="A98" s="10" t="s">
        <v>2727</v>
      </c>
      <c r="B98" s="10">
        <v>1295</v>
      </c>
      <c r="C98" s="10">
        <v>3</v>
      </c>
      <c r="D98" s="10">
        <v>11</v>
      </c>
      <c r="E98" s="10">
        <v>1</v>
      </c>
      <c r="F98" s="10" t="s">
        <v>373</v>
      </c>
      <c r="G98" s="10" t="s">
        <v>1377</v>
      </c>
      <c r="H98" s="10">
        <v>2</v>
      </c>
      <c r="I98" s="10" t="s">
        <v>424</v>
      </c>
      <c r="J98" s="10" t="s">
        <v>373</v>
      </c>
      <c r="K98" s="71">
        <v>0.05</v>
      </c>
      <c r="L98" s="10" t="s">
        <v>373</v>
      </c>
      <c r="M98" s="10" t="s">
        <v>2731</v>
      </c>
      <c r="N98" s="10" t="s">
        <v>373</v>
      </c>
      <c r="O98" s="10" t="s">
        <v>373</v>
      </c>
      <c r="P98" s="10">
        <v>40</v>
      </c>
      <c r="Q98" s="10" t="s">
        <v>373</v>
      </c>
      <c r="R98" s="10">
        <v>90</v>
      </c>
      <c r="S98" s="10">
        <v>2</v>
      </c>
      <c r="T98" s="10" t="s">
        <v>373</v>
      </c>
      <c r="U98" s="10" t="s">
        <v>392</v>
      </c>
      <c r="V98" s="10" t="s">
        <v>373</v>
      </c>
      <c r="W98" s="10" t="s">
        <v>373</v>
      </c>
      <c r="X98" s="10" t="s">
        <v>2733</v>
      </c>
      <c r="Y98" s="10" t="s">
        <v>373</v>
      </c>
      <c r="Z98" s="19">
        <v>0.25</v>
      </c>
      <c r="AA98" s="19">
        <v>0.04</v>
      </c>
      <c r="AB98" s="10" t="s">
        <v>373</v>
      </c>
      <c r="AC98" s="10" t="s">
        <v>373</v>
      </c>
      <c r="AE98" s="10" t="s">
        <v>373</v>
      </c>
      <c r="AF98" s="10" t="s">
        <v>429</v>
      </c>
      <c r="AG98" s="10">
        <v>2</v>
      </c>
      <c r="AH98" s="10">
        <v>2</v>
      </c>
      <c r="AI98" s="10">
        <v>2</v>
      </c>
      <c r="AJ98" s="10">
        <v>2016</v>
      </c>
      <c r="AK98" s="10" t="s">
        <v>679</v>
      </c>
      <c r="AL98" s="10" t="s">
        <v>679</v>
      </c>
      <c r="AM98" s="10" t="s">
        <v>679</v>
      </c>
      <c r="AN98" s="10" t="s">
        <v>679</v>
      </c>
      <c r="AO98" s="10" t="s">
        <v>679</v>
      </c>
      <c r="AP98" s="10">
        <v>2</v>
      </c>
      <c r="AQ98" s="10" t="s">
        <v>408</v>
      </c>
      <c r="AR98" s="10" t="s">
        <v>373</v>
      </c>
      <c r="AS98" s="10" t="s">
        <v>373</v>
      </c>
      <c r="AT98" s="10" t="s">
        <v>547</v>
      </c>
      <c r="AU98" s="10" t="s">
        <v>373</v>
      </c>
      <c r="AV98" s="10">
        <v>2</v>
      </c>
      <c r="AW98" s="10" t="s">
        <v>433</v>
      </c>
      <c r="AX98" s="10">
        <v>1</v>
      </c>
      <c r="AY98" s="10">
        <v>1</v>
      </c>
      <c r="AZ98" s="10">
        <v>2</v>
      </c>
      <c r="BA98" s="10">
        <v>1</v>
      </c>
      <c r="BB98" s="10">
        <v>2019</v>
      </c>
      <c r="BC98" s="10" t="s">
        <v>411</v>
      </c>
      <c r="BD98" s="16">
        <v>2.1000000000000001E-2</v>
      </c>
      <c r="BE98" s="10" t="s">
        <v>373</v>
      </c>
      <c r="BF98" s="10" t="s">
        <v>618</v>
      </c>
      <c r="BG98" s="10" t="s">
        <v>373</v>
      </c>
      <c r="BH98" s="10" t="s">
        <v>500</v>
      </c>
      <c r="BI98" s="10" t="s">
        <v>373</v>
      </c>
      <c r="BJ98" s="77">
        <v>41.31</v>
      </c>
      <c r="BK98" s="10">
        <v>1</v>
      </c>
      <c r="BL98" s="10">
        <v>2019</v>
      </c>
      <c r="BM98" s="10" t="s">
        <v>411</v>
      </c>
      <c r="BN98" s="19">
        <v>2.1000000000000001E-2</v>
      </c>
      <c r="BP98" s="10" t="s">
        <v>618</v>
      </c>
      <c r="BQ98" s="10" t="s">
        <v>373</v>
      </c>
      <c r="BR98" s="10" t="s">
        <v>435</v>
      </c>
      <c r="BS98" s="10" t="s">
        <v>373</v>
      </c>
      <c r="BT98" s="77">
        <v>33.82</v>
      </c>
      <c r="BU98" s="10">
        <v>2</v>
      </c>
      <c r="BV98" s="10" t="s">
        <v>373</v>
      </c>
      <c r="BW98" s="10" t="s">
        <v>373</v>
      </c>
      <c r="BX98" s="10" t="s">
        <v>373</v>
      </c>
      <c r="BZ98" s="10" t="s">
        <v>373</v>
      </c>
      <c r="CA98" s="10" t="s">
        <v>373</v>
      </c>
      <c r="CB98" s="10" t="s">
        <v>373</v>
      </c>
      <c r="CC98" s="10" t="s">
        <v>373</v>
      </c>
      <c r="CD98" s="10" t="s">
        <v>373</v>
      </c>
      <c r="CE98" s="10" t="s">
        <v>373</v>
      </c>
      <c r="CF98" s="10" t="s">
        <v>373</v>
      </c>
      <c r="CG98" s="10" t="s">
        <v>373</v>
      </c>
      <c r="CH98" s="10">
        <v>1</v>
      </c>
      <c r="CI98" s="10">
        <v>1200</v>
      </c>
      <c r="CJ98" s="10">
        <v>100</v>
      </c>
      <c r="CK98" s="10">
        <v>1400</v>
      </c>
      <c r="CL98" s="10">
        <v>130</v>
      </c>
      <c r="CM98" s="10">
        <v>650</v>
      </c>
      <c r="CN98" s="10">
        <v>100</v>
      </c>
      <c r="CO98" s="10">
        <v>100</v>
      </c>
      <c r="CP98" s="10" t="s">
        <v>373</v>
      </c>
      <c r="CQ98" s="10" t="s">
        <v>373</v>
      </c>
      <c r="CR98" s="10" t="s">
        <v>373</v>
      </c>
      <c r="CS98" s="10" t="s">
        <v>679</v>
      </c>
      <c r="CT98" s="10">
        <v>100</v>
      </c>
      <c r="CU98" s="10">
        <v>1</v>
      </c>
      <c r="CV98" s="10">
        <v>1</v>
      </c>
      <c r="CW98" s="10">
        <v>7.5</v>
      </c>
      <c r="CX98" s="10">
        <v>1950</v>
      </c>
      <c r="CY98" s="10">
        <v>2018</v>
      </c>
      <c r="CZ98" s="10" t="s">
        <v>373</v>
      </c>
      <c r="DA98" s="10" t="s">
        <v>373</v>
      </c>
      <c r="DB98" s="10" t="s">
        <v>373</v>
      </c>
      <c r="DC98" s="10" t="s">
        <v>373</v>
      </c>
      <c r="DD98" s="10" t="s">
        <v>373</v>
      </c>
      <c r="DE98" s="10" t="s">
        <v>373</v>
      </c>
      <c r="DF98" s="10" t="s">
        <v>373</v>
      </c>
      <c r="DG98" s="10" t="s">
        <v>373</v>
      </c>
      <c r="DH98" s="10" t="s">
        <v>373</v>
      </c>
      <c r="DI98" s="10" t="s">
        <v>373</v>
      </c>
      <c r="DJ98" s="10" t="s">
        <v>373</v>
      </c>
      <c r="DK98" s="10" t="s">
        <v>373</v>
      </c>
      <c r="DL98" s="10" t="s">
        <v>373</v>
      </c>
      <c r="DM98" s="10" t="s">
        <v>373</v>
      </c>
      <c r="DN98" s="10">
        <v>2100</v>
      </c>
      <c r="DO98" s="10">
        <v>1</v>
      </c>
      <c r="DP98" s="10">
        <v>1</v>
      </c>
      <c r="DQ98" s="10" t="s">
        <v>449</v>
      </c>
      <c r="DR98" s="10" t="s">
        <v>373</v>
      </c>
      <c r="DS98" s="10" t="s">
        <v>373</v>
      </c>
      <c r="DT98" s="12">
        <v>0.99</v>
      </c>
      <c r="DU98" s="55">
        <v>1</v>
      </c>
      <c r="DV98" s="10" t="s">
        <v>2739</v>
      </c>
      <c r="DW98" s="10">
        <v>1</v>
      </c>
      <c r="DX98" s="10">
        <v>1200</v>
      </c>
      <c r="DY98" s="10">
        <v>100</v>
      </c>
      <c r="DZ98" s="10">
        <v>1400</v>
      </c>
      <c r="EA98" s="10">
        <v>100</v>
      </c>
      <c r="EB98" s="10">
        <v>650</v>
      </c>
      <c r="EC98" s="10">
        <v>50</v>
      </c>
      <c r="ED98" s="10">
        <v>100</v>
      </c>
      <c r="EE98" s="10">
        <v>0</v>
      </c>
      <c r="EF98" s="10" t="s">
        <v>373</v>
      </c>
      <c r="EG98" s="10" t="s">
        <v>373</v>
      </c>
      <c r="EH98" s="10" t="s">
        <v>373</v>
      </c>
      <c r="EI98" s="10" t="s">
        <v>679</v>
      </c>
      <c r="EJ98" s="10">
        <v>1</v>
      </c>
      <c r="EK98" s="10">
        <v>1</v>
      </c>
      <c r="EL98" s="19">
        <v>0</v>
      </c>
      <c r="EM98" s="10" t="s">
        <v>1758</v>
      </c>
      <c r="EN98" s="10" t="s">
        <v>373</v>
      </c>
      <c r="EO98" s="10">
        <v>1952</v>
      </c>
      <c r="EP98" s="10">
        <v>1994</v>
      </c>
      <c r="EQ98" s="10">
        <v>0.127</v>
      </c>
      <c r="ER98" s="10">
        <v>0.185</v>
      </c>
      <c r="ES98" s="10">
        <v>0.155</v>
      </c>
      <c r="ET98" s="10" t="s">
        <v>679</v>
      </c>
      <c r="EU98" s="10" t="s">
        <v>679</v>
      </c>
      <c r="EV98" s="12">
        <v>0.7</v>
      </c>
      <c r="EW98" s="10">
        <v>2100</v>
      </c>
      <c r="EX98" s="10">
        <v>2100</v>
      </c>
      <c r="EY98" s="10">
        <v>2</v>
      </c>
      <c r="EZ98" s="10">
        <v>1</v>
      </c>
      <c r="FA98" s="12">
        <v>0.8</v>
      </c>
      <c r="FB98" s="10" t="s">
        <v>2744</v>
      </c>
      <c r="FC98" s="10">
        <v>1</v>
      </c>
      <c r="FD98" s="10" t="s">
        <v>2745</v>
      </c>
      <c r="FE98" s="10">
        <v>2</v>
      </c>
      <c r="FF98" s="10" t="s">
        <v>373</v>
      </c>
      <c r="FG98" s="10" t="s">
        <v>373</v>
      </c>
      <c r="FH98" s="10">
        <v>2</v>
      </c>
      <c r="FI98" s="10" t="s">
        <v>373</v>
      </c>
      <c r="FJ98" s="10" t="s">
        <v>373</v>
      </c>
      <c r="FK98" s="10" t="s">
        <v>373</v>
      </c>
      <c r="FL98" s="10" t="s">
        <v>373</v>
      </c>
      <c r="FM98" s="10" t="s">
        <v>373</v>
      </c>
      <c r="FN98" s="10" t="s">
        <v>373</v>
      </c>
      <c r="FO98" s="10" t="s">
        <v>373</v>
      </c>
      <c r="FP98" s="10" t="s">
        <v>373</v>
      </c>
      <c r="FQ98" s="10" t="s">
        <v>373</v>
      </c>
      <c r="FR98" s="10" t="s">
        <v>373</v>
      </c>
      <c r="FS98" s="10" t="s">
        <v>373</v>
      </c>
    </row>
    <row r="99" spans="1:175" s="10" customFormat="1" x14ac:dyDescent="0.2">
      <c r="A99" s="10" t="s">
        <v>924</v>
      </c>
      <c r="B99" s="10">
        <v>10325</v>
      </c>
      <c r="C99" s="10">
        <v>5</v>
      </c>
      <c r="D99" s="10">
        <v>3</v>
      </c>
      <c r="E99" s="10">
        <v>1</v>
      </c>
      <c r="F99" s="10" t="s">
        <v>373</v>
      </c>
      <c r="G99" s="10" t="s">
        <v>423</v>
      </c>
      <c r="H99" s="10">
        <v>1</v>
      </c>
      <c r="I99" s="10" t="s">
        <v>928</v>
      </c>
      <c r="J99" s="10" t="s">
        <v>373</v>
      </c>
      <c r="K99" s="71">
        <v>0.1</v>
      </c>
      <c r="L99" s="16">
        <v>1.4999999999999999E-2</v>
      </c>
      <c r="M99" s="10" t="s">
        <v>930</v>
      </c>
      <c r="N99" s="10">
        <v>40</v>
      </c>
      <c r="O99" s="19">
        <v>1.4999999999999999E-2</v>
      </c>
      <c r="P99" s="10">
        <v>10</v>
      </c>
      <c r="Q99" s="10" t="s">
        <v>373</v>
      </c>
      <c r="R99" s="10" t="s">
        <v>373</v>
      </c>
      <c r="S99" s="10">
        <v>2</v>
      </c>
      <c r="T99" s="10" t="s">
        <v>373</v>
      </c>
      <c r="U99" s="10" t="s">
        <v>405</v>
      </c>
      <c r="V99" s="10" t="s">
        <v>636</v>
      </c>
      <c r="W99" s="10">
        <v>60</v>
      </c>
      <c r="X99" s="10" t="s">
        <v>934</v>
      </c>
      <c r="Y99" s="10" t="s">
        <v>935</v>
      </c>
      <c r="Z99" s="10" t="s">
        <v>373</v>
      </c>
      <c r="AA99" s="10" t="s">
        <v>373</v>
      </c>
      <c r="AB99" s="10" t="s">
        <v>373</v>
      </c>
      <c r="AC99" s="10" t="s">
        <v>429</v>
      </c>
      <c r="AE99" s="10" t="s">
        <v>429</v>
      </c>
      <c r="AF99" s="10" t="s">
        <v>429</v>
      </c>
      <c r="AG99" s="10">
        <v>1</v>
      </c>
      <c r="AH99" s="10">
        <v>1</v>
      </c>
      <c r="AI99" s="10">
        <v>2</v>
      </c>
      <c r="AJ99" s="10">
        <v>2019</v>
      </c>
      <c r="AK99" s="10">
        <v>2019</v>
      </c>
      <c r="AL99" s="10" t="s">
        <v>936</v>
      </c>
      <c r="AM99" s="10">
        <v>2015</v>
      </c>
      <c r="AN99" s="10">
        <v>2019</v>
      </c>
      <c r="AO99" s="10" t="s">
        <v>936</v>
      </c>
      <c r="AP99" s="10">
        <v>2</v>
      </c>
      <c r="AQ99" s="10" t="s">
        <v>494</v>
      </c>
      <c r="AR99" s="10" t="s">
        <v>373</v>
      </c>
      <c r="AS99" s="10" t="s">
        <v>937</v>
      </c>
      <c r="AT99" s="10" t="s">
        <v>802</v>
      </c>
      <c r="AU99" s="10" t="s">
        <v>373</v>
      </c>
      <c r="AV99" s="10">
        <v>1</v>
      </c>
      <c r="AW99" s="10" t="s">
        <v>938</v>
      </c>
      <c r="AX99" s="10">
        <v>1</v>
      </c>
      <c r="AY99" s="10">
        <v>1</v>
      </c>
      <c r="AZ99" s="10">
        <v>1</v>
      </c>
      <c r="BA99" s="10">
        <v>2</v>
      </c>
      <c r="BB99" s="10" t="s">
        <v>373</v>
      </c>
      <c r="BC99" s="10" t="s">
        <v>373</v>
      </c>
      <c r="BD99" s="10" t="s">
        <v>373</v>
      </c>
      <c r="BE99" s="10" t="s">
        <v>373</v>
      </c>
      <c r="BF99" s="10" t="s">
        <v>373</v>
      </c>
      <c r="BG99" s="10" t="s">
        <v>373</v>
      </c>
      <c r="BH99" s="10" t="s">
        <v>373</v>
      </c>
      <c r="BI99" s="10" t="s">
        <v>373</v>
      </c>
      <c r="BJ99" s="10" t="s">
        <v>373</v>
      </c>
      <c r="BK99" s="10">
        <v>1</v>
      </c>
      <c r="BL99" s="10">
        <v>2019</v>
      </c>
      <c r="BM99" s="10" t="s">
        <v>411</v>
      </c>
      <c r="BN99" s="10" t="s">
        <v>940</v>
      </c>
      <c r="BO99" s="10" t="s">
        <v>373</v>
      </c>
      <c r="BP99" s="10" t="s">
        <v>778</v>
      </c>
      <c r="BQ99" s="10" t="s">
        <v>373</v>
      </c>
      <c r="BR99" s="10" t="s">
        <v>494</v>
      </c>
      <c r="BS99" s="10" t="s">
        <v>941</v>
      </c>
      <c r="BT99" s="77">
        <v>70.34</v>
      </c>
      <c r="BU99" s="10">
        <v>1</v>
      </c>
      <c r="BV99" s="10">
        <v>2019</v>
      </c>
      <c r="BW99" s="10" t="s">
        <v>411</v>
      </c>
      <c r="BX99" s="19">
        <v>3.1E-2</v>
      </c>
      <c r="BZ99" s="10">
        <v>2</v>
      </c>
      <c r="CA99" s="10" t="s">
        <v>706</v>
      </c>
      <c r="CB99" s="10" t="s">
        <v>373</v>
      </c>
      <c r="CC99" s="10" t="s">
        <v>752</v>
      </c>
      <c r="CD99" s="10" t="s">
        <v>373</v>
      </c>
      <c r="CE99" s="10">
        <v>2</v>
      </c>
      <c r="CF99" s="10" t="s">
        <v>373</v>
      </c>
      <c r="CG99" s="77">
        <v>7.38</v>
      </c>
      <c r="CH99" s="10">
        <v>1</v>
      </c>
      <c r="CI99" s="10" t="s">
        <v>373</v>
      </c>
      <c r="CJ99" s="10" t="s">
        <v>373</v>
      </c>
      <c r="CK99" s="10" t="s">
        <v>373</v>
      </c>
      <c r="CL99" s="10" t="s">
        <v>373</v>
      </c>
      <c r="CM99" s="10" t="s">
        <v>373</v>
      </c>
      <c r="CN99" s="10" t="s">
        <v>373</v>
      </c>
      <c r="CO99" s="10" t="s">
        <v>373</v>
      </c>
      <c r="CP99" s="10" t="s">
        <v>373</v>
      </c>
      <c r="CQ99" s="10">
        <v>2</v>
      </c>
      <c r="CR99" s="10">
        <v>0</v>
      </c>
      <c r="CS99" s="13">
        <v>3890</v>
      </c>
      <c r="CT99" s="10" t="s">
        <v>679</v>
      </c>
      <c r="CU99" s="10" t="s">
        <v>679</v>
      </c>
      <c r="CV99" s="10" t="s">
        <v>679</v>
      </c>
      <c r="CW99" s="10">
        <v>0</v>
      </c>
      <c r="CX99" s="10" t="s">
        <v>679</v>
      </c>
      <c r="CY99" s="10">
        <v>2002</v>
      </c>
      <c r="CZ99" s="10" t="s">
        <v>949</v>
      </c>
      <c r="DA99" s="10" t="s">
        <v>949</v>
      </c>
      <c r="DB99" s="10">
        <v>1.1399999999999999</v>
      </c>
      <c r="DC99" s="10">
        <v>0.9</v>
      </c>
      <c r="DD99" s="10" t="s">
        <v>679</v>
      </c>
      <c r="DE99" s="10" t="s">
        <v>679</v>
      </c>
      <c r="DF99" s="10" t="s">
        <v>679</v>
      </c>
      <c r="DG99" s="10" t="s">
        <v>679</v>
      </c>
      <c r="DH99" s="10" t="s">
        <v>679</v>
      </c>
      <c r="DI99" s="10">
        <v>0</v>
      </c>
      <c r="DJ99" s="10">
        <v>0</v>
      </c>
      <c r="DK99" s="10" t="s">
        <v>373</v>
      </c>
      <c r="DL99" s="10" t="s">
        <v>373</v>
      </c>
      <c r="DM99" s="10" t="s">
        <v>373</v>
      </c>
      <c r="DN99" s="10" t="s">
        <v>679</v>
      </c>
      <c r="DO99" s="10">
        <v>1</v>
      </c>
      <c r="DP99" s="10">
        <v>1</v>
      </c>
      <c r="DQ99" s="10" t="s">
        <v>449</v>
      </c>
      <c r="DR99" s="10" t="s">
        <v>373</v>
      </c>
      <c r="DS99" s="12">
        <v>1</v>
      </c>
      <c r="DT99" s="55">
        <v>0</v>
      </c>
      <c r="DU99" s="55">
        <v>0</v>
      </c>
      <c r="DV99" s="10" t="s">
        <v>542</v>
      </c>
      <c r="DW99" s="10">
        <v>1</v>
      </c>
      <c r="DX99" s="10">
        <v>3285</v>
      </c>
      <c r="DY99" s="10">
        <v>6</v>
      </c>
      <c r="DZ99" s="10">
        <v>3285</v>
      </c>
      <c r="EA99" s="10">
        <v>6</v>
      </c>
      <c r="EB99" s="10">
        <v>3051</v>
      </c>
      <c r="EC99" s="10">
        <v>6</v>
      </c>
      <c r="ED99" s="10">
        <v>232</v>
      </c>
      <c r="EE99" s="10">
        <v>0</v>
      </c>
      <c r="EF99" s="10">
        <v>2</v>
      </c>
      <c r="EG99" s="10">
        <v>2</v>
      </c>
      <c r="EH99" s="10" t="s">
        <v>955</v>
      </c>
      <c r="EI99" s="10">
        <v>51</v>
      </c>
      <c r="EJ99" s="10">
        <v>8</v>
      </c>
      <c r="EK99" s="10">
        <v>1</v>
      </c>
      <c r="EL99" s="10" t="s">
        <v>679</v>
      </c>
      <c r="EM99" s="10" t="s">
        <v>651</v>
      </c>
      <c r="EN99" s="10" t="s">
        <v>373</v>
      </c>
      <c r="EO99" s="10" t="s">
        <v>679</v>
      </c>
      <c r="EP99" s="10">
        <v>2015</v>
      </c>
      <c r="EQ99" s="10" t="s">
        <v>679</v>
      </c>
      <c r="ER99" s="10" t="s">
        <v>679</v>
      </c>
      <c r="ES99" s="10">
        <v>759</v>
      </c>
      <c r="ET99" s="10" t="s">
        <v>679</v>
      </c>
      <c r="EU99" s="10" t="s">
        <v>679</v>
      </c>
      <c r="EV99" s="10" t="s">
        <v>679</v>
      </c>
      <c r="EW99" s="10" t="s">
        <v>679</v>
      </c>
      <c r="EX99" s="10" t="s">
        <v>679</v>
      </c>
      <c r="EY99" s="10">
        <v>1</v>
      </c>
      <c r="EZ99" s="10">
        <v>1</v>
      </c>
      <c r="FA99" s="12">
        <v>0.5</v>
      </c>
      <c r="FB99" s="10" t="s">
        <v>959</v>
      </c>
      <c r="FC99" s="10">
        <v>1</v>
      </c>
      <c r="FD99" s="10" t="s">
        <v>960</v>
      </c>
      <c r="FE99" s="10">
        <v>2</v>
      </c>
      <c r="FF99" s="10" t="s">
        <v>373</v>
      </c>
      <c r="FG99" s="10" t="s">
        <v>650</v>
      </c>
      <c r="FH99" s="10">
        <v>2</v>
      </c>
      <c r="FI99" s="10" t="s">
        <v>373</v>
      </c>
      <c r="FJ99" s="10" t="s">
        <v>373</v>
      </c>
      <c r="FK99" s="10" t="s">
        <v>373</v>
      </c>
      <c r="FL99" s="10" t="s">
        <v>373</v>
      </c>
      <c r="FM99" s="10" t="s">
        <v>373</v>
      </c>
      <c r="FN99" s="10" t="s">
        <v>373</v>
      </c>
      <c r="FO99" s="10" t="s">
        <v>373</v>
      </c>
      <c r="FP99" s="10" t="s">
        <v>373</v>
      </c>
      <c r="FQ99" s="10" t="s">
        <v>373</v>
      </c>
      <c r="FR99" s="10" t="s">
        <v>373</v>
      </c>
      <c r="FS99" s="10" t="s">
        <v>961</v>
      </c>
    </row>
    <row r="100" spans="1:175" s="10" customFormat="1" x14ac:dyDescent="0.2">
      <c r="A100" s="10" t="s">
        <v>2269</v>
      </c>
      <c r="B100" s="10">
        <v>1420</v>
      </c>
      <c r="C100" s="10">
        <v>3</v>
      </c>
      <c r="D100" s="10">
        <v>9</v>
      </c>
      <c r="E100" s="10">
        <v>1</v>
      </c>
      <c r="F100" s="10" t="s">
        <v>373</v>
      </c>
      <c r="G100" s="10" t="s">
        <v>382</v>
      </c>
      <c r="H100" s="10">
        <v>2</v>
      </c>
      <c r="I100" s="10" t="s">
        <v>2274</v>
      </c>
      <c r="J100" s="10" t="s">
        <v>373</v>
      </c>
      <c r="K100" s="10" t="s">
        <v>2275</v>
      </c>
      <c r="L100" s="10" t="s">
        <v>373</v>
      </c>
      <c r="M100" s="10">
        <v>90</v>
      </c>
      <c r="N100" s="10" t="s">
        <v>373</v>
      </c>
      <c r="O100" s="10" t="s">
        <v>373</v>
      </c>
      <c r="P100" s="10" t="s">
        <v>373</v>
      </c>
      <c r="Q100" s="10" t="s">
        <v>373</v>
      </c>
      <c r="R100" s="10" t="s">
        <v>373</v>
      </c>
      <c r="S100" s="10">
        <v>1</v>
      </c>
      <c r="T100" s="10" t="s">
        <v>2276</v>
      </c>
      <c r="U100" s="10" t="s">
        <v>392</v>
      </c>
      <c r="V100" s="10" t="s">
        <v>373</v>
      </c>
      <c r="W100" s="10">
        <v>0</v>
      </c>
      <c r="X100" s="10" t="s">
        <v>2277</v>
      </c>
      <c r="Y100" s="10" t="s">
        <v>373</v>
      </c>
      <c r="Z100" s="10" t="s">
        <v>373</v>
      </c>
      <c r="AA100" s="10" t="s">
        <v>373</v>
      </c>
      <c r="AB100" s="10" t="s">
        <v>373</v>
      </c>
      <c r="AC100" s="10" t="s">
        <v>429</v>
      </c>
      <c r="AE100" s="10" t="s">
        <v>429</v>
      </c>
      <c r="AF100" s="10" t="s">
        <v>429</v>
      </c>
      <c r="AG100" s="10" t="s">
        <v>373</v>
      </c>
      <c r="AH100" s="10">
        <v>2</v>
      </c>
      <c r="AI100" s="10">
        <v>2</v>
      </c>
      <c r="AJ100" s="10" t="s">
        <v>2278</v>
      </c>
      <c r="AK100" s="10" t="s">
        <v>545</v>
      </c>
      <c r="AL100" s="10" t="s">
        <v>545</v>
      </c>
      <c r="AM100" s="10" t="s">
        <v>373</v>
      </c>
      <c r="AN100" s="10">
        <v>2008</v>
      </c>
      <c r="AO100" s="10">
        <v>2008</v>
      </c>
      <c r="AP100" s="10">
        <v>2</v>
      </c>
      <c r="AQ100" s="10" t="s">
        <v>703</v>
      </c>
      <c r="AR100" s="10" t="s">
        <v>2279</v>
      </c>
      <c r="AS100" s="10" t="s">
        <v>373</v>
      </c>
      <c r="AT100" s="10" t="s">
        <v>547</v>
      </c>
      <c r="AU100" s="10" t="s">
        <v>373</v>
      </c>
      <c r="AV100" s="10">
        <v>2</v>
      </c>
      <c r="AW100" s="10" t="s">
        <v>373</v>
      </c>
      <c r="AX100" s="10" t="s">
        <v>373</v>
      </c>
      <c r="AY100" s="10">
        <v>2</v>
      </c>
      <c r="AZ100" s="10">
        <v>2</v>
      </c>
      <c r="BA100" s="10">
        <v>2</v>
      </c>
      <c r="BB100" s="10" t="s">
        <v>373</v>
      </c>
      <c r="BC100" s="10" t="s">
        <v>373</v>
      </c>
      <c r="BD100" s="10" t="s">
        <v>373</v>
      </c>
      <c r="BE100" s="10" t="s">
        <v>373</v>
      </c>
      <c r="BF100" s="10" t="s">
        <v>373</v>
      </c>
      <c r="BG100" s="10" t="s">
        <v>373</v>
      </c>
      <c r="BH100" s="10" t="s">
        <v>373</v>
      </c>
      <c r="BI100" s="10" t="s">
        <v>373</v>
      </c>
      <c r="BJ100" s="10" t="s">
        <v>373</v>
      </c>
      <c r="BK100" s="10">
        <v>1</v>
      </c>
      <c r="BL100" s="10">
        <v>2018</v>
      </c>
      <c r="BM100" s="10" t="s">
        <v>411</v>
      </c>
      <c r="BN100" s="19">
        <v>0.03</v>
      </c>
      <c r="BO100" s="10" t="s">
        <v>373</v>
      </c>
      <c r="BP100" s="10" t="s">
        <v>618</v>
      </c>
      <c r="BQ100" s="10" t="s">
        <v>373</v>
      </c>
      <c r="BR100" s="10" t="s">
        <v>435</v>
      </c>
      <c r="BS100" s="10" t="s">
        <v>373</v>
      </c>
      <c r="BT100" s="77">
        <v>37</v>
      </c>
      <c r="BU100" s="10">
        <v>2</v>
      </c>
      <c r="BV100" s="10" t="s">
        <v>373</v>
      </c>
      <c r="BW100" s="10" t="s">
        <v>373</v>
      </c>
      <c r="BX100" s="10" t="s">
        <v>373</v>
      </c>
      <c r="BZ100" s="10" t="s">
        <v>373</v>
      </c>
      <c r="CA100" s="10" t="s">
        <v>373</v>
      </c>
      <c r="CB100" s="10" t="s">
        <v>373</v>
      </c>
      <c r="CC100" s="10" t="s">
        <v>373</v>
      </c>
      <c r="CD100" s="10" t="s">
        <v>373</v>
      </c>
      <c r="CE100" s="10" t="s">
        <v>373</v>
      </c>
      <c r="CF100" s="10" t="s">
        <v>373</v>
      </c>
      <c r="CG100" s="10" t="s">
        <v>373</v>
      </c>
      <c r="CH100" s="10">
        <v>2</v>
      </c>
      <c r="CI100" s="10" t="s">
        <v>373</v>
      </c>
      <c r="CJ100" s="10" t="s">
        <v>373</v>
      </c>
      <c r="CK100" s="10" t="s">
        <v>373</v>
      </c>
      <c r="CL100" s="10" t="s">
        <v>373</v>
      </c>
      <c r="CM100" s="10" t="s">
        <v>373</v>
      </c>
      <c r="CN100" s="10" t="s">
        <v>373</v>
      </c>
      <c r="CO100" s="10" t="s">
        <v>373</v>
      </c>
      <c r="CP100" s="10" t="s">
        <v>373</v>
      </c>
      <c r="CQ100" s="10" t="s">
        <v>373</v>
      </c>
      <c r="CR100" s="10" t="s">
        <v>373</v>
      </c>
      <c r="CS100" s="10" t="s">
        <v>373</v>
      </c>
      <c r="CT100" s="10" t="s">
        <v>373</v>
      </c>
      <c r="CU100" s="10" t="s">
        <v>373</v>
      </c>
      <c r="CV100" s="10" t="s">
        <v>373</v>
      </c>
      <c r="CW100" s="10" t="s">
        <v>373</v>
      </c>
      <c r="CX100" s="10" t="s">
        <v>373</v>
      </c>
      <c r="CY100" s="10" t="s">
        <v>373</v>
      </c>
      <c r="CZ100" s="10" t="s">
        <v>373</v>
      </c>
      <c r="DA100" s="10" t="s">
        <v>373</v>
      </c>
      <c r="DB100" s="10" t="s">
        <v>373</v>
      </c>
      <c r="DC100" s="10" t="s">
        <v>373</v>
      </c>
      <c r="DD100" s="10" t="s">
        <v>373</v>
      </c>
      <c r="DE100" s="10" t="s">
        <v>373</v>
      </c>
      <c r="DF100" s="10" t="s">
        <v>373</v>
      </c>
      <c r="DG100" s="10" t="s">
        <v>373</v>
      </c>
      <c r="DH100" s="10" t="s">
        <v>373</v>
      </c>
      <c r="DI100" s="10" t="s">
        <v>373</v>
      </c>
      <c r="DJ100" s="10" t="s">
        <v>373</v>
      </c>
      <c r="DK100" s="10" t="s">
        <v>373</v>
      </c>
      <c r="DL100" s="10" t="s">
        <v>373</v>
      </c>
      <c r="DM100" s="10" t="s">
        <v>373</v>
      </c>
      <c r="DN100" s="10" t="s">
        <v>373</v>
      </c>
      <c r="DO100" s="10" t="s">
        <v>373</v>
      </c>
      <c r="DP100" s="10" t="s">
        <v>373</v>
      </c>
      <c r="DQ100" s="10" t="s">
        <v>373</v>
      </c>
      <c r="DR100" s="10" t="s">
        <v>373</v>
      </c>
      <c r="DS100" s="10" t="s">
        <v>373</v>
      </c>
      <c r="DT100" s="10" t="s">
        <v>373</v>
      </c>
      <c r="DU100" s="10" t="s">
        <v>373</v>
      </c>
      <c r="DV100" s="10" t="s">
        <v>373</v>
      </c>
      <c r="DW100" s="10">
        <v>1</v>
      </c>
      <c r="DX100" s="10">
        <v>1480</v>
      </c>
      <c r="DY100" s="10">
        <v>4</v>
      </c>
      <c r="DZ100" s="10" t="s">
        <v>373</v>
      </c>
      <c r="EA100" s="10" t="s">
        <v>373</v>
      </c>
      <c r="EB100" s="10">
        <v>465</v>
      </c>
      <c r="EC100" s="10">
        <v>2</v>
      </c>
      <c r="ED100" s="10">
        <v>15</v>
      </c>
      <c r="EE100" s="10" t="s">
        <v>373</v>
      </c>
      <c r="EF100" s="10" t="s">
        <v>373</v>
      </c>
      <c r="EG100" s="10" t="s">
        <v>373</v>
      </c>
      <c r="EH100" s="10">
        <v>444</v>
      </c>
      <c r="EI100" s="10">
        <v>20</v>
      </c>
      <c r="EJ100" s="10">
        <v>2</v>
      </c>
      <c r="EK100" s="10">
        <v>1</v>
      </c>
      <c r="EL100" s="19">
        <v>0</v>
      </c>
      <c r="EM100" s="10" t="s">
        <v>1958</v>
      </c>
      <c r="EN100" s="10" t="s">
        <v>373</v>
      </c>
      <c r="EO100" s="10">
        <v>1973</v>
      </c>
      <c r="EP100" s="10">
        <v>2010</v>
      </c>
      <c r="EQ100" s="10" t="s">
        <v>679</v>
      </c>
      <c r="ER100" s="10" t="s">
        <v>679</v>
      </c>
      <c r="ES100" s="10">
        <v>6</v>
      </c>
      <c r="ET100" s="10" t="s">
        <v>2286</v>
      </c>
      <c r="EU100" s="10" t="s">
        <v>2286</v>
      </c>
      <c r="EV100" s="19">
        <v>0.5</v>
      </c>
      <c r="EW100" s="10">
        <v>2050</v>
      </c>
      <c r="EX100" s="10" t="s">
        <v>679</v>
      </c>
      <c r="EY100" s="10">
        <v>2</v>
      </c>
      <c r="EZ100" s="10">
        <v>1</v>
      </c>
      <c r="FA100" s="12">
        <v>0.5</v>
      </c>
      <c r="FB100" s="10" t="s">
        <v>2287</v>
      </c>
      <c r="FC100" s="10">
        <v>2</v>
      </c>
      <c r="FD100" s="10" t="s">
        <v>373</v>
      </c>
      <c r="FE100" s="10">
        <v>2</v>
      </c>
      <c r="FF100" s="10" t="s">
        <v>373</v>
      </c>
      <c r="FG100" s="10" t="s">
        <v>373</v>
      </c>
      <c r="FH100" s="10">
        <v>1</v>
      </c>
      <c r="FI100" s="10">
        <v>0</v>
      </c>
      <c r="FJ100" s="10" t="s">
        <v>373</v>
      </c>
      <c r="FK100" s="10">
        <v>0</v>
      </c>
      <c r="FL100" s="10" t="s">
        <v>373</v>
      </c>
      <c r="FM100" s="10">
        <v>0</v>
      </c>
      <c r="FN100" s="10" t="s">
        <v>373</v>
      </c>
      <c r="FO100" s="10">
        <v>15</v>
      </c>
      <c r="FP100" s="10">
        <v>5</v>
      </c>
      <c r="FQ100" s="10">
        <v>2500</v>
      </c>
      <c r="FR100" s="10" t="s">
        <v>373</v>
      </c>
      <c r="FS100" s="10" t="s">
        <v>373</v>
      </c>
    </row>
    <row r="101" spans="1:175" s="10" customFormat="1" x14ac:dyDescent="0.2">
      <c r="A101" s="10" t="s">
        <v>3255</v>
      </c>
      <c r="B101" s="10">
        <v>25250</v>
      </c>
      <c r="C101" s="10">
        <v>5</v>
      </c>
      <c r="D101" s="10">
        <v>2</v>
      </c>
      <c r="E101" s="10">
        <v>1</v>
      </c>
      <c r="F101" s="10" t="s">
        <v>373</v>
      </c>
      <c r="G101" s="10" t="s">
        <v>539</v>
      </c>
      <c r="H101" s="10">
        <v>1</v>
      </c>
      <c r="I101" s="10" t="s">
        <v>577</v>
      </c>
      <c r="J101" s="10" t="s">
        <v>373</v>
      </c>
      <c r="K101" s="71">
        <v>0.09</v>
      </c>
      <c r="L101" s="10" t="s">
        <v>2566</v>
      </c>
      <c r="M101" s="10">
        <v>12</v>
      </c>
      <c r="N101" s="10" t="s">
        <v>2566</v>
      </c>
      <c r="O101" s="10" t="s">
        <v>2566</v>
      </c>
      <c r="P101" s="10">
        <v>20</v>
      </c>
      <c r="Q101" s="14">
        <v>35</v>
      </c>
      <c r="R101" s="10" t="s">
        <v>2570</v>
      </c>
      <c r="S101" s="10">
        <v>1</v>
      </c>
      <c r="T101" s="10" t="s">
        <v>2571</v>
      </c>
      <c r="U101" s="10" t="s">
        <v>405</v>
      </c>
      <c r="V101" s="10" t="s">
        <v>636</v>
      </c>
      <c r="W101" s="10" t="s">
        <v>373</v>
      </c>
      <c r="X101" s="10" t="s">
        <v>2572</v>
      </c>
      <c r="Y101" s="10" t="s">
        <v>2573</v>
      </c>
      <c r="Z101" s="19">
        <v>0.10800000000000001</v>
      </c>
      <c r="AA101" s="19">
        <v>0.21899999999999997</v>
      </c>
      <c r="AB101" s="10" t="s">
        <v>373</v>
      </c>
      <c r="AC101" s="10" t="s">
        <v>373</v>
      </c>
      <c r="AE101" s="10" t="s">
        <v>373</v>
      </c>
      <c r="AF101" s="10" t="s">
        <v>429</v>
      </c>
      <c r="AG101" s="10">
        <v>1</v>
      </c>
      <c r="AH101" s="10">
        <v>1</v>
      </c>
      <c r="AI101" s="10">
        <v>1</v>
      </c>
      <c r="AJ101" s="10">
        <v>2013</v>
      </c>
      <c r="AK101" s="10">
        <v>2013</v>
      </c>
      <c r="AL101" s="10">
        <v>2014</v>
      </c>
      <c r="AM101" s="10">
        <v>2013</v>
      </c>
      <c r="AN101" s="10">
        <v>2013</v>
      </c>
      <c r="AO101" s="10">
        <v>2014</v>
      </c>
      <c r="AP101" s="10">
        <v>2</v>
      </c>
      <c r="AQ101" s="10" t="s">
        <v>494</v>
      </c>
      <c r="AR101" s="10" t="s">
        <v>373</v>
      </c>
      <c r="AS101" s="10" t="s">
        <v>2575</v>
      </c>
      <c r="AT101" s="10" t="s">
        <v>1114</v>
      </c>
      <c r="AU101" s="10" t="s">
        <v>2576</v>
      </c>
      <c r="AV101" s="10">
        <v>1</v>
      </c>
      <c r="AW101" s="10" t="s">
        <v>2577</v>
      </c>
      <c r="AX101" s="10">
        <v>2</v>
      </c>
      <c r="AY101" s="10">
        <v>2</v>
      </c>
      <c r="AZ101" s="10">
        <v>2</v>
      </c>
      <c r="BA101" s="10">
        <v>1</v>
      </c>
      <c r="BB101" s="10">
        <v>2017</v>
      </c>
      <c r="BC101" s="10" t="s">
        <v>411</v>
      </c>
      <c r="BD101" s="16">
        <v>2.2499999999999999E-2</v>
      </c>
      <c r="BE101" s="10" t="s">
        <v>373</v>
      </c>
      <c r="BF101" s="10" t="s">
        <v>494</v>
      </c>
      <c r="BG101" s="10" t="s">
        <v>2579</v>
      </c>
      <c r="BH101" s="10" t="s">
        <v>560</v>
      </c>
      <c r="BI101" s="10" t="s">
        <v>373</v>
      </c>
      <c r="BJ101" s="77">
        <v>34.21</v>
      </c>
      <c r="BK101" s="10">
        <v>1</v>
      </c>
      <c r="BL101" s="10">
        <v>2014</v>
      </c>
      <c r="BM101" s="10" t="s">
        <v>411</v>
      </c>
      <c r="BN101" s="19">
        <v>0.1</v>
      </c>
      <c r="BP101" s="10" t="s">
        <v>494</v>
      </c>
      <c r="BQ101" s="10" t="s">
        <v>2581</v>
      </c>
      <c r="BR101" s="10" t="s">
        <v>494</v>
      </c>
      <c r="BS101" s="10" t="s">
        <v>2582</v>
      </c>
      <c r="BT101" s="77">
        <v>55.24</v>
      </c>
      <c r="BU101" s="10">
        <v>1</v>
      </c>
      <c r="BV101" s="10">
        <v>2019</v>
      </c>
      <c r="BW101" s="10" t="s">
        <v>411</v>
      </c>
      <c r="BX101" s="19">
        <v>6.5000000000000002E-2</v>
      </c>
      <c r="BZ101" s="10">
        <v>1</v>
      </c>
      <c r="CA101" s="10" t="s">
        <v>494</v>
      </c>
      <c r="CB101" s="10" t="s">
        <v>2581</v>
      </c>
      <c r="CC101" s="10" t="s">
        <v>752</v>
      </c>
      <c r="CD101" s="10" t="s">
        <v>373</v>
      </c>
      <c r="CE101" s="10">
        <v>2</v>
      </c>
      <c r="CF101" s="10" t="s">
        <v>373</v>
      </c>
      <c r="CG101" s="77">
        <v>10.6</v>
      </c>
      <c r="CH101" s="10">
        <v>1</v>
      </c>
      <c r="CI101" s="10">
        <v>23740</v>
      </c>
      <c r="CJ101" s="10" t="s">
        <v>373</v>
      </c>
      <c r="CK101" s="10">
        <v>23740</v>
      </c>
      <c r="CL101" s="10" t="s">
        <v>373</v>
      </c>
      <c r="CM101" s="10">
        <v>6060</v>
      </c>
      <c r="CN101" s="10">
        <v>0</v>
      </c>
      <c r="CO101" s="10">
        <v>724</v>
      </c>
      <c r="CP101" s="10" t="s">
        <v>373</v>
      </c>
      <c r="CQ101" s="10">
        <v>189</v>
      </c>
      <c r="CR101" s="10" t="s">
        <v>373</v>
      </c>
      <c r="CS101" s="13">
        <v>571239372</v>
      </c>
      <c r="CT101" s="10">
        <v>121</v>
      </c>
      <c r="CU101" s="10">
        <v>1</v>
      </c>
      <c r="CV101" s="10">
        <v>3</v>
      </c>
      <c r="CW101" s="10">
        <v>0</v>
      </c>
      <c r="CX101" s="10">
        <v>1970</v>
      </c>
      <c r="CY101" s="10">
        <v>2002</v>
      </c>
      <c r="CZ101" s="10" t="s">
        <v>2594</v>
      </c>
      <c r="DA101" s="10">
        <v>15</v>
      </c>
      <c r="DB101" s="10">
        <v>5334250</v>
      </c>
      <c r="DC101" s="10" t="s">
        <v>2596</v>
      </c>
      <c r="DD101" s="10" t="s">
        <v>2597</v>
      </c>
      <c r="DE101" s="10" t="s">
        <v>373</v>
      </c>
      <c r="DF101" s="10" t="s">
        <v>2598</v>
      </c>
      <c r="DG101" s="10" t="s">
        <v>373</v>
      </c>
      <c r="DH101" s="10" t="s">
        <v>373</v>
      </c>
      <c r="DI101" s="10" t="s">
        <v>373</v>
      </c>
      <c r="DJ101" s="10" t="s">
        <v>373</v>
      </c>
      <c r="DK101" s="10" t="s">
        <v>2599</v>
      </c>
      <c r="DL101" s="10" t="s">
        <v>373</v>
      </c>
      <c r="DM101" s="10" t="s">
        <v>2600</v>
      </c>
      <c r="DN101" s="10">
        <v>2030</v>
      </c>
      <c r="DO101" s="10">
        <v>1</v>
      </c>
      <c r="DP101" s="10">
        <v>1</v>
      </c>
      <c r="DQ101" s="10" t="s">
        <v>494</v>
      </c>
      <c r="DR101" s="10" t="s">
        <v>2602</v>
      </c>
      <c r="DS101" s="55">
        <v>0</v>
      </c>
      <c r="DT101" s="12">
        <v>0.99</v>
      </c>
      <c r="DU101" s="55">
        <v>1</v>
      </c>
      <c r="DV101" s="10" t="s">
        <v>373</v>
      </c>
      <c r="DW101" s="10">
        <v>1</v>
      </c>
      <c r="DX101" s="10">
        <v>23740</v>
      </c>
      <c r="DY101" s="10" t="s">
        <v>373</v>
      </c>
      <c r="DZ101" s="10" t="s">
        <v>373</v>
      </c>
      <c r="EA101" s="10" t="s">
        <v>373</v>
      </c>
      <c r="EB101" s="10">
        <v>6015</v>
      </c>
      <c r="EC101" s="10" t="s">
        <v>373</v>
      </c>
      <c r="ED101" s="10">
        <v>541</v>
      </c>
      <c r="EE101" s="10" t="s">
        <v>373</v>
      </c>
      <c r="EF101" s="10" t="s">
        <v>373</v>
      </c>
      <c r="EG101" s="10" t="s">
        <v>373</v>
      </c>
      <c r="EH101" s="10" t="s">
        <v>2605</v>
      </c>
      <c r="EI101" s="10">
        <v>85</v>
      </c>
      <c r="EJ101" s="10">
        <v>9</v>
      </c>
      <c r="EK101" s="10">
        <v>1</v>
      </c>
      <c r="EL101" s="19">
        <v>0</v>
      </c>
      <c r="EM101" s="10" t="s">
        <v>2606</v>
      </c>
      <c r="EN101" s="10" t="s">
        <v>2607</v>
      </c>
      <c r="EO101" s="10">
        <v>1970</v>
      </c>
      <c r="EP101" s="10">
        <v>2014</v>
      </c>
      <c r="EQ101" s="10">
        <v>4</v>
      </c>
      <c r="ER101" s="10">
        <v>4.72</v>
      </c>
      <c r="ES101" s="10">
        <v>1024560</v>
      </c>
      <c r="ET101" s="10">
        <v>4.0999999999999996</v>
      </c>
      <c r="EU101" s="10">
        <v>2.8839999999999999</v>
      </c>
      <c r="EV101" s="12">
        <v>0.55000000000000004</v>
      </c>
      <c r="EW101" s="10" t="s">
        <v>2613</v>
      </c>
      <c r="EX101" s="10" t="s">
        <v>679</v>
      </c>
      <c r="EY101" s="10">
        <v>1</v>
      </c>
      <c r="EZ101" s="10">
        <v>1</v>
      </c>
      <c r="FA101" s="12">
        <v>0.17</v>
      </c>
      <c r="FB101" s="10" t="s">
        <v>2615</v>
      </c>
      <c r="FC101" s="10">
        <v>1</v>
      </c>
      <c r="FD101" s="10" t="s">
        <v>2616</v>
      </c>
      <c r="FE101" s="10">
        <v>1</v>
      </c>
      <c r="FF101" s="12">
        <v>1</v>
      </c>
      <c r="FG101" s="10" t="s">
        <v>2618</v>
      </c>
      <c r="FH101" s="10">
        <v>1</v>
      </c>
      <c r="FI101" s="10">
        <v>5820</v>
      </c>
      <c r="FJ101" s="10" t="s">
        <v>373</v>
      </c>
      <c r="FK101" s="10">
        <v>416</v>
      </c>
      <c r="FL101" s="10" t="s">
        <v>373</v>
      </c>
      <c r="FM101" s="10" t="s">
        <v>373</v>
      </c>
      <c r="FN101" s="10" t="s">
        <v>373</v>
      </c>
      <c r="FO101" s="10">
        <v>78</v>
      </c>
      <c r="FP101" s="10">
        <v>0.01</v>
      </c>
      <c r="FQ101" s="10">
        <v>2750</v>
      </c>
      <c r="FR101" s="10" t="s">
        <v>373</v>
      </c>
      <c r="FS101" s="10" t="s">
        <v>373</v>
      </c>
    </row>
    <row r="102" spans="1:175" s="10" customFormat="1" x14ac:dyDescent="0.2">
      <c r="A102" s="10" t="s">
        <v>3245</v>
      </c>
      <c r="B102" s="10">
        <v>6190</v>
      </c>
      <c r="C102" s="10">
        <v>4</v>
      </c>
      <c r="D102" s="10">
        <v>3</v>
      </c>
      <c r="E102" s="10">
        <v>1</v>
      </c>
      <c r="F102" s="10" t="s">
        <v>373</v>
      </c>
      <c r="G102" s="10" t="s">
        <v>423</v>
      </c>
      <c r="H102" s="10">
        <v>1</v>
      </c>
      <c r="I102" s="10" t="s">
        <v>928</v>
      </c>
      <c r="J102" s="10" t="s">
        <v>373</v>
      </c>
      <c r="K102" s="10" t="s">
        <v>3033</v>
      </c>
      <c r="L102" s="55">
        <v>1.4999999999999999E-2</v>
      </c>
      <c r="M102" s="10">
        <v>30</v>
      </c>
      <c r="N102" s="10">
        <v>2</v>
      </c>
      <c r="O102" s="19">
        <v>1.4999999999999999E-2</v>
      </c>
      <c r="P102" s="10">
        <v>45</v>
      </c>
      <c r="Q102" s="10" t="s">
        <v>373</v>
      </c>
      <c r="R102" s="10" t="s">
        <v>373</v>
      </c>
      <c r="S102" s="10">
        <v>2</v>
      </c>
      <c r="T102" s="10" t="s">
        <v>373</v>
      </c>
      <c r="U102" s="10" t="s">
        <v>405</v>
      </c>
      <c r="V102" s="10" t="s">
        <v>406</v>
      </c>
      <c r="W102" s="10" t="s">
        <v>373</v>
      </c>
      <c r="X102" s="10" t="s">
        <v>2813</v>
      </c>
      <c r="Y102" s="10" t="s">
        <v>373</v>
      </c>
      <c r="Z102" s="10" t="s">
        <v>373</v>
      </c>
      <c r="AA102" s="10" t="s">
        <v>373</v>
      </c>
      <c r="AB102" s="10" t="s">
        <v>373</v>
      </c>
      <c r="AC102" s="10" t="s">
        <v>373</v>
      </c>
      <c r="AE102" s="10" t="s">
        <v>373</v>
      </c>
      <c r="AF102" s="10" t="s">
        <v>373</v>
      </c>
      <c r="AG102" s="10">
        <v>2</v>
      </c>
      <c r="AH102" s="10">
        <v>2</v>
      </c>
      <c r="AI102" s="10">
        <v>2</v>
      </c>
      <c r="AJ102" s="10">
        <v>2018</v>
      </c>
      <c r="AK102" s="10">
        <v>2018</v>
      </c>
      <c r="AL102" s="10">
        <v>2018</v>
      </c>
      <c r="AM102" s="10" t="s">
        <v>373</v>
      </c>
      <c r="AN102" s="10" t="s">
        <v>373</v>
      </c>
      <c r="AO102" s="10" t="s">
        <v>373</v>
      </c>
      <c r="AP102" s="10">
        <v>2</v>
      </c>
      <c r="AQ102" s="10" t="s">
        <v>703</v>
      </c>
      <c r="AR102" s="10" t="s">
        <v>373</v>
      </c>
      <c r="AS102" s="10" t="s">
        <v>373</v>
      </c>
      <c r="AT102" s="10" t="s">
        <v>691</v>
      </c>
      <c r="AU102" s="10" t="s">
        <v>373</v>
      </c>
      <c r="AV102" s="10">
        <v>1</v>
      </c>
      <c r="AW102" s="10" t="s">
        <v>373</v>
      </c>
      <c r="AX102" s="10">
        <v>2</v>
      </c>
      <c r="AY102" s="10">
        <v>2</v>
      </c>
      <c r="AZ102" s="10">
        <v>2</v>
      </c>
      <c r="BA102" s="10">
        <v>1</v>
      </c>
      <c r="BB102" s="10">
        <v>2019</v>
      </c>
      <c r="BC102" s="10" t="s">
        <v>411</v>
      </c>
      <c r="BD102" s="24">
        <v>2.8199999999999999E-2</v>
      </c>
      <c r="BE102" s="10" t="s">
        <v>373</v>
      </c>
      <c r="BF102" s="10" t="s">
        <v>559</v>
      </c>
      <c r="BG102" s="10" t="s">
        <v>373</v>
      </c>
      <c r="BH102" s="10" t="s">
        <v>415</v>
      </c>
      <c r="BI102" s="10" t="s">
        <v>373</v>
      </c>
      <c r="BJ102" s="77">
        <v>48.53</v>
      </c>
      <c r="BK102" s="10">
        <v>1</v>
      </c>
      <c r="BL102" s="10">
        <v>2019</v>
      </c>
      <c r="BM102" s="10" t="s">
        <v>411</v>
      </c>
      <c r="BN102" s="19">
        <v>2.87E-2</v>
      </c>
      <c r="BO102" s="10" t="s">
        <v>373</v>
      </c>
      <c r="BP102" s="10" t="s">
        <v>559</v>
      </c>
      <c r="BQ102" s="10" t="s">
        <v>373</v>
      </c>
      <c r="BR102" s="10" t="s">
        <v>435</v>
      </c>
      <c r="BS102" s="10" t="s">
        <v>373</v>
      </c>
      <c r="BT102" s="77">
        <v>40.17</v>
      </c>
      <c r="BU102" s="10">
        <v>1</v>
      </c>
      <c r="BV102" s="10">
        <v>2002</v>
      </c>
      <c r="BW102" s="10" t="s">
        <v>411</v>
      </c>
      <c r="BX102" s="19">
        <v>0.16670000000000001</v>
      </c>
      <c r="BZ102" s="10">
        <v>2</v>
      </c>
      <c r="CA102" s="10" t="s">
        <v>1685</v>
      </c>
      <c r="CB102" s="10" t="s">
        <v>373</v>
      </c>
      <c r="CC102" s="10" t="s">
        <v>494</v>
      </c>
      <c r="CD102" s="10" t="s">
        <v>2819</v>
      </c>
      <c r="CE102" s="10">
        <v>2</v>
      </c>
      <c r="CF102" s="10" t="s">
        <v>373</v>
      </c>
      <c r="CG102" s="77">
        <v>3.5</v>
      </c>
      <c r="CH102" s="10">
        <v>1</v>
      </c>
      <c r="CI102" s="10">
        <v>6100</v>
      </c>
      <c r="CJ102" s="10" t="s">
        <v>373</v>
      </c>
      <c r="CK102" s="10">
        <v>6100</v>
      </c>
      <c r="CL102" s="10" t="s">
        <v>373</v>
      </c>
      <c r="CM102" s="10">
        <v>1380</v>
      </c>
      <c r="CN102" s="10">
        <v>32</v>
      </c>
      <c r="CO102" s="10">
        <v>76</v>
      </c>
      <c r="CP102" s="10">
        <v>2</v>
      </c>
      <c r="CQ102" s="10">
        <v>42</v>
      </c>
      <c r="CR102" s="10">
        <v>0</v>
      </c>
      <c r="CS102" s="123">
        <v>62323</v>
      </c>
      <c r="CT102" s="10">
        <v>26.75</v>
      </c>
      <c r="CU102" s="10">
        <v>7</v>
      </c>
      <c r="CV102" s="10">
        <v>1</v>
      </c>
      <c r="CW102" s="10">
        <v>5</v>
      </c>
      <c r="CX102" s="10">
        <v>1946</v>
      </c>
      <c r="CY102" s="10" t="s">
        <v>373</v>
      </c>
      <c r="CZ102" s="10" t="s">
        <v>3040</v>
      </c>
      <c r="DA102" s="10" t="s">
        <v>2830</v>
      </c>
      <c r="DB102" s="10" t="s">
        <v>3041</v>
      </c>
      <c r="DC102" s="10" t="s">
        <v>373</v>
      </c>
      <c r="DD102" s="10" t="s">
        <v>3042</v>
      </c>
      <c r="DE102" s="10" t="s">
        <v>373</v>
      </c>
      <c r="DF102" s="10" t="s">
        <v>2834</v>
      </c>
      <c r="DG102" s="10" t="s">
        <v>547</v>
      </c>
      <c r="DH102" s="10" t="s">
        <v>373</v>
      </c>
      <c r="DI102" s="10" t="s">
        <v>547</v>
      </c>
      <c r="DJ102" s="10" t="s">
        <v>373</v>
      </c>
      <c r="DK102" s="10" t="s">
        <v>2835</v>
      </c>
      <c r="DL102" s="10" t="s">
        <v>2836</v>
      </c>
      <c r="DM102" s="10" t="s">
        <v>373</v>
      </c>
      <c r="DN102" s="10">
        <v>2040</v>
      </c>
      <c r="DO102" s="10" t="s">
        <v>373</v>
      </c>
      <c r="DP102" s="10">
        <v>1</v>
      </c>
      <c r="DQ102" s="10" t="s">
        <v>449</v>
      </c>
      <c r="DR102" s="10" t="s">
        <v>373</v>
      </c>
      <c r="DS102" s="55">
        <v>0.13</v>
      </c>
      <c r="DT102" s="55">
        <v>0.85</v>
      </c>
      <c r="DU102" s="55">
        <v>0.02</v>
      </c>
      <c r="DV102" s="10" t="s">
        <v>373</v>
      </c>
      <c r="DW102" s="10">
        <v>1</v>
      </c>
      <c r="DX102" s="10">
        <v>6100</v>
      </c>
      <c r="DY102" s="10" t="s">
        <v>373</v>
      </c>
      <c r="DZ102" s="10">
        <v>6100</v>
      </c>
      <c r="EA102" s="10" t="s">
        <v>373</v>
      </c>
      <c r="EB102" s="10">
        <v>1380</v>
      </c>
      <c r="EC102" s="10">
        <v>1</v>
      </c>
      <c r="ED102" s="10">
        <v>76</v>
      </c>
      <c r="EE102" s="10" t="s">
        <v>373</v>
      </c>
      <c r="EF102" s="10">
        <v>42</v>
      </c>
      <c r="EG102" s="10" t="s">
        <v>373</v>
      </c>
      <c r="EH102" s="10" t="s">
        <v>3043</v>
      </c>
      <c r="EI102" s="10">
        <v>14.5</v>
      </c>
      <c r="EJ102" s="10" t="s">
        <v>2842</v>
      </c>
      <c r="EK102" s="10">
        <v>1</v>
      </c>
      <c r="EL102" s="19">
        <v>0</v>
      </c>
      <c r="EM102" s="10" t="s">
        <v>651</v>
      </c>
      <c r="EN102" s="10" t="s">
        <v>373</v>
      </c>
      <c r="EO102" s="10">
        <v>1956</v>
      </c>
      <c r="EP102" s="10">
        <v>2017</v>
      </c>
      <c r="EQ102" s="10" t="s">
        <v>3045</v>
      </c>
      <c r="ER102" s="10" t="s">
        <v>2846</v>
      </c>
      <c r="ES102" s="10" t="s">
        <v>3046</v>
      </c>
      <c r="ET102" s="10" t="s">
        <v>3047</v>
      </c>
      <c r="EU102" s="10" t="s">
        <v>3048</v>
      </c>
      <c r="EV102" s="12">
        <v>0.65</v>
      </c>
      <c r="EW102" s="10">
        <v>2032</v>
      </c>
      <c r="EX102" s="10">
        <v>2040</v>
      </c>
      <c r="EY102" s="10">
        <v>2</v>
      </c>
      <c r="EZ102" s="10">
        <v>1</v>
      </c>
      <c r="FA102" s="12">
        <v>0.1</v>
      </c>
      <c r="FB102" s="10" t="s">
        <v>3050</v>
      </c>
      <c r="FC102" s="10">
        <v>2</v>
      </c>
      <c r="FD102" s="10" t="s">
        <v>373</v>
      </c>
      <c r="FE102" s="10">
        <v>1</v>
      </c>
      <c r="FF102" s="10">
        <v>0</v>
      </c>
      <c r="FG102" s="10" t="s">
        <v>373</v>
      </c>
      <c r="FH102" s="10">
        <v>1</v>
      </c>
      <c r="FI102" s="10">
        <v>1380</v>
      </c>
      <c r="FJ102" s="10" t="s">
        <v>373</v>
      </c>
      <c r="FK102" s="10">
        <v>76</v>
      </c>
      <c r="FL102" s="10" t="s">
        <v>373</v>
      </c>
      <c r="FM102" s="10">
        <v>42</v>
      </c>
      <c r="FN102" s="10" t="s">
        <v>373</v>
      </c>
      <c r="FO102" s="10" t="s">
        <v>373</v>
      </c>
      <c r="FP102" s="10" t="s">
        <v>373</v>
      </c>
      <c r="FQ102" s="10">
        <v>2000</v>
      </c>
      <c r="FR102" s="10" t="s">
        <v>373</v>
      </c>
      <c r="FS102" s="10" t="s">
        <v>373</v>
      </c>
    </row>
    <row r="103" spans="1:175" s="10" customFormat="1" x14ac:dyDescent="0.2">
      <c r="A103" s="10" t="s">
        <v>3223</v>
      </c>
      <c r="B103" s="10">
        <v>1705</v>
      </c>
      <c r="C103" s="10">
        <v>3</v>
      </c>
      <c r="D103" s="10">
        <v>3</v>
      </c>
      <c r="E103" s="10">
        <v>1</v>
      </c>
      <c r="F103" s="10" t="s">
        <v>373</v>
      </c>
      <c r="G103" s="10" t="s">
        <v>739</v>
      </c>
      <c r="H103" s="10">
        <v>2</v>
      </c>
      <c r="I103" s="10" t="s">
        <v>597</v>
      </c>
      <c r="J103" s="10" t="s">
        <v>373</v>
      </c>
      <c r="K103" s="71">
        <v>7.4999999999999997E-2</v>
      </c>
      <c r="L103" s="10" t="s">
        <v>373</v>
      </c>
      <c r="M103" s="10">
        <v>45</v>
      </c>
      <c r="N103" s="10" t="s">
        <v>373</v>
      </c>
      <c r="O103" s="10" t="s">
        <v>373</v>
      </c>
      <c r="P103" s="10">
        <v>60</v>
      </c>
      <c r="Q103" s="10" t="s">
        <v>373</v>
      </c>
      <c r="R103" s="10" t="s">
        <v>373</v>
      </c>
      <c r="S103" s="10">
        <v>2</v>
      </c>
      <c r="T103" s="10" t="s">
        <v>373</v>
      </c>
      <c r="U103" s="10" t="s">
        <v>405</v>
      </c>
      <c r="V103" s="10" t="s">
        <v>406</v>
      </c>
      <c r="W103" s="10" t="s">
        <v>373</v>
      </c>
      <c r="X103" s="10" t="s">
        <v>2753</v>
      </c>
      <c r="Y103" s="10" t="s">
        <v>373</v>
      </c>
      <c r="Z103" s="10" t="s">
        <v>373</v>
      </c>
      <c r="AA103" s="10" t="s">
        <v>373</v>
      </c>
      <c r="AB103" s="10" t="s">
        <v>373</v>
      </c>
      <c r="AC103" s="10" t="s">
        <v>429</v>
      </c>
      <c r="AE103" s="10" t="s">
        <v>429</v>
      </c>
      <c r="AF103" s="10" t="s">
        <v>429</v>
      </c>
      <c r="AG103" s="10">
        <v>1</v>
      </c>
      <c r="AH103" s="10">
        <v>1</v>
      </c>
      <c r="AI103" s="10" t="s">
        <v>373</v>
      </c>
      <c r="AJ103" s="10">
        <v>1998</v>
      </c>
      <c r="AK103" s="10">
        <v>2006</v>
      </c>
      <c r="AL103" s="10" t="s">
        <v>2754</v>
      </c>
      <c r="AM103" s="10">
        <v>1998</v>
      </c>
      <c r="AN103" s="10">
        <v>2006</v>
      </c>
      <c r="AO103" s="10" t="s">
        <v>2754</v>
      </c>
      <c r="AP103" s="10">
        <v>1</v>
      </c>
      <c r="AQ103" s="10" t="s">
        <v>494</v>
      </c>
      <c r="AR103" s="10" t="s">
        <v>373</v>
      </c>
      <c r="AS103" s="10" t="s">
        <v>2755</v>
      </c>
      <c r="AT103" s="10" t="s">
        <v>1078</v>
      </c>
      <c r="AU103" s="10" t="s">
        <v>2756</v>
      </c>
      <c r="AV103" s="10">
        <v>2</v>
      </c>
      <c r="AW103" s="10" t="s">
        <v>494</v>
      </c>
      <c r="AX103" s="10">
        <v>2</v>
      </c>
      <c r="AY103" s="10">
        <v>2</v>
      </c>
      <c r="AZ103" s="10" t="s">
        <v>373</v>
      </c>
      <c r="BA103" s="10">
        <v>1</v>
      </c>
      <c r="BB103" s="10">
        <v>2019</v>
      </c>
      <c r="BC103" s="10" t="s">
        <v>411</v>
      </c>
      <c r="BD103" s="24">
        <v>0.03</v>
      </c>
      <c r="BE103" s="10" t="s">
        <v>373</v>
      </c>
      <c r="BF103" s="10" t="s">
        <v>618</v>
      </c>
      <c r="BG103" s="10" t="s">
        <v>373</v>
      </c>
      <c r="BH103" s="10" t="s">
        <v>494</v>
      </c>
      <c r="BI103" s="10" t="s">
        <v>2757</v>
      </c>
      <c r="BJ103" s="10" t="s">
        <v>2758</v>
      </c>
      <c r="BK103" s="10">
        <v>1</v>
      </c>
      <c r="BL103" s="10">
        <v>2019</v>
      </c>
      <c r="BM103" s="10" t="s">
        <v>411</v>
      </c>
      <c r="BN103" s="19">
        <v>0.03</v>
      </c>
      <c r="BP103" s="10" t="s">
        <v>618</v>
      </c>
      <c r="BQ103" s="10" t="s">
        <v>373</v>
      </c>
      <c r="BR103" s="10" t="s">
        <v>502</v>
      </c>
      <c r="BS103" s="10" t="s">
        <v>373</v>
      </c>
      <c r="BT103" s="10" t="s">
        <v>2759</v>
      </c>
      <c r="BU103" s="10">
        <v>2</v>
      </c>
      <c r="BV103" s="10" t="s">
        <v>373</v>
      </c>
      <c r="BW103" s="10" t="s">
        <v>373</v>
      </c>
      <c r="BX103" s="10" t="s">
        <v>373</v>
      </c>
      <c r="BY103" s="10" t="s">
        <v>373</v>
      </c>
      <c r="BZ103" s="10" t="s">
        <v>373</v>
      </c>
      <c r="CA103" s="10" t="s">
        <v>373</v>
      </c>
      <c r="CB103" s="10" t="s">
        <v>373</v>
      </c>
      <c r="CC103" s="10" t="s">
        <v>373</v>
      </c>
      <c r="CD103" s="10" t="s">
        <v>373</v>
      </c>
      <c r="CE103" s="10" t="s">
        <v>373</v>
      </c>
      <c r="CF103" s="10" t="s">
        <v>373</v>
      </c>
      <c r="CG103" s="10" t="s">
        <v>373</v>
      </c>
      <c r="CH103" s="10">
        <v>1</v>
      </c>
      <c r="CI103" s="10">
        <v>1800</v>
      </c>
      <c r="CJ103" s="10">
        <v>12</v>
      </c>
      <c r="CK103" s="10" t="s">
        <v>373</v>
      </c>
      <c r="CL103" s="10" t="s">
        <v>373</v>
      </c>
      <c r="CM103" s="10" t="s">
        <v>373</v>
      </c>
      <c r="CN103" s="10" t="s">
        <v>373</v>
      </c>
      <c r="CO103" s="10" t="s">
        <v>373</v>
      </c>
      <c r="CP103" s="10" t="s">
        <v>373</v>
      </c>
      <c r="CQ103" s="10" t="s">
        <v>373</v>
      </c>
      <c r="CR103" s="10" t="s">
        <v>373</v>
      </c>
      <c r="CS103" s="123">
        <v>90000000</v>
      </c>
      <c r="CT103" s="10">
        <v>11.5</v>
      </c>
      <c r="CU103" s="10">
        <v>43</v>
      </c>
      <c r="CV103" s="10">
        <v>7</v>
      </c>
      <c r="CW103" s="10" t="s">
        <v>429</v>
      </c>
      <c r="CX103" s="10" t="s">
        <v>658</v>
      </c>
      <c r="CY103" s="10">
        <v>1996</v>
      </c>
      <c r="CZ103" s="10" t="s">
        <v>2765</v>
      </c>
      <c r="DA103" s="10">
        <v>1.1000000000000001</v>
      </c>
      <c r="DB103" s="10">
        <v>246000</v>
      </c>
      <c r="DC103" s="10">
        <v>0.95</v>
      </c>
      <c r="DD103" s="10">
        <v>350000</v>
      </c>
      <c r="DE103" s="10" t="s">
        <v>373</v>
      </c>
      <c r="DF103" s="10" t="s">
        <v>373</v>
      </c>
      <c r="DG103" s="10" t="s">
        <v>373</v>
      </c>
      <c r="DH103" s="10">
        <v>2</v>
      </c>
      <c r="DI103" s="10" t="s">
        <v>373</v>
      </c>
      <c r="DJ103" s="10" t="s">
        <v>373</v>
      </c>
      <c r="DK103" s="10" t="s">
        <v>373</v>
      </c>
      <c r="DL103" s="10" t="s">
        <v>373</v>
      </c>
      <c r="DM103" s="10" t="s">
        <v>373</v>
      </c>
      <c r="DN103" s="10">
        <v>2022</v>
      </c>
      <c r="DO103" s="10">
        <v>2</v>
      </c>
      <c r="DP103" s="10">
        <v>1</v>
      </c>
      <c r="DQ103" s="10" t="s">
        <v>449</v>
      </c>
      <c r="DR103" s="10" t="s">
        <v>373</v>
      </c>
      <c r="DS103" s="12">
        <v>1</v>
      </c>
      <c r="DT103" s="10" t="s">
        <v>373</v>
      </c>
      <c r="DU103" s="10" t="s">
        <v>373</v>
      </c>
      <c r="DV103" s="10" t="s">
        <v>2768</v>
      </c>
      <c r="DW103" s="10">
        <v>1</v>
      </c>
      <c r="DX103" s="10">
        <v>1800</v>
      </c>
      <c r="DY103" s="10" t="s">
        <v>373</v>
      </c>
      <c r="DZ103" s="10" t="s">
        <v>373</v>
      </c>
      <c r="EA103" s="10" t="s">
        <v>373</v>
      </c>
      <c r="EB103" s="10">
        <v>720</v>
      </c>
      <c r="EC103" s="10" t="s">
        <v>373</v>
      </c>
      <c r="ED103" s="10" t="s">
        <v>373</v>
      </c>
      <c r="EE103" s="10" t="s">
        <v>373</v>
      </c>
      <c r="EF103" s="10" t="s">
        <v>373</v>
      </c>
      <c r="EG103" s="10" t="s">
        <v>373</v>
      </c>
      <c r="EH103" s="10" t="s">
        <v>2770</v>
      </c>
      <c r="EI103" s="10">
        <v>10.75</v>
      </c>
      <c r="EJ103" s="10" t="s">
        <v>2772</v>
      </c>
      <c r="EK103" s="10">
        <v>2</v>
      </c>
      <c r="EL103" s="19">
        <v>0</v>
      </c>
      <c r="EM103" s="10" t="s">
        <v>1958</v>
      </c>
      <c r="EN103" s="10" t="s">
        <v>373</v>
      </c>
      <c r="EO103" s="10" t="s">
        <v>658</v>
      </c>
      <c r="EP103" s="10">
        <v>2008</v>
      </c>
      <c r="EQ103" s="10" t="s">
        <v>373</v>
      </c>
      <c r="ER103" s="10" t="s">
        <v>373</v>
      </c>
      <c r="ES103" s="10" t="s">
        <v>373</v>
      </c>
      <c r="ET103" s="10" t="s">
        <v>373</v>
      </c>
      <c r="EU103" s="10" t="s">
        <v>373</v>
      </c>
      <c r="EV103" s="19">
        <v>0.6</v>
      </c>
      <c r="EW103" s="10">
        <v>2050</v>
      </c>
      <c r="EX103" s="10">
        <v>2045</v>
      </c>
      <c r="EY103" s="10">
        <v>2</v>
      </c>
      <c r="EZ103" s="10">
        <v>1</v>
      </c>
      <c r="FA103" s="19">
        <v>0.01</v>
      </c>
      <c r="FB103" s="10" t="s">
        <v>2774</v>
      </c>
      <c r="FC103" s="10">
        <v>2</v>
      </c>
      <c r="FD103" s="10" t="s">
        <v>373</v>
      </c>
      <c r="FE103" s="10">
        <v>2</v>
      </c>
      <c r="FF103" s="10" t="s">
        <v>373</v>
      </c>
      <c r="FG103" s="10" t="s">
        <v>373</v>
      </c>
      <c r="FH103" s="10">
        <v>2</v>
      </c>
      <c r="FI103" s="10" t="s">
        <v>373</v>
      </c>
      <c r="FJ103" s="10" t="s">
        <v>373</v>
      </c>
      <c r="FK103" s="10" t="s">
        <v>373</v>
      </c>
      <c r="FL103" s="10" t="s">
        <v>373</v>
      </c>
      <c r="FM103" s="10" t="s">
        <v>373</v>
      </c>
      <c r="FN103" s="10" t="s">
        <v>373</v>
      </c>
      <c r="FO103" s="10" t="s">
        <v>373</v>
      </c>
      <c r="FP103" s="10" t="s">
        <v>373</v>
      </c>
      <c r="FQ103" s="10" t="s">
        <v>373</v>
      </c>
      <c r="FR103" s="10" t="s">
        <v>373</v>
      </c>
      <c r="FS103" s="10" t="s">
        <v>373</v>
      </c>
    </row>
    <row r="104" spans="1:175" s="10" customFormat="1" x14ac:dyDescent="0.2">
      <c r="A104" s="10" t="s">
        <v>418</v>
      </c>
      <c r="B104" s="10">
        <v>3490</v>
      </c>
      <c r="C104" s="10">
        <v>4</v>
      </c>
      <c r="D104" s="10">
        <v>7</v>
      </c>
      <c r="E104" s="10">
        <v>1</v>
      </c>
      <c r="F104" s="10" t="s">
        <v>373</v>
      </c>
      <c r="G104" s="10" t="s">
        <v>423</v>
      </c>
      <c r="H104" s="10">
        <v>1</v>
      </c>
      <c r="I104" s="10" t="s">
        <v>424</v>
      </c>
      <c r="J104" s="10" t="s">
        <v>373</v>
      </c>
      <c r="K104" s="71">
        <v>0.1</v>
      </c>
      <c r="L104" s="10" t="s">
        <v>373</v>
      </c>
      <c r="M104" s="10">
        <v>10</v>
      </c>
      <c r="N104" s="10" t="s">
        <v>373</v>
      </c>
      <c r="O104" s="10" t="s">
        <v>373</v>
      </c>
      <c r="P104" s="10">
        <v>30</v>
      </c>
      <c r="Q104" s="10" t="s">
        <v>373</v>
      </c>
      <c r="R104" s="10" t="s">
        <v>373</v>
      </c>
      <c r="S104" s="10">
        <v>2</v>
      </c>
      <c r="T104" s="10" t="s">
        <v>373</v>
      </c>
      <c r="U104" s="10" t="s">
        <v>405</v>
      </c>
      <c r="V104" s="10" t="s">
        <v>406</v>
      </c>
      <c r="W104" s="10">
        <v>30</v>
      </c>
      <c r="X104" s="10" t="s">
        <v>373</v>
      </c>
      <c r="Y104" s="10" t="s">
        <v>373</v>
      </c>
      <c r="Z104" s="19">
        <v>0.157</v>
      </c>
      <c r="AA104" s="19">
        <v>0.35700000000000004</v>
      </c>
      <c r="AB104" s="10" t="s">
        <v>373</v>
      </c>
      <c r="AC104" s="10" t="s">
        <v>373</v>
      </c>
      <c r="AE104" s="10" t="s">
        <v>373</v>
      </c>
      <c r="AF104" s="10" t="s">
        <v>429</v>
      </c>
      <c r="AG104" s="10">
        <v>2</v>
      </c>
      <c r="AH104" s="10">
        <v>2</v>
      </c>
      <c r="AI104" s="10" t="s">
        <v>373</v>
      </c>
      <c r="AJ104" s="10">
        <v>2012</v>
      </c>
      <c r="AK104" s="10">
        <v>2004</v>
      </c>
      <c r="AL104" s="10" t="s">
        <v>373</v>
      </c>
      <c r="AM104" s="10">
        <v>2000</v>
      </c>
      <c r="AN104" s="10">
        <v>2000</v>
      </c>
      <c r="AO104" s="10" t="s">
        <v>373</v>
      </c>
      <c r="AP104" s="10">
        <v>2</v>
      </c>
      <c r="AQ104" s="10" t="s">
        <v>408</v>
      </c>
      <c r="AR104" s="10" t="s">
        <v>373</v>
      </c>
      <c r="AS104" s="10" t="s">
        <v>373</v>
      </c>
      <c r="AT104" s="10" t="s">
        <v>373</v>
      </c>
      <c r="AU104" s="10" t="s">
        <v>373</v>
      </c>
      <c r="AV104" s="10">
        <v>2</v>
      </c>
      <c r="AW104" s="10" t="s">
        <v>433</v>
      </c>
      <c r="AX104" s="10">
        <v>2</v>
      </c>
      <c r="AY104" s="10">
        <v>2</v>
      </c>
      <c r="AZ104" s="10" t="s">
        <v>373</v>
      </c>
      <c r="BA104" s="10">
        <v>2</v>
      </c>
      <c r="BB104" s="10" t="s">
        <v>373</v>
      </c>
      <c r="BC104" s="10" t="s">
        <v>373</v>
      </c>
      <c r="BD104" s="10" t="s">
        <v>373</v>
      </c>
      <c r="BE104" s="10" t="s">
        <v>373</v>
      </c>
      <c r="BF104" s="10" t="s">
        <v>373</v>
      </c>
      <c r="BG104" s="10" t="s">
        <v>373</v>
      </c>
      <c r="BH104" s="10" t="s">
        <v>373</v>
      </c>
      <c r="BI104" s="10" t="s">
        <v>373</v>
      </c>
      <c r="BJ104" s="10" t="s">
        <v>373</v>
      </c>
      <c r="BK104" s="10">
        <v>1</v>
      </c>
      <c r="BL104" s="10">
        <v>2004</v>
      </c>
      <c r="BM104" s="10" t="s">
        <v>411</v>
      </c>
      <c r="BN104" s="10" t="s">
        <v>373</v>
      </c>
      <c r="BO104" s="10" t="s">
        <v>373</v>
      </c>
      <c r="BP104" s="10" t="s">
        <v>434</v>
      </c>
      <c r="BQ104" s="10" t="s">
        <v>373</v>
      </c>
      <c r="BR104" s="10" t="s">
        <v>435</v>
      </c>
      <c r="BS104" s="10" t="s">
        <v>373</v>
      </c>
      <c r="BT104" s="77" t="s">
        <v>373</v>
      </c>
      <c r="BU104" s="10">
        <v>2</v>
      </c>
      <c r="BV104" s="10" t="s">
        <v>373</v>
      </c>
      <c r="BW104" s="10" t="s">
        <v>373</v>
      </c>
      <c r="BX104" s="10" t="s">
        <v>373</v>
      </c>
      <c r="BY104" s="10" t="s">
        <v>373</v>
      </c>
      <c r="BZ104" s="10" t="s">
        <v>373</v>
      </c>
      <c r="CA104" s="10" t="s">
        <v>373</v>
      </c>
      <c r="CB104" s="10" t="s">
        <v>373</v>
      </c>
      <c r="CC104" s="10" t="s">
        <v>373</v>
      </c>
      <c r="CD104" s="10" t="s">
        <v>373</v>
      </c>
      <c r="CE104" s="10" t="s">
        <v>373</v>
      </c>
      <c r="CF104" s="10" t="s">
        <v>373</v>
      </c>
      <c r="CG104" s="10" t="s">
        <v>373</v>
      </c>
      <c r="CH104" s="10">
        <v>1</v>
      </c>
      <c r="CI104" s="10">
        <v>3490</v>
      </c>
      <c r="CJ104" s="10">
        <v>100</v>
      </c>
      <c r="CK104" s="10" t="s">
        <v>373</v>
      </c>
      <c r="CL104" s="10" t="s">
        <v>373</v>
      </c>
      <c r="CM104" s="10">
        <v>1400</v>
      </c>
      <c r="CN104" s="10">
        <v>30</v>
      </c>
      <c r="CO104" s="10">
        <v>50</v>
      </c>
      <c r="CP104" s="10" t="s">
        <v>373</v>
      </c>
      <c r="CQ104" s="10" t="s">
        <v>373</v>
      </c>
      <c r="CR104" s="10" t="s">
        <v>373</v>
      </c>
      <c r="CS104" s="123">
        <v>3000</v>
      </c>
      <c r="CT104" s="10">
        <v>100</v>
      </c>
      <c r="CU104" s="10">
        <v>0</v>
      </c>
      <c r="CV104" s="10">
        <v>1</v>
      </c>
      <c r="CW104" s="10">
        <v>0</v>
      </c>
      <c r="CX104" s="10">
        <v>1921</v>
      </c>
      <c r="CY104" s="10">
        <v>2014</v>
      </c>
      <c r="CZ104" s="10" t="s">
        <v>444</v>
      </c>
      <c r="DA104" s="10" t="s">
        <v>445</v>
      </c>
      <c r="DB104" s="10" t="s">
        <v>446</v>
      </c>
      <c r="DC104" s="10" t="s">
        <v>446</v>
      </c>
      <c r="DD104" s="10" t="s">
        <v>447</v>
      </c>
      <c r="DE104" s="10" t="s">
        <v>373</v>
      </c>
      <c r="DF104" s="10" t="s">
        <v>445</v>
      </c>
      <c r="DG104" s="10" t="s">
        <v>373</v>
      </c>
      <c r="DH104" s="10" t="s">
        <v>373</v>
      </c>
      <c r="DI104" s="10" t="s">
        <v>373</v>
      </c>
      <c r="DJ104" s="10" t="s">
        <v>373</v>
      </c>
      <c r="DK104" s="10" t="s">
        <v>373</v>
      </c>
      <c r="DL104" s="10" t="s">
        <v>373</v>
      </c>
      <c r="DM104" s="10" t="s">
        <v>373</v>
      </c>
      <c r="DN104" s="10">
        <v>2050</v>
      </c>
      <c r="DO104" s="10">
        <v>1</v>
      </c>
      <c r="DP104" s="10">
        <v>1</v>
      </c>
      <c r="DQ104" s="10" t="s">
        <v>449</v>
      </c>
      <c r="DR104" s="10" t="s">
        <v>373</v>
      </c>
      <c r="DS104" s="12">
        <v>0.05</v>
      </c>
      <c r="DT104" s="12">
        <v>0.93</v>
      </c>
      <c r="DU104" s="12">
        <v>0.02</v>
      </c>
      <c r="DV104" s="10" t="s">
        <v>373</v>
      </c>
      <c r="DW104" s="10">
        <v>1</v>
      </c>
      <c r="DX104" s="10">
        <v>3500</v>
      </c>
      <c r="DY104" s="10">
        <v>4000</v>
      </c>
      <c r="DZ104" s="10" t="s">
        <v>373</v>
      </c>
      <c r="EA104" s="10" t="s">
        <v>373</v>
      </c>
      <c r="EB104" s="10">
        <v>1450</v>
      </c>
      <c r="EC104" s="10">
        <v>1500</v>
      </c>
      <c r="ED104" s="10" t="s">
        <v>373</v>
      </c>
      <c r="EE104" s="10" t="s">
        <v>373</v>
      </c>
      <c r="EF104" s="10" t="s">
        <v>373</v>
      </c>
      <c r="EG104" s="10" t="s">
        <v>373</v>
      </c>
      <c r="EH104" s="10">
        <v>3000</v>
      </c>
      <c r="EI104" s="10">
        <v>400</v>
      </c>
      <c r="EJ104" s="10">
        <v>13</v>
      </c>
      <c r="EK104" s="10">
        <v>1</v>
      </c>
      <c r="EL104" s="19">
        <v>0</v>
      </c>
      <c r="EM104" s="10" t="s">
        <v>459</v>
      </c>
      <c r="EN104" s="10" t="s">
        <v>373</v>
      </c>
      <c r="EO104" s="10">
        <v>1964</v>
      </c>
      <c r="EP104" s="10">
        <v>2004</v>
      </c>
      <c r="EQ104" s="10">
        <v>1.8</v>
      </c>
      <c r="ER104" s="10">
        <v>7.3</v>
      </c>
      <c r="ES104" s="10" t="s">
        <v>463</v>
      </c>
      <c r="ET104" s="10" t="s">
        <v>464</v>
      </c>
      <c r="EU104" s="10" t="s">
        <v>465</v>
      </c>
      <c r="EV104" s="12">
        <v>0.36</v>
      </c>
      <c r="EW104" s="10">
        <v>2050</v>
      </c>
      <c r="EX104" s="10">
        <v>2050</v>
      </c>
      <c r="EY104" s="10">
        <v>2</v>
      </c>
      <c r="EZ104" s="10">
        <v>1</v>
      </c>
      <c r="FA104" s="12">
        <v>1</v>
      </c>
      <c r="FB104" s="10" t="s">
        <v>467</v>
      </c>
      <c r="FC104" s="10">
        <v>2</v>
      </c>
      <c r="FD104" s="10" t="s">
        <v>373</v>
      </c>
      <c r="FE104" s="10">
        <v>2</v>
      </c>
      <c r="FF104" s="10" t="s">
        <v>373</v>
      </c>
      <c r="FG104" s="10" t="s">
        <v>373</v>
      </c>
      <c r="FH104" s="10">
        <v>1</v>
      </c>
      <c r="FI104" s="10" t="s">
        <v>373</v>
      </c>
      <c r="FJ104" s="10" t="s">
        <v>373</v>
      </c>
      <c r="FK104" s="10" t="s">
        <v>373</v>
      </c>
      <c r="FL104" s="10" t="s">
        <v>373</v>
      </c>
      <c r="FM104" s="10" t="s">
        <v>373</v>
      </c>
      <c r="FN104" s="10" t="s">
        <v>373</v>
      </c>
      <c r="FO104" s="10" t="s">
        <v>373</v>
      </c>
      <c r="FP104" s="10" t="s">
        <v>373</v>
      </c>
      <c r="FQ104" s="10" t="s">
        <v>373</v>
      </c>
      <c r="FR104" s="10" t="s">
        <v>373</v>
      </c>
      <c r="FS104" s="10" t="s">
        <v>373</v>
      </c>
    </row>
    <row r="105" spans="1:175" s="10" customFormat="1" x14ac:dyDescent="0.2">
      <c r="A105" s="10" t="s">
        <v>3243</v>
      </c>
      <c r="B105" s="10">
        <v>165265</v>
      </c>
      <c r="C105" s="10">
        <v>5</v>
      </c>
      <c r="D105" s="10">
        <v>3</v>
      </c>
      <c r="E105" s="10">
        <v>1</v>
      </c>
      <c r="F105" s="10" t="s">
        <v>373</v>
      </c>
      <c r="G105" s="10" t="s">
        <v>423</v>
      </c>
      <c r="H105" s="10">
        <v>1</v>
      </c>
      <c r="I105" s="10" t="s">
        <v>1222</v>
      </c>
      <c r="J105" s="10" t="s">
        <v>373</v>
      </c>
      <c r="K105" s="10" t="s">
        <v>373</v>
      </c>
      <c r="L105" s="10" t="s">
        <v>373</v>
      </c>
      <c r="M105" s="10" t="s">
        <v>373</v>
      </c>
      <c r="N105" s="10" t="s">
        <v>373</v>
      </c>
      <c r="O105" s="10" t="s">
        <v>373</v>
      </c>
      <c r="P105" s="10">
        <v>39</v>
      </c>
      <c r="Q105" s="77">
        <v>25.01</v>
      </c>
      <c r="R105" s="10">
        <v>47</v>
      </c>
      <c r="S105" s="10">
        <v>1</v>
      </c>
      <c r="T105" s="10" t="s">
        <v>1830</v>
      </c>
      <c r="U105" s="10" t="s">
        <v>405</v>
      </c>
      <c r="V105" s="10" t="s">
        <v>636</v>
      </c>
      <c r="W105" s="10">
        <v>90</v>
      </c>
      <c r="X105" s="10" t="s">
        <v>1831</v>
      </c>
      <c r="Y105" s="10" t="s">
        <v>1832</v>
      </c>
      <c r="Z105" s="19">
        <v>0.28399999999999997</v>
      </c>
      <c r="AA105" s="19">
        <v>0.26899999999999996</v>
      </c>
      <c r="AB105" s="24">
        <v>3.7000000000000005E-2</v>
      </c>
      <c r="AC105" s="10" t="s">
        <v>373</v>
      </c>
      <c r="AE105" s="10" t="s">
        <v>373</v>
      </c>
      <c r="AF105" s="10" t="s">
        <v>373</v>
      </c>
      <c r="AG105" s="10">
        <v>1</v>
      </c>
      <c r="AH105" s="10">
        <v>1</v>
      </c>
      <c r="AI105" s="10">
        <v>1</v>
      </c>
      <c r="AJ105" s="10">
        <v>2018</v>
      </c>
      <c r="AK105" s="10">
        <v>2018</v>
      </c>
      <c r="AL105" s="10">
        <v>2018</v>
      </c>
      <c r="AM105" s="10">
        <v>2018</v>
      </c>
      <c r="AN105" s="10">
        <v>2018</v>
      </c>
      <c r="AO105" s="10">
        <v>2018</v>
      </c>
      <c r="AP105" s="10">
        <v>2</v>
      </c>
      <c r="AQ105" s="10" t="s">
        <v>703</v>
      </c>
      <c r="AR105" s="10" t="s">
        <v>1836</v>
      </c>
      <c r="AS105" s="10" t="s">
        <v>373</v>
      </c>
      <c r="AT105" s="10" t="s">
        <v>1837</v>
      </c>
      <c r="AU105" s="10" t="s">
        <v>1838</v>
      </c>
      <c r="AV105" s="10">
        <v>1</v>
      </c>
      <c r="AW105" s="10" t="s">
        <v>494</v>
      </c>
      <c r="AX105" s="10">
        <v>2</v>
      </c>
      <c r="AY105" s="10">
        <v>2</v>
      </c>
      <c r="AZ105" s="10">
        <v>2</v>
      </c>
      <c r="BA105" s="10">
        <v>1</v>
      </c>
      <c r="BB105" s="10">
        <v>2019</v>
      </c>
      <c r="BC105" s="10" t="s">
        <v>411</v>
      </c>
      <c r="BD105" s="16">
        <v>0.03</v>
      </c>
      <c r="BE105" s="10" t="s">
        <v>373</v>
      </c>
      <c r="BF105" s="10" t="s">
        <v>559</v>
      </c>
      <c r="BG105" s="10" t="s">
        <v>373</v>
      </c>
      <c r="BH105" s="10" t="s">
        <v>415</v>
      </c>
      <c r="BI105" s="10" t="s">
        <v>373</v>
      </c>
      <c r="BJ105" s="77">
        <v>25.51</v>
      </c>
      <c r="BK105" s="10">
        <v>1</v>
      </c>
      <c r="BL105" s="10">
        <v>2019</v>
      </c>
      <c r="BM105" s="10" t="s">
        <v>411</v>
      </c>
      <c r="BN105" s="19">
        <v>2.5000000000000001E-2</v>
      </c>
      <c r="BO105" s="10" t="s">
        <v>373</v>
      </c>
      <c r="BP105" s="10" t="s">
        <v>1685</v>
      </c>
      <c r="BQ105" s="10" t="s">
        <v>373</v>
      </c>
      <c r="BR105" s="10" t="s">
        <v>494</v>
      </c>
      <c r="BS105" s="10" t="s">
        <v>1840</v>
      </c>
      <c r="BT105" s="77">
        <v>37.56</v>
      </c>
      <c r="BU105" s="10">
        <v>1</v>
      </c>
      <c r="BV105" s="10">
        <v>2019</v>
      </c>
      <c r="BW105" s="10" t="s">
        <v>411</v>
      </c>
      <c r="BX105" s="19">
        <v>0.05</v>
      </c>
      <c r="BZ105" s="10">
        <v>1</v>
      </c>
      <c r="CA105" s="10" t="s">
        <v>499</v>
      </c>
      <c r="CB105" s="10" t="s">
        <v>373</v>
      </c>
      <c r="CC105" s="10" t="s">
        <v>752</v>
      </c>
      <c r="CD105" s="10" t="s">
        <v>373</v>
      </c>
      <c r="CE105" s="10">
        <v>1</v>
      </c>
      <c r="CF105" s="10" t="s">
        <v>1842</v>
      </c>
      <c r="CG105" s="9">
        <v>16.39</v>
      </c>
      <c r="CH105" s="10">
        <v>1</v>
      </c>
      <c r="CI105" s="10">
        <v>165265</v>
      </c>
      <c r="CJ105" s="10">
        <v>32235</v>
      </c>
      <c r="CK105" s="10">
        <v>165265</v>
      </c>
      <c r="CL105" s="10">
        <v>32235</v>
      </c>
      <c r="CM105" s="10">
        <v>39547</v>
      </c>
      <c r="CN105" s="10">
        <v>7757</v>
      </c>
      <c r="CO105" s="10">
        <v>2959</v>
      </c>
      <c r="CP105" s="10">
        <v>322</v>
      </c>
      <c r="CQ105" s="10">
        <v>2997</v>
      </c>
      <c r="CR105" s="10">
        <v>2515</v>
      </c>
      <c r="CS105" s="13">
        <v>4012878</v>
      </c>
      <c r="CT105" s="10">
        <v>762</v>
      </c>
      <c r="CU105" s="10">
        <v>18</v>
      </c>
      <c r="CV105" s="10">
        <v>28</v>
      </c>
      <c r="CW105" s="10">
        <v>12.8</v>
      </c>
      <c r="CX105" s="10">
        <v>1887</v>
      </c>
      <c r="CY105" s="10">
        <v>2004</v>
      </c>
      <c r="CZ105" s="10" t="s">
        <v>1859</v>
      </c>
      <c r="DA105" s="10" t="s">
        <v>1860</v>
      </c>
      <c r="DB105" s="10" t="s">
        <v>1861</v>
      </c>
      <c r="DC105" s="10">
        <v>0.86</v>
      </c>
      <c r="DD105" s="10" t="s">
        <v>1863</v>
      </c>
      <c r="DE105" s="10" t="s">
        <v>542</v>
      </c>
      <c r="DF105" s="10" t="s">
        <v>1864</v>
      </c>
      <c r="DG105" s="10" t="s">
        <v>373</v>
      </c>
      <c r="DH105" s="10" t="s">
        <v>373</v>
      </c>
      <c r="DI105" s="10" t="s">
        <v>373</v>
      </c>
      <c r="DJ105" s="10" t="s">
        <v>1865</v>
      </c>
      <c r="DK105" s="10" t="s">
        <v>373</v>
      </c>
      <c r="DL105" s="10" t="s">
        <v>373</v>
      </c>
      <c r="DM105" s="10" t="s">
        <v>373</v>
      </c>
      <c r="DN105" s="10">
        <v>2040</v>
      </c>
      <c r="DO105" s="10">
        <v>1</v>
      </c>
      <c r="DP105" s="10">
        <v>1</v>
      </c>
      <c r="DQ105" s="10" t="s">
        <v>765</v>
      </c>
      <c r="DR105" s="10" t="s">
        <v>373</v>
      </c>
      <c r="DS105" s="12">
        <v>7.0000000000000007E-2</v>
      </c>
      <c r="DT105" s="12">
        <v>0.93</v>
      </c>
      <c r="DU105" s="10" t="s">
        <v>373</v>
      </c>
      <c r="DV105" s="10" t="s">
        <v>1866</v>
      </c>
      <c r="DW105" s="10">
        <v>1</v>
      </c>
      <c r="DX105" s="10">
        <v>165265</v>
      </c>
      <c r="DY105" s="10">
        <v>73640</v>
      </c>
      <c r="DZ105" s="10">
        <v>165265</v>
      </c>
      <c r="EA105" s="10">
        <v>73640</v>
      </c>
      <c r="EB105" s="10">
        <v>39796</v>
      </c>
      <c r="EC105" s="10">
        <v>19012</v>
      </c>
      <c r="ED105" s="10">
        <v>2953</v>
      </c>
      <c r="EE105" s="10">
        <v>836</v>
      </c>
      <c r="EF105" s="10">
        <v>2117</v>
      </c>
      <c r="EG105" s="10">
        <v>1191</v>
      </c>
      <c r="EH105" s="10" t="s">
        <v>1874</v>
      </c>
      <c r="EI105" s="10">
        <v>811.4</v>
      </c>
      <c r="EJ105" s="10">
        <v>24</v>
      </c>
      <c r="EK105" s="10">
        <v>2</v>
      </c>
      <c r="EL105" s="10" t="s">
        <v>542</v>
      </c>
      <c r="EM105" s="10" t="s">
        <v>651</v>
      </c>
      <c r="EN105" s="10" t="s">
        <v>373</v>
      </c>
      <c r="EO105" s="10">
        <v>1964</v>
      </c>
      <c r="EP105" s="10">
        <v>2006</v>
      </c>
      <c r="EQ105" s="10" t="s">
        <v>1876</v>
      </c>
      <c r="ER105" s="10" t="s">
        <v>1877</v>
      </c>
      <c r="ES105" s="10" t="s">
        <v>1878</v>
      </c>
      <c r="ET105" s="10" t="s">
        <v>1879</v>
      </c>
      <c r="EU105" s="10" t="s">
        <v>1880</v>
      </c>
      <c r="EV105" s="10" t="s">
        <v>1881</v>
      </c>
      <c r="EW105" s="10" t="s">
        <v>1882</v>
      </c>
      <c r="EX105" s="10" t="s">
        <v>1883</v>
      </c>
      <c r="EY105" s="10">
        <v>1</v>
      </c>
      <c r="EZ105" s="10">
        <v>1</v>
      </c>
      <c r="FA105" s="12">
        <v>0.01</v>
      </c>
      <c r="FB105" s="10" t="s">
        <v>1885</v>
      </c>
      <c r="FC105" s="10">
        <v>1</v>
      </c>
      <c r="FD105" s="10" t="s">
        <v>1886</v>
      </c>
      <c r="FE105" s="10">
        <v>2</v>
      </c>
      <c r="FF105" s="10" t="s">
        <v>373</v>
      </c>
      <c r="FG105" s="10" t="s">
        <v>373</v>
      </c>
      <c r="FH105" s="10">
        <v>1</v>
      </c>
      <c r="FI105" s="10">
        <v>40111</v>
      </c>
      <c r="FJ105" s="10" t="s">
        <v>373</v>
      </c>
      <c r="FK105" s="10">
        <v>2523</v>
      </c>
      <c r="FL105" s="10" t="s">
        <v>373</v>
      </c>
      <c r="FM105" s="10">
        <v>1874</v>
      </c>
      <c r="FN105" s="10" t="s">
        <v>373</v>
      </c>
      <c r="FO105" s="10">
        <v>472.04</v>
      </c>
      <c r="FP105" s="10">
        <v>132.68</v>
      </c>
      <c r="FQ105" s="10">
        <v>3000</v>
      </c>
      <c r="FR105" s="10" t="s">
        <v>373</v>
      </c>
      <c r="FS105" s="10" t="s">
        <v>373</v>
      </c>
    </row>
    <row r="106" spans="1:175" s="10" customFormat="1" x14ac:dyDescent="0.2">
      <c r="A106" s="10" t="s">
        <v>482</v>
      </c>
      <c r="B106" s="10">
        <v>18200</v>
      </c>
      <c r="C106" s="10">
        <v>5</v>
      </c>
      <c r="D106" s="10">
        <v>11</v>
      </c>
      <c r="E106" s="10">
        <v>1</v>
      </c>
      <c r="F106" s="10" t="s">
        <v>373</v>
      </c>
      <c r="G106" s="10" t="s">
        <v>423</v>
      </c>
      <c r="H106" s="10">
        <v>1</v>
      </c>
      <c r="I106" s="10" t="s">
        <v>384</v>
      </c>
      <c r="J106" s="10" t="s">
        <v>373</v>
      </c>
      <c r="K106" s="19">
        <v>0.05</v>
      </c>
      <c r="L106" s="10" t="s">
        <v>373</v>
      </c>
      <c r="M106" s="10">
        <v>60</v>
      </c>
      <c r="N106" s="10" t="s">
        <v>373</v>
      </c>
      <c r="O106" s="10" t="s">
        <v>373</v>
      </c>
      <c r="P106" s="10">
        <v>45</v>
      </c>
      <c r="Q106" s="10" t="s">
        <v>489</v>
      </c>
      <c r="R106" s="10">
        <v>90</v>
      </c>
      <c r="S106" s="10">
        <v>1</v>
      </c>
      <c r="T106" s="10" t="s">
        <v>373</v>
      </c>
      <c r="U106" s="10" t="s">
        <v>373</v>
      </c>
      <c r="V106" s="10" t="s">
        <v>373</v>
      </c>
      <c r="W106" s="10">
        <v>30</v>
      </c>
      <c r="X106" s="10" t="s">
        <v>373</v>
      </c>
      <c r="Y106" s="10" t="s">
        <v>373</v>
      </c>
      <c r="Z106" s="19">
        <v>0.22</v>
      </c>
      <c r="AA106" s="19">
        <v>0.22</v>
      </c>
      <c r="AB106" s="10" t="s">
        <v>373</v>
      </c>
      <c r="AC106" s="10" t="s">
        <v>373</v>
      </c>
      <c r="AE106" s="10" t="s">
        <v>373</v>
      </c>
      <c r="AF106" s="10" t="s">
        <v>429</v>
      </c>
      <c r="AG106" s="10">
        <v>1</v>
      </c>
      <c r="AH106" s="10">
        <v>1</v>
      </c>
      <c r="AI106" s="10">
        <v>2</v>
      </c>
      <c r="AJ106" s="10">
        <v>2018</v>
      </c>
      <c r="AK106" s="10">
        <v>2018</v>
      </c>
      <c r="AL106" s="10" t="s">
        <v>493</v>
      </c>
      <c r="AM106" s="10">
        <v>2018</v>
      </c>
      <c r="AN106" s="10">
        <v>2018</v>
      </c>
      <c r="AO106" s="10" t="s">
        <v>493</v>
      </c>
      <c r="AP106" s="10">
        <v>2</v>
      </c>
      <c r="AQ106" s="10" t="s">
        <v>494</v>
      </c>
      <c r="AR106" s="10" t="s">
        <v>373</v>
      </c>
      <c r="AS106" s="10" t="s">
        <v>495</v>
      </c>
      <c r="AT106" s="10" t="s">
        <v>496</v>
      </c>
      <c r="AU106" s="10" t="s">
        <v>373</v>
      </c>
      <c r="AV106" s="10">
        <v>2</v>
      </c>
      <c r="AW106" s="10" t="s">
        <v>373</v>
      </c>
      <c r="AX106" s="10">
        <v>1</v>
      </c>
      <c r="AY106" s="10">
        <v>1</v>
      </c>
      <c r="AZ106" s="10" t="s">
        <v>373</v>
      </c>
      <c r="BA106" s="10">
        <v>1</v>
      </c>
      <c r="BB106" s="10">
        <v>2019</v>
      </c>
      <c r="BC106" s="10" t="s">
        <v>411</v>
      </c>
      <c r="BD106" s="16">
        <v>0.56999999999999995</v>
      </c>
      <c r="BE106" s="10" t="s">
        <v>373</v>
      </c>
      <c r="BF106" s="10" t="s">
        <v>499</v>
      </c>
      <c r="BG106" s="10" t="s">
        <v>373</v>
      </c>
      <c r="BH106" s="10" t="s">
        <v>500</v>
      </c>
      <c r="BI106" s="10" t="s">
        <v>373</v>
      </c>
      <c r="BJ106" s="77">
        <v>32.5</v>
      </c>
      <c r="BK106" s="10">
        <v>1</v>
      </c>
      <c r="BL106" s="10">
        <v>2019</v>
      </c>
      <c r="BM106" s="10" t="s">
        <v>411</v>
      </c>
      <c r="BN106" s="19">
        <v>0.56999999999999995</v>
      </c>
      <c r="BP106" s="10" t="s">
        <v>499</v>
      </c>
      <c r="BQ106" s="10" t="s">
        <v>373</v>
      </c>
      <c r="BR106" s="10" t="s">
        <v>502</v>
      </c>
      <c r="BS106" s="10" t="s">
        <v>373</v>
      </c>
      <c r="BT106" s="77">
        <v>50</v>
      </c>
      <c r="BU106" s="10">
        <v>2</v>
      </c>
      <c r="BV106" s="10" t="s">
        <v>373</v>
      </c>
      <c r="BW106" s="10" t="s">
        <v>373</v>
      </c>
      <c r="BX106" s="10" t="s">
        <v>373</v>
      </c>
      <c r="BY106" s="10" t="s">
        <v>373</v>
      </c>
      <c r="BZ106" s="10" t="s">
        <v>373</v>
      </c>
      <c r="CA106" s="10" t="s">
        <v>373</v>
      </c>
      <c r="CB106" s="10" t="s">
        <v>373</v>
      </c>
      <c r="CC106" s="10" t="s">
        <v>373</v>
      </c>
      <c r="CD106" s="10" t="s">
        <v>373</v>
      </c>
      <c r="CE106" s="10" t="s">
        <v>373</v>
      </c>
      <c r="CF106" s="10" t="s">
        <v>373</v>
      </c>
      <c r="CG106" s="10" t="s">
        <v>373</v>
      </c>
      <c r="CH106" s="10">
        <v>1</v>
      </c>
      <c r="CI106" s="10">
        <v>18000</v>
      </c>
      <c r="CJ106" s="10" t="s">
        <v>489</v>
      </c>
      <c r="CK106" s="10">
        <v>18000</v>
      </c>
      <c r="CL106" s="10" t="s">
        <v>489</v>
      </c>
      <c r="CM106" s="10">
        <v>4500</v>
      </c>
      <c r="CN106" s="10">
        <v>0</v>
      </c>
      <c r="CO106" s="10">
        <v>500</v>
      </c>
      <c r="CP106" s="10">
        <v>0</v>
      </c>
      <c r="CQ106" s="10">
        <v>0</v>
      </c>
      <c r="CR106" s="10">
        <v>0</v>
      </c>
      <c r="CS106" s="123">
        <v>171000</v>
      </c>
      <c r="CT106" s="10">
        <v>80</v>
      </c>
      <c r="CU106" s="10">
        <v>10</v>
      </c>
      <c r="CV106" s="10">
        <v>4</v>
      </c>
      <c r="CW106" s="10" t="s">
        <v>509</v>
      </c>
      <c r="CX106" s="10" t="s">
        <v>510</v>
      </c>
      <c r="CY106" s="10" t="s">
        <v>510</v>
      </c>
      <c r="CZ106" s="10" t="s">
        <v>511</v>
      </c>
      <c r="DA106" s="10" t="s">
        <v>512</v>
      </c>
      <c r="DB106" s="10" t="s">
        <v>513</v>
      </c>
      <c r="DC106" s="10" t="s">
        <v>373</v>
      </c>
      <c r="DD106" s="10">
        <v>9100000</v>
      </c>
      <c r="DE106" s="10">
        <v>0</v>
      </c>
      <c r="DF106" s="10">
        <v>7</v>
      </c>
      <c r="DG106" s="10">
        <v>0</v>
      </c>
      <c r="DH106" s="10">
        <v>0</v>
      </c>
      <c r="DI106" s="10">
        <v>0</v>
      </c>
      <c r="DJ106" s="10">
        <v>0</v>
      </c>
      <c r="DK106" s="10" t="s">
        <v>373</v>
      </c>
      <c r="DL106" s="10">
        <v>0</v>
      </c>
      <c r="DM106" s="10">
        <v>0</v>
      </c>
      <c r="DN106" s="10">
        <v>2018</v>
      </c>
      <c r="DO106" s="10">
        <v>1</v>
      </c>
      <c r="DP106" s="10">
        <v>1</v>
      </c>
      <c r="DQ106" s="10" t="s">
        <v>449</v>
      </c>
      <c r="DR106" s="10" t="s">
        <v>373</v>
      </c>
      <c r="DS106" s="12">
        <v>1</v>
      </c>
      <c r="DT106" s="10" t="s">
        <v>373</v>
      </c>
      <c r="DU106" s="10" t="s">
        <v>373</v>
      </c>
      <c r="DV106" s="10" t="s">
        <v>373</v>
      </c>
      <c r="DW106" s="10">
        <v>1</v>
      </c>
      <c r="DX106" s="10">
        <v>18200</v>
      </c>
      <c r="DY106" s="10" t="s">
        <v>489</v>
      </c>
      <c r="DZ106" s="10">
        <v>18200</v>
      </c>
      <c r="EA106" s="10" t="s">
        <v>489</v>
      </c>
      <c r="EB106" s="10">
        <v>4500</v>
      </c>
      <c r="EC106" s="10" t="s">
        <v>489</v>
      </c>
      <c r="ED106" s="10">
        <v>500</v>
      </c>
      <c r="EE106" s="10" t="s">
        <v>489</v>
      </c>
      <c r="EF106" s="10" t="s">
        <v>373</v>
      </c>
      <c r="EG106" s="10" t="s">
        <v>373</v>
      </c>
      <c r="EH106" s="10">
        <v>5000</v>
      </c>
      <c r="EI106" s="10">
        <v>85</v>
      </c>
      <c r="EJ106" s="10">
        <v>20</v>
      </c>
      <c r="EK106" s="10">
        <v>1</v>
      </c>
      <c r="EL106" s="19">
        <v>0</v>
      </c>
      <c r="EM106" s="10" t="s">
        <v>459</v>
      </c>
      <c r="EN106" s="10" t="s">
        <v>373</v>
      </c>
      <c r="EO106" s="10">
        <v>1981</v>
      </c>
      <c r="EP106" s="10">
        <v>2014</v>
      </c>
      <c r="EQ106" s="10">
        <v>3.26</v>
      </c>
      <c r="ER106" s="10">
        <v>6.24</v>
      </c>
      <c r="ES106" s="10">
        <v>511</v>
      </c>
      <c r="ET106" s="10">
        <v>1.4</v>
      </c>
      <c r="EU106" s="10">
        <v>1.4</v>
      </c>
      <c r="EV106" s="12">
        <v>0.33</v>
      </c>
      <c r="EW106" s="10">
        <v>2039</v>
      </c>
      <c r="EX106" s="10">
        <v>2039</v>
      </c>
      <c r="EY106" s="10">
        <v>2</v>
      </c>
      <c r="EZ106" s="10">
        <v>1</v>
      </c>
      <c r="FA106" s="19">
        <v>0.5</v>
      </c>
      <c r="FB106" s="10" t="s">
        <v>528</v>
      </c>
      <c r="FC106" s="10">
        <v>2</v>
      </c>
      <c r="FD106" s="10" t="s">
        <v>373</v>
      </c>
      <c r="FE106" s="10">
        <v>1</v>
      </c>
      <c r="FF106" s="55">
        <v>1</v>
      </c>
      <c r="FG106" s="10" t="s">
        <v>373</v>
      </c>
      <c r="FH106" s="10">
        <v>1</v>
      </c>
      <c r="FI106" s="10">
        <v>0</v>
      </c>
      <c r="FJ106" s="10">
        <v>0</v>
      </c>
      <c r="FK106" s="10">
        <v>0</v>
      </c>
      <c r="FL106" s="10">
        <v>0</v>
      </c>
      <c r="FM106" s="10">
        <v>0</v>
      </c>
      <c r="FN106" s="10">
        <v>0</v>
      </c>
      <c r="FO106" s="10">
        <v>1</v>
      </c>
      <c r="FP106" s="10" t="s">
        <v>530</v>
      </c>
      <c r="FQ106" s="10" t="s">
        <v>489</v>
      </c>
      <c r="FR106" s="10" t="s">
        <v>531</v>
      </c>
      <c r="FS106" s="10" t="s">
        <v>373</v>
      </c>
    </row>
    <row r="107" spans="1:175" s="10" customFormat="1" x14ac:dyDescent="0.2">
      <c r="A107" s="10" t="s">
        <v>3235</v>
      </c>
      <c r="B107" s="10">
        <v>13340</v>
      </c>
      <c r="C107" s="10">
        <v>5</v>
      </c>
      <c r="D107" s="10">
        <v>11</v>
      </c>
      <c r="E107" s="10">
        <v>1</v>
      </c>
      <c r="F107" s="10" t="s">
        <v>373</v>
      </c>
      <c r="G107" s="10" t="s">
        <v>423</v>
      </c>
      <c r="H107" s="10">
        <v>2</v>
      </c>
      <c r="I107" s="10" t="s">
        <v>401</v>
      </c>
      <c r="J107" s="10" t="s">
        <v>373</v>
      </c>
      <c r="K107" s="71">
        <v>0.05</v>
      </c>
      <c r="L107" s="10" t="s">
        <v>373</v>
      </c>
      <c r="M107" s="10">
        <v>1</v>
      </c>
      <c r="N107" s="10" t="s">
        <v>373</v>
      </c>
      <c r="O107" s="10" t="s">
        <v>373</v>
      </c>
      <c r="P107" s="10">
        <v>60</v>
      </c>
      <c r="Q107" s="10" t="s">
        <v>373</v>
      </c>
      <c r="R107" s="10" t="s">
        <v>373</v>
      </c>
      <c r="S107" s="10">
        <v>1</v>
      </c>
      <c r="T107" s="10" t="s">
        <v>2779</v>
      </c>
      <c r="U107" s="10" t="s">
        <v>405</v>
      </c>
      <c r="V107" s="10" t="s">
        <v>636</v>
      </c>
      <c r="W107" s="10">
        <v>60</v>
      </c>
      <c r="X107" s="10" t="s">
        <v>2780</v>
      </c>
      <c r="Y107" s="10" t="s">
        <v>2781</v>
      </c>
      <c r="Z107" s="10" t="s">
        <v>373</v>
      </c>
      <c r="AA107" s="10" t="s">
        <v>373</v>
      </c>
      <c r="AB107" s="10" t="s">
        <v>373</v>
      </c>
      <c r="AC107" s="10" t="s">
        <v>429</v>
      </c>
      <c r="AE107" s="10" t="s">
        <v>429</v>
      </c>
      <c r="AF107" s="10" t="s">
        <v>429</v>
      </c>
      <c r="AG107" s="10">
        <v>1</v>
      </c>
      <c r="AH107" s="10">
        <v>1</v>
      </c>
      <c r="AI107" s="10">
        <v>2</v>
      </c>
      <c r="AJ107" s="10">
        <v>2016</v>
      </c>
      <c r="AK107" s="10">
        <v>2016</v>
      </c>
      <c r="AL107" s="10" t="s">
        <v>429</v>
      </c>
      <c r="AM107" s="10">
        <v>2016</v>
      </c>
      <c r="AN107" s="10">
        <v>2016</v>
      </c>
      <c r="AO107" s="10" t="s">
        <v>429</v>
      </c>
      <c r="AP107" s="10">
        <v>2</v>
      </c>
      <c r="AQ107" s="10" t="s">
        <v>408</v>
      </c>
      <c r="AR107" s="10" t="s">
        <v>373</v>
      </c>
      <c r="AS107" s="10" t="s">
        <v>373</v>
      </c>
      <c r="AT107" s="10" t="s">
        <v>496</v>
      </c>
      <c r="AU107" s="10" t="s">
        <v>373</v>
      </c>
      <c r="AV107" s="10">
        <v>1</v>
      </c>
      <c r="AW107" s="10" t="s">
        <v>2721</v>
      </c>
      <c r="AX107" s="10">
        <v>2</v>
      </c>
      <c r="AY107" s="10">
        <v>2</v>
      </c>
      <c r="AZ107" s="10">
        <v>2</v>
      </c>
      <c r="BA107" s="10">
        <v>1</v>
      </c>
      <c r="BB107" s="10">
        <v>2017</v>
      </c>
      <c r="BC107" s="10" t="s">
        <v>411</v>
      </c>
      <c r="BD107" s="16">
        <v>0.03</v>
      </c>
      <c r="BE107" s="10" t="s">
        <v>373</v>
      </c>
      <c r="BF107" s="10" t="s">
        <v>706</v>
      </c>
      <c r="BG107" s="10" t="s">
        <v>373</v>
      </c>
      <c r="BH107" s="10" t="s">
        <v>1417</v>
      </c>
      <c r="BI107" s="10" t="s">
        <v>373</v>
      </c>
      <c r="BJ107" s="77">
        <v>29.01</v>
      </c>
      <c r="BK107" s="10">
        <v>1</v>
      </c>
      <c r="BL107" s="10">
        <v>2016</v>
      </c>
      <c r="BM107" s="10" t="s">
        <v>411</v>
      </c>
      <c r="BN107" s="19">
        <v>0.03</v>
      </c>
      <c r="BP107" s="10" t="s">
        <v>706</v>
      </c>
      <c r="BQ107" s="10" t="s">
        <v>373</v>
      </c>
      <c r="BR107" s="10" t="s">
        <v>435</v>
      </c>
      <c r="BS107" s="10" t="s">
        <v>373</v>
      </c>
      <c r="BT107" s="77">
        <v>41.95</v>
      </c>
      <c r="BU107" s="10">
        <v>1</v>
      </c>
      <c r="BV107" s="10">
        <v>2012</v>
      </c>
      <c r="BW107" s="10" t="s">
        <v>411</v>
      </c>
      <c r="BX107" s="19">
        <v>0.14199999999999999</v>
      </c>
      <c r="BZ107" s="10">
        <v>2</v>
      </c>
      <c r="CA107" s="10" t="s">
        <v>706</v>
      </c>
      <c r="CB107" s="10" t="s">
        <v>373</v>
      </c>
      <c r="CC107" s="10" t="s">
        <v>752</v>
      </c>
      <c r="CD107" s="10" t="s">
        <v>373</v>
      </c>
      <c r="CE107" s="10">
        <v>2</v>
      </c>
      <c r="CF107" s="10" t="s">
        <v>373</v>
      </c>
      <c r="CG107" s="77">
        <v>8</v>
      </c>
      <c r="CH107" s="10">
        <v>1</v>
      </c>
      <c r="CI107" s="10">
        <v>13340</v>
      </c>
      <c r="CJ107" s="10" t="s">
        <v>373</v>
      </c>
      <c r="CK107" s="10" t="s">
        <v>679</v>
      </c>
      <c r="CL107" s="10" t="s">
        <v>373</v>
      </c>
      <c r="CM107" s="10">
        <v>3875</v>
      </c>
      <c r="CN107" s="10" t="s">
        <v>373</v>
      </c>
      <c r="CO107" s="10">
        <v>575</v>
      </c>
      <c r="CP107" s="10" t="s">
        <v>373</v>
      </c>
      <c r="CQ107" s="10">
        <v>300</v>
      </c>
      <c r="CR107" s="10" t="s">
        <v>373</v>
      </c>
      <c r="CS107" s="123">
        <v>422000000</v>
      </c>
      <c r="CT107" s="10">
        <v>73.099999999999994</v>
      </c>
      <c r="CU107" s="10">
        <v>6</v>
      </c>
      <c r="CV107" s="10">
        <v>2</v>
      </c>
      <c r="CW107" s="10">
        <v>0</v>
      </c>
      <c r="CX107" s="10">
        <v>1932</v>
      </c>
      <c r="CY107" s="10">
        <v>1999</v>
      </c>
      <c r="CZ107" s="10" t="s">
        <v>2792</v>
      </c>
      <c r="DA107" s="10" t="s">
        <v>429</v>
      </c>
      <c r="DB107" s="10">
        <v>2.0299999999999998</v>
      </c>
      <c r="DC107" s="10">
        <v>0.9</v>
      </c>
      <c r="DD107" s="10">
        <v>6.2839999999999998</v>
      </c>
      <c r="DE107" s="10">
        <v>0</v>
      </c>
      <c r="DF107" s="10">
        <v>3440000</v>
      </c>
      <c r="DG107" s="10">
        <v>0</v>
      </c>
      <c r="DH107" s="10">
        <v>0</v>
      </c>
      <c r="DI107" s="10">
        <v>0</v>
      </c>
      <c r="DJ107" s="10">
        <v>0</v>
      </c>
      <c r="DK107" s="10" t="s">
        <v>373</v>
      </c>
      <c r="DL107" s="10" t="s">
        <v>373</v>
      </c>
      <c r="DM107" s="10" t="s">
        <v>373</v>
      </c>
      <c r="DN107" s="10" t="s">
        <v>679</v>
      </c>
      <c r="DO107" s="10">
        <v>1</v>
      </c>
      <c r="DP107" s="10">
        <v>1</v>
      </c>
      <c r="DQ107" s="10" t="s">
        <v>449</v>
      </c>
      <c r="DR107" s="10" t="s">
        <v>373</v>
      </c>
      <c r="DS107" s="12">
        <v>1</v>
      </c>
      <c r="DT107" s="10" t="s">
        <v>373</v>
      </c>
      <c r="DU107" s="10" t="s">
        <v>373</v>
      </c>
      <c r="DV107" s="10" t="s">
        <v>373</v>
      </c>
      <c r="DW107" s="10">
        <v>1</v>
      </c>
      <c r="DX107" s="10">
        <v>13340</v>
      </c>
      <c r="DY107" s="10" t="s">
        <v>373</v>
      </c>
      <c r="DZ107" s="10" t="s">
        <v>373</v>
      </c>
      <c r="EA107" s="10" t="s">
        <v>373</v>
      </c>
      <c r="EB107" s="10">
        <v>3875</v>
      </c>
      <c r="EC107" s="10" t="s">
        <v>373</v>
      </c>
      <c r="ED107" s="10">
        <v>575</v>
      </c>
      <c r="EE107" s="10" t="s">
        <v>373</v>
      </c>
      <c r="EF107" s="10">
        <v>300</v>
      </c>
      <c r="EG107" s="10" t="s">
        <v>373</v>
      </c>
      <c r="EH107" s="10" t="s">
        <v>429</v>
      </c>
      <c r="EI107" s="10">
        <v>59.1</v>
      </c>
      <c r="EJ107" s="10">
        <v>7</v>
      </c>
      <c r="EK107" s="10">
        <v>1</v>
      </c>
      <c r="EL107" s="19">
        <v>0</v>
      </c>
      <c r="EM107" s="10" t="s">
        <v>1958</v>
      </c>
      <c r="EN107" s="10" t="s">
        <v>373</v>
      </c>
      <c r="EO107" s="10">
        <v>1963</v>
      </c>
      <c r="EP107" s="10">
        <v>2002</v>
      </c>
      <c r="EQ107" s="10">
        <v>11.5</v>
      </c>
      <c r="ER107" s="10">
        <v>11.5</v>
      </c>
      <c r="ES107" s="10">
        <v>673</v>
      </c>
      <c r="ET107" s="10">
        <v>5.5190000000000001</v>
      </c>
      <c r="EU107" s="10">
        <v>1.7809999999999999</v>
      </c>
      <c r="EV107" s="12">
        <v>0.5</v>
      </c>
      <c r="EW107" s="10" t="s">
        <v>479</v>
      </c>
      <c r="EX107" s="10" t="s">
        <v>479</v>
      </c>
      <c r="EY107" s="10">
        <v>2</v>
      </c>
      <c r="EZ107" s="10">
        <v>1</v>
      </c>
      <c r="FA107" s="12">
        <v>1</v>
      </c>
      <c r="FB107" s="10" t="s">
        <v>2802</v>
      </c>
      <c r="FC107" s="10">
        <v>2</v>
      </c>
      <c r="FD107" s="10" t="s">
        <v>373</v>
      </c>
      <c r="FE107" s="10">
        <v>2</v>
      </c>
      <c r="FF107" s="10" t="s">
        <v>373</v>
      </c>
      <c r="FG107" s="10" t="s">
        <v>373</v>
      </c>
      <c r="FH107" s="10">
        <v>1</v>
      </c>
      <c r="FI107" s="10">
        <v>3875</v>
      </c>
      <c r="FJ107" s="10" t="s">
        <v>373</v>
      </c>
      <c r="FK107" s="10">
        <v>575</v>
      </c>
      <c r="FL107" s="10" t="s">
        <v>373</v>
      </c>
      <c r="FM107" s="10">
        <v>300</v>
      </c>
      <c r="FN107" s="10" t="s">
        <v>373</v>
      </c>
      <c r="FO107" s="10">
        <v>29.7</v>
      </c>
      <c r="FP107" s="10">
        <v>25</v>
      </c>
      <c r="FQ107" s="10" t="s">
        <v>429</v>
      </c>
      <c r="FR107" s="10" t="s">
        <v>373</v>
      </c>
      <c r="FS107" s="10" t="s">
        <v>373</v>
      </c>
    </row>
    <row r="108" spans="1:175" hidden="1" x14ac:dyDescent="0.2"/>
    <row r="109" spans="1:175" hidden="1" x14ac:dyDescent="0.2"/>
    <row r="110" spans="1:175" hidden="1" x14ac:dyDescent="0.2"/>
    <row r="111" spans="1:175" hidden="1" x14ac:dyDescent="0.2"/>
    <row r="112" spans="1:175"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row r="186" hidden="1" x14ac:dyDescent="0.2"/>
    <row r="187" hidden="1" x14ac:dyDescent="0.2"/>
    <row r="188" hidden="1" x14ac:dyDescent="0.2"/>
    <row r="189" hidden="1" x14ac:dyDescent="0.2"/>
    <row r="190" hidden="1" x14ac:dyDescent="0.2"/>
    <row r="191" hidden="1" x14ac:dyDescent="0.2"/>
    <row r="192" hidden="1" x14ac:dyDescent="0.2"/>
    <row r="193" hidden="1" x14ac:dyDescent="0.2"/>
    <row r="194" hidden="1" x14ac:dyDescent="0.2"/>
    <row r="195" hidden="1" x14ac:dyDescent="0.2"/>
    <row r="196" hidden="1" x14ac:dyDescent="0.2"/>
    <row r="197" hidden="1" x14ac:dyDescent="0.2"/>
    <row r="198" hidden="1" x14ac:dyDescent="0.2"/>
    <row r="199" hidden="1" x14ac:dyDescent="0.2"/>
    <row r="200" hidden="1" x14ac:dyDescent="0.2"/>
    <row r="201" hidden="1" x14ac:dyDescent="0.2"/>
    <row r="202" hidden="1" x14ac:dyDescent="0.2"/>
    <row r="203" hidden="1" x14ac:dyDescent="0.2"/>
    <row r="204" hidden="1" x14ac:dyDescent="0.2"/>
    <row r="205" hidden="1" x14ac:dyDescent="0.2"/>
    <row r="206" hidden="1" x14ac:dyDescent="0.2"/>
    <row r="207" hidden="1" x14ac:dyDescent="0.2"/>
    <row r="208" hidden="1" x14ac:dyDescent="0.2"/>
    <row r="209" hidden="1" x14ac:dyDescent="0.2"/>
    <row r="210" hidden="1" x14ac:dyDescent="0.2"/>
    <row r="211" hidden="1" x14ac:dyDescent="0.2"/>
    <row r="212" hidden="1" x14ac:dyDescent="0.2"/>
    <row r="213" hidden="1" x14ac:dyDescent="0.2"/>
    <row r="214" hidden="1" x14ac:dyDescent="0.2"/>
    <row r="215" hidden="1" x14ac:dyDescent="0.2"/>
    <row r="216" hidden="1" x14ac:dyDescent="0.2"/>
    <row r="217" hidden="1" x14ac:dyDescent="0.2"/>
    <row r="218" hidden="1" x14ac:dyDescent="0.2"/>
    <row r="219" hidden="1" x14ac:dyDescent="0.2"/>
    <row r="220" hidden="1" x14ac:dyDescent="0.2"/>
    <row r="221" hidden="1" x14ac:dyDescent="0.2"/>
    <row r="222" hidden="1" x14ac:dyDescent="0.2"/>
    <row r="223" hidden="1" x14ac:dyDescent="0.2"/>
    <row r="224" hidden="1" x14ac:dyDescent="0.2"/>
    <row r="225" hidden="1" x14ac:dyDescent="0.2"/>
    <row r="226" hidden="1" x14ac:dyDescent="0.2"/>
    <row r="227" hidden="1" x14ac:dyDescent="0.2"/>
    <row r="228" hidden="1" x14ac:dyDescent="0.2"/>
    <row r="229" hidden="1" x14ac:dyDescent="0.2"/>
    <row r="230" s="10" customFormat="1" hidden="1" x14ac:dyDescent="0.2"/>
    <row r="231" hidden="1" x14ac:dyDescent="0.2"/>
    <row r="232" hidden="1" x14ac:dyDescent="0.2"/>
    <row r="233" hidden="1" x14ac:dyDescent="0.2"/>
    <row r="234" hidden="1" x14ac:dyDescent="0.2"/>
    <row r="235" hidden="1" x14ac:dyDescent="0.2"/>
    <row r="236" hidden="1" x14ac:dyDescent="0.2"/>
    <row r="237" hidden="1" x14ac:dyDescent="0.2"/>
    <row r="238" hidden="1" x14ac:dyDescent="0.2"/>
    <row r="239" hidden="1" x14ac:dyDescent="0.2"/>
    <row r="240" hidden="1" x14ac:dyDescent="0.2"/>
    <row r="241" spans="1:175" hidden="1" x14ac:dyDescent="0.2"/>
    <row r="242" spans="1:175" s="10" customFormat="1" x14ac:dyDescent="0.2"/>
    <row r="243" spans="1:175" s="22" customFormat="1" x14ac:dyDescent="0.2">
      <c r="A243" s="22" t="s">
        <v>3268</v>
      </c>
      <c r="B243" s="23">
        <f>AVERAGE(B2:B242)</f>
        <v>15506.792452830188</v>
      </c>
      <c r="C243" s="23">
        <f t="shared" ref="C243:BO243" si="0">AVERAGE(C2:C242)</f>
        <v>3.1226415094339623</v>
      </c>
      <c r="D243" s="23">
        <f t="shared" si="0"/>
        <v>6.1037735849056602</v>
      </c>
      <c r="E243" s="23">
        <f t="shared" si="0"/>
        <v>1.0761904761904761</v>
      </c>
      <c r="F243" s="23" t="e">
        <f t="shared" si="0"/>
        <v>#DIV/0!</v>
      </c>
      <c r="G243" s="23" t="e">
        <f t="shared" si="0"/>
        <v>#DIV/0!</v>
      </c>
      <c r="H243" s="23">
        <f t="shared" si="0"/>
        <v>1.5</v>
      </c>
      <c r="I243" s="23" t="e">
        <f t="shared" si="0"/>
        <v>#DIV/0!</v>
      </c>
      <c r="J243" s="23" t="e">
        <f t="shared" si="0"/>
        <v>#DIV/0!</v>
      </c>
      <c r="K243" s="23">
        <f t="shared" si="0"/>
        <v>0.10224637681159413</v>
      </c>
      <c r="L243" s="23">
        <f t="shared" si="0"/>
        <v>2.896428571428572E-2</v>
      </c>
      <c r="M243" s="23">
        <f t="shared" si="0"/>
        <v>19.833333333333332</v>
      </c>
      <c r="N243" s="23">
        <f t="shared" si="0"/>
        <v>11.4</v>
      </c>
      <c r="O243" s="23">
        <f t="shared" si="0"/>
        <v>0.11104999999999995</v>
      </c>
      <c r="P243" s="23">
        <f t="shared" si="0"/>
        <v>40.194736842105264</v>
      </c>
      <c r="Q243" s="23">
        <f t="shared" si="0"/>
        <v>107.93333333333334</v>
      </c>
      <c r="R243" s="23">
        <f t="shared" si="0"/>
        <v>74.024390243902445</v>
      </c>
      <c r="S243" s="23">
        <f t="shared" si="0"/>
        <v>1.6095238095238096</v>
      </c>
      <c r="T243" s="23" t="e">
        <f t="shared" si="0"/>
        <v>#DIV/0!</v>
      </c>
      <c r="U243" s="23" t="e">
        <f t="shared" si="0"/>
        <v>#DIV/0!</v>
      </c>
      <c r="V243" s="23" t="e">
        <f t="shared" si="0"/>
        <v>#DIV/0!</v>
      </c>
      <c r="W243" s="23">
        <f t="shared" si="0"/>
        <v>81.71641791044776</v>
      </c>
      <c r="X243" s="23" t="e">
        <f t="shared" si="0"/>
        <v>#DIV/0!</v>
      </c>
      <c r="Y243" s="23" t="e">
        <f t="shared" si="0"/>
        <v>#DIV/0!</v>
      </c>
      <c r="Z243" s="23">
        <f t="shared" si="0"/>
        <v>0.22033793103448276</v>
      </c>
      <c r="AA243" s="23">
        <f t="shared" si="0"/>
        <v>0.28281914893617011</v>
      </c>
      <c r="AB243" s="23">
        <f t="shared" si="0"/>
        <v>5.6187500000000001E-2</v>
      </c>
      <c r="AC243" s="23" t="e">
        <f t="shared" si="0"/>
        <v>#DIV/0!</v>
      </c>
      <c r="AD243" s="23"/>
      <c r="AE243" s="23" t="e">
        <f t="shared" si="0"/>
        <v>#DIV/0!</v>
      </c>
      <c r="AF243" s="23" t="e">
        <f t="shared" si="0"/>
        <v>#DIV/0!</v>
      </c>
      <c r="AG243" s="23">
        <f t="shared" si="0"/>
        <v>1.4722222222222223</v>
      </c>
      <c r="AH243" s="23">
        <f t="shared" si="0"/>
        <v>1.453125</v>
      </c>
      <c r="AI243" s="23">
        <f t="shared" si="0"/>
        <v>1.6071428571428572</v>
      </c>
      <c r="AJ243" s="23">
        <f t="shared" si="0"/>
        <v>2014.4142857142858</v>
      </c>
      <c r="AK243" s="23">
        <f t="shared" si="0"/>
        <v>2013.4107142857142</v>
      </c>
      <c r="AL243" s="23">
        <f t="shared" si="0"/>
        <v>2013.1851851851852</v>
      </c>
      <c r="AM243" s="23">
        <f t="shared" si="0"/>
        <v>2012.5106382978724</v>
      </c>
      <c r="AN243" s="23">
        <f t="shared" si="0"/>
        <v>2011.6046511627908</v>
      </c>
      <c r="AO243" s="23">
        <f t="shared" si="0"/>
        <v>2010.7391304347825</v>
      </c>
      <c r="AP243" s="23">
        <f t="shared" si="0"/>
        <v>1.8041237113402062</v>
      </c>
      <c r="AQ243" s="23" t="e">
        <f t="shared" si="0"/>
        <v>#DIV/0!</v>
      </c>
      <c r="AR243" s="23" t="e">
        <f t="shared" si="0"/>
        <v>#DIV/0!</v>
      </c>
      <c r="AS243" s="23" t="e">
        <f t="shared" si="0"/>
        <v>#DIV/0!</v>
      </c>
      <c r="AT243" s="23" t="e">
        <f t="shared" si="0"/>
        <v>#DIV/0!</v>
      </c>
      <c r="AU243" s="23" t="e">
        <f t="shared" si="0"/>
        <v>#DIV/0!</v>
      </c>
      <c r="AV243" s="23">
        <f t="shared" si="0"/>
        <v>1.6391752577319587</v>
      </c>
      <c r="AW243" s="23" t="e">
        <f t="shared" si="0"/>
        <v>#DIV/0!</v>
      </c>
      <c r="AX243" s="23">
        <f t="shared" si="0"/>
        <v>1.7682926829268293</v>
      </c>
      <c r="AY243" s="23">
        <f t="shared" si="0"/>
        <v>1.7605633802816902</v>
      </c>
      <c r="AZ243" s="23">
        <f t="shared" si="0"/>
        <v>1.8653846153846154</v>
      </c>
      <c r="BA243" s="23">
        <f t="shared" si="0"/>
        <v>1.39</v>
      </c>
      <c r="BB243" s="23">
        <f t="shared" si="0"/>
        <v>2018.0980392156862</v>
      </c>
      <c r="BC243" s="23" t="e">
        <f t="shared" si="0"/>
        <v>#DIV/0!</v>
      </c>
      <c r="BD243" s="23">
        <f t="shared" si="0"/>
        <v>7.6595918367346902E-2</v>
      </c>
      <c r="BE243" s="23" t="e">
        <f t="shared" si="0"/>
        <v>#DIV/0!</v>
      </c>
      <c r="BF243" s="23" t="e">
        <f t="shared" si="0"/>
        <v>#DIV/0!</v>
      </c>
      <c r="BG243" s="23" t="e">
        <f t="shared" si="0"/>
        <v>#DIV/0!</v>
      </c>
      <c r="BH243" s="23" t="e">
        <f t="shared" si="0"/>
        <v>#DIV/0!</v>
      </c>
      <c r="BI243" s="23" t="e">
        <f t="shared" si="0"/>
        <v>#DIV/0!</v>
      </c>
      <c r="BJ243" s="23">
        <f t="shared" si="0"/>
        <v>41.233653846153857</v>
      </c>
      <c r="BK243" s="23">
        <f t="shared" si="0"/>
        <v>1.2061855670103092</v>
      </c>
      <c r="BL243" s="23">
        <f t="shared" si="0"/>
        <v>2017.125</v>
      </c>
      <c r="BM243" s="23" t="e">
        <f t="shared" si="0"/>
        <v>#DIV/0!</v>
      </c>
      <c r="BN243" s="23">
        <f t="shared" si="0"/>
        <v>8.3708333333333329E-2</v>
      </c>
      <c r="BO243" s="23" t="e">
        <f t="shared" si="0"/>
        <v>#DIV/0!</v>
      </c>
      <c r="BP243" s="23" t="e">
        <f t="shared" ref="BP243:EA243" si="1">AVERAGE(BP2:BP242)</f>
        <v>#DIV/0!</v>
      </c>
      <c r="BQ243" s="23" t="e">
        <f t="shared" si="1"/>
        <v>#DIV/0!</v>
      </c>
      <c r="BR243" s="23" t="e">
        <f t="shared" si="1"/>
        <v>#DIV/0!</v>
      </c>
      <c r="BS243" s="23" t="e">
        <f t="shared" si="1"/>
        <v>#DIV/0!</v>
      </c>
      <c r="BT243" s="141">
        <f t="shared" si="1"/>
        <v>51.135161290322579</v>
      </c>
      <c r="BU243" s="23">
        <f t="shared" si="1"/>
        <v>1.5957446808510638</v>
      </c>
      <c r="BV243" s="23">
        <f>AVERAGE(BV2:BV242)</f>
        <v>2016.5806451612902</v>
      </c>
      <c r="BW243" s="23" t="e">
        <f t="shared" si="1"/>
        <v>#DIV/0!</v>
      </c>
      <c r="BX243" s="102">
        <f t="shared" si="1"/>
        <v>0.13615151515151513</v>
      </c>
      <c r="BY243" s="23" t="e">
        <f t="shared" si="1"/>
        <v>#DIV/0!</v>
      </c>
      <c r="BZ243" s="23">
        <f t="shared" si="1"/>
        <v>1.9166666666666667</v>
      </c>
      <c r="CA243" s="23" t="e">
        <f t="shared" si="1"/>
        <v>#DIV/0!</v>
      </c>
      <c r="CB243" s="23" t="e">
        <f t="shared" si="1"/>
        <v>#DIV/0!</v>
      </c>
      <c r="CC243" s="23" t="e">
        <f t="shared" si="1"/>
        <v>#DIV/0!</v>
      </c>
      <c r="CD243" s="23" t="e">
        <f t="shared" si="1"/>
        <v>#DIV/0!</v>
      </c>
      <c r="CE243" s="23">
        <f t="shared" si="1"/>
        <v>1.6571428571428573</v>
      </c>
      <c r="CF243" s="23" t="e">
        <f t="shared" si="1"/>
        <v>#DIV/0!</v>
      </c>
      <c r="CG243" s="142">
        <f t="shared" si="1"/>
        <v>8.1978787878787891</v>
      </c>
      <c r="CH243" s="23">
        <f t="shared" si="1"/>
        <v>1.1063829787234043</v>
      </c>
      <c r="CI243" s="23">
        <f t="shared" si="1"/>
        <v>11403.866666666667</v>
      </c>
      <c r="CJ243" s="23">
        <f t="shared" si="1"/>
        <v>1410.030303030303</v>
      </c>
      <c r="CK243" s="23">
        <f t="shared" si="1"/>
        <v>12791.111111111111</v>
      </c>
      <c r="CL243" s="23">
        <f t="shared" si="1"/>
        <v>1666.8636363636363</v>
      </c>
      <c r="CM243" s="23">
        <f t="shared" si="1"/>
        <v>3480.5</v>
      </c>
      <c r="CN243" s="23">
        <f t="shared" si="1"/>
        <v>595.42857142857144</v>
      </c>
      <c r="CO243" s="23">
        <f t="shared" si="1"/>
        <v>325.62264150943395</v>
      </c>
      <c r="CP243" s="23">
        <f t="shared" si="1"/>
        <v>72.285714285714292</v>
      </c>
      <c r="CQ243" s="23">
        <f t="shared" si="1"/>
        <v>404.8</v>
      </c>
      <c r="CR243" s="23">
        <f t="shared" si="1"/>
        <v>162.125</v>
      </c>
      <c r="CS243" s="124">
        <f t="shared" si="1"/>
        <v>83790362.762653053</v>
      </c>
      <c r="CT243" s="23">
        <f t="shared" si="1"/>
        <v>87.898780487804871</v>
      </c>
      <c r="CU243" s="23">
        <f t="shared" si="1"/>
        <v>5.895833333333333</v>
      </c>
      <c r="CV243" s="23">
        <f t="shared" si="1"/>
        <v>3.2553191489361701</v>
      </c>
      <c r="CW243" s="23">
        <f t="shared" si="1"/>
        <v>3.0182297872340431</v>
      </c>
      <c r="CX243" s="23">
        <f t="shared" si="1"/>
        <v>1955.7428571428572</v>
      </c>
      <c r="CY243" s="23">
        <f t="shared" si="1"/>
        <v>2008.5135135135135</v>
      </c>
      <c r="CZ243" s="23">
        <f t="shared" si="1"/>
        <v>965000</v>
      </c>
      <c r="DA243" s="23">
        <f t="shared" si="1"/>
        <v>7.1342307692307685</v>
      </c>
      <c r="DB243" s="23">
        <f t="shared" si="1"/>
        <v>279073.69199999998</v>
      </c>
      <c r="DC243" s="23">
        <f t="shared" si="1"/>
        <v>9507.8865384615383</v>
      </c>
      <c r="DD243" s="23">
        <f t="shared" si="1"/>
        <v>988549.5467272728</v>
      </c>
      <c r="DE243" s="23">
        <f t="shared" si="1"/>
        <v>69773.045454545456</v>
      </c>
      <c r="DF243" s="23">
        <f t="shared" si="1"/>
        <v>212612.44478260871</v>
      </c>
      <c r="DG243" s="23">
        <f t="shared" si="1"/>
        <v>14072.25</v>
      </c>
      <c r="DH243" s="23">
        <f t="shared" si="1"/>
        <v>1.911111111111111</v>
      </c>
      <c r="DI243" s="23">
        <f t="shared" si="1"/>
        <v>1.2000000000000002</v>
      </c>
      <c r="DJ243" s="23">
        <f t="shared" si="1"/>
        <v>1.4705882352941176E-2</v>
      </c>
      <c r="DK243" s="23" t="e">
        <f t="shared" si="1"/>
        <v>#DIV/0!</v>
      </c>
      <c r="DL243" s="23">
        <f t="shared" si="1"/>
        <v>4</v>
      </c>
      <c r="DM243" s="23">
        <f t="shared" si="1"/>
        <v>6.25E-2</v>
      </c>
      <c r="DN243" s="23">
        <f t="shared" si="1"/>
        <v>2038.4782608695652</v>
      </c>
      <c r="DO243" s="23">
        <f t="shared" si="1"/>
        <v>1.290909090909091</v>
      </c>
      <c r="DP243" s="23">
        <f t="shared" si="1"/>
        <v>1.1272727272727272</v>
      </c>
      <c r="DQ243" s="23" t="e">
        <f t="shared" si="1"/>
        <v>#DIV/0!</v>
      </c>
      <c r="DR243" s="23" t="e">
        <f t="shared" si="1"/>
        <v>#DIV/0!</v>
      </c>
      <c r="DS243" s="23">
        <f t="shared" si="1"/>
        <v>0.69744444444444431</v>
      </c>
      <c r="DT243" s="23">
        <f t="shared" si="1"/>
        <v>0.70259090909090915</v>
      </c>
      <c r="DU243" s="23">
        <f t="shared" si="1"/>
        <v>0.56596666666666662</v>
      </c>
      <c r="DV243" s="23" t="e">
        <f t="shared" si="1"/>
        <v>#DIV/0!</v>
      </c>
      <c r="DW243" s="23">
        <f t="shared" si="1"/>
        <v>1.1772151898734178</v>
      </c>
      <c r="DX243" s="23">
        <f t="shared" si="1"/>
        <v>11465.701645833333</v>
      </c>
      <c r="DY243" s="23">
        <f t="shared" si="1"/>
        <v>3476.782608695652</v>
      </c>
      <c r="DZ243" s="23">
        <f t="shared" si="1"/>
        <v>11696.566666666668</v>
      </c>
      <c r="EA243" s="23">
        <f t="shared" si="1"/>
        <v>4167.5555555555557</v>
      </c>
      <c r="EB243" s="23">
        <f t="shared" ref="EB243:FS243" si="2">AVERAGE(EB2:EB242)</f>
        <v>3602.4</v>
      </c>
      <c r="EC243" s="23">
        <f t="shared" si="2"/>
        <v>810.73076923076928</v>
      </c>
      <c r="ED243" s="23">
        <f t="shared" si="2"/>
        <v>266.51162790697674</v>
      </c>
      <c r="EE243" s="23">
        <f t="shared" si="2"/>
        <v>39.136363636363633</v>
      </c>
      <c r="EF243" s="23">
        <f t="shared" si="2"/>
        <v>230.1904761904762</v>
      </c>
      <c r="EG243" s="23">
        <f t="shared" si="2"/>
        <v>85.642857142857139</v>
      </c>
      <c r="EH243" s="23">
        <f t="shared" si="2"/>
        <v>19292.645454545454</v>
      </c>
      <c r="EI243" s="23">
        <f t="shared" si="2"/>
        <v>79.511428571428567</v>
      </c>
      <c r="EJ243" s="23">
        <f t="shared" si="2"/>
        <v>10.117647058823529</v>
      </c>
      <c r="EK243" s="23">
        <f t="shared" si="2"/>
        <v>0.97499999999999998</v>
      </c>
      <c r="EL243" s="23">
        <f t="shared" si="2"/>
        <v>0.10379310344827586</v>
      </c>
      <c r="EM243" s="23" t="e">
        <f t="shared" si="2"/>
        <v>#DIV/0!</v>
      </c>
      <c r="EN243" s="23" t="e">
        <f t="shared" si="2"/>
        <v>#DIV/0!</v>
      </c>
      <c r="EO243" s="23">
        <f t="shared" si="2"/>
        <v>1976</v>
      </c>
      <c r="EP243" s="23">
        <f t="shared" si="2"/>
        <v>2007.5882352941176</v>
      </c>
      <c r="EQ243" s="23">
        <f t="shared" si="2"/>
        <v>2055.1098947368423</v>
      </c>
      <c r="ER243" s="23">
        <f t="shared" si="2"/>
        <v>1318.9056500000002</v>
      </c>
      <c r="ES243" s="23">
        <f t="shared" si="2"/>
        <v>95071.856863636363</v>
      </c>
      <c r="ET243" s="23">
        <f t="shared" si="2"/>
        <v>3.5653523809523815</v>
      </c>
      <c r="EU243" s="23">
        <f t="shared" si="2"/>
        <v>1.4117857142857142</v>
      </c>
      <c r="EV243" s="102">
        <f t="shared" si="2"/>
        <v>0.83969696969696961</v>
      </c>
      <c r="EW243" s="23">
        <f t="shared" si="2"/>
        <v>2038.9565217391305</v>
      </c>
      <c r="EX243" s="23">
        <f t="shared" si="2"/>
        <v>2039.8947368421052</v>
      </c>
      <c r="EY243" s="23">
        <f t="shared" si="2"/>
        <v>1.673913043478261</v>
      </c>
      <c r="EZ243" s="23">
        <f t="shared" si="2"/>
        <v>1.5625</v>
      </c>
      <c r="FA243" s="23">
        <f t="shared" si="2"/>
        <v>0.44569999999999987</v>
      </c>
      <c r="FB243" s="23" t="e">
        <f t="shared" si="2"/>
        <v>#DIV/0!</v>
      </c>
      <c r="FC243" s="23">
        <f t="shared" si="2"/>
        <v>1.6851851851851851</v>
      </c>
      <c r="FD243" s="23" t="e">
        <f t="shared" si="2"/>
        <v>#DIV/0!</v>
      </c>
      <c r="FE243" s="23">
        <f t="shared" si="2"/>
        <v>1.7857142857142858</v>
      </c>
      <c r="FF243" s="23">
        <f t="shared" si="2"/>
        <v>0.48777777777777775</v>
      </c>
      <c r="FG243" s="23" t="e">
        <f t="shared" si="2"/>
        <v>#DIV/0!</v>
      </c>
      <c r="FH243" s="23">
        <f t="shared" si="2"/>
        <v>1.5068493150684932</v>
      </c>
      <c r="FI243" s="23">
        <f t="shared" si="2"/>
        <v>5538.08</v>
      </c>
      <c r="FJ243" s="23">
        <f t="shared" si="2"/>
        <v>2.2222222222222223</v>
      </c>
      <c r="FK243" s="23">
        <f t="shared" si="2"/>
        <v>848.88</v>
      </c>
      <c r="FL243" s="23">
        <f t="shared" si="2"/>
        <v>0</v>
      </c>
      <c r="FM243" s="23">
        <f t="shared" si="2"/>
        <v>199.6875</v>
      </c>
      <c r="FN243" s="23">
        <f t="shared" si="2"/>
        <v>0</v>
      </c>
      <c r="FO243" s="23">
        <f t="shared" si="2"/>
        <v>75.529473684210529</v>
      </c>
      <c r="FP243" s="23">
        <f t="shared" si="2"/>
        <v>23.139333333333337</v>
      </c>
      <c r="FQ243" s="23">
        <f t="shared" si="2"/>
        <v>3234.1176470588234</v>
      </c>
      <c r="FR243" s="23" t="e">
        <f t="shared" si="2"/>
        <v>#DIV/0!</v>
      </c>
      <c r="FS243" s="23" t="e">
        <f t="shared" si="2"/>
        <v>#DIV/0!</v>
      </c>
    </row>
    <row r="244" spans="1:175" s="22" customFormat="1" x14ac:dyDescent="0.2">
      <c r="A244" s="22" t="s">
        <v>3269</v>
      </c>
      <c r="B244" s="23">
        <f>MEDIAN(B2:B242)</f>
        <v>2037.5</v>
      </c>
      <c r="C244" s="23">
        <f t="shared" ref="C244:BO244" si="3">MEDIAN(C2:C242)</f>
        <v>3</v>
      </c>
      <c r="D244" s="23">
        <f t="shared" si="3"/>
        <v>5</v>
      </c>
      <c r="E244" s="23">
        <f t="shared" si="3"/>
        <v>1</v>
      </c>
      <c r="F244" s="23" t="e">
        <f t="shared" si="3"/>
        <v>#NUM!</v>
      </c>
      <c r="G244" s="23" t="e">
        <f t="shared" si="3"/>
        <v>#NUM!</v>
      </c>
      <c r="H244" s="23">
        <f t="shared" si="3"/>
        <v>1.5</v>
      </c>
      <c r="I244" s="23" t="e">
        <f t="shared" si="3"/>
        <v>#NUM!</v>
      </c>
      <c r="J244" s="23" t="e">
        <f t="shared" si="3"/>
        <v>#NUM!</v>
      </c>
      <c r="K244" s="23">
        <f t="shared" si="3"/>
        <v>0.1</v>
      </c>
      <c r="L244" s="23">
        <f t="shared" si="3"/>
        <v>1.4999999999999999E-2</v>
      </c>
      <c r="M244" s="23">
        <f t="shared" si="3"/>
        <v>12</v>
      </c>
      <c r="N244" s="23">
        <f t="shared" si="3"/>
        <v>5</v>
      </c>
      <c r="O244" s="23">
        <f t="shared" si="3"/>
        <v>1.4999999999999999E-2</v>
      </c>
      <c r="P244" s="23">
        <f t="shared" si="3"/>
        <v>39</v>
      </c>
      <c r="Q244" s="23">
        <f t="shared" si="3"/>
        <v>35</v>
      </c>
      <c r="R244" s="23">
        <f t="shared" si="3"/>
        <v>75</v>
      </c>
      <c r="S244" s="23">
        <f t="shared" si="3"/>
        <v>2</v>
      </c>
      <c r="T244" s="23" t="e">
        <f t="shared" si="3"/>
        <v>#NUM!</v>
      </c>
      <c r="U244" s="23" t="e">
        <f t="shared" si="3"/>
        <v>#NUM!</v>
      </c>
      <c r="V244" s="23" t="e">
        <f t="shared" si="3"/>
        <v>#NUM!</v>
      </c>
      <c r="W244" s="23">
        <f t="shared" si="3"/>
        <v>30</v>
      </c>
      <c r="X244" s="23" t="e">
        <f t="shared" si="3"/>
        <v>#NUM!</v>
      </c>
      <c r="Y244" s="23" t="e">
        <f t="shared" si="3"/>
        <v>#NUM!</v>
      </c>
      <c r="Z244" s="23">
        <f t="shared" si="3"/>
        <v>0.19800000000000001</v>
      </c>
      <c r="AA244" s="23">
        <f t="shared" si="3"/>
        <v>0.27</v>
      </c>
      <c r="AB244" s="23">
        <f t="shared" si="3"/>
        <v>0</v>
      </c>
      <c r="AC244" s="23" t="e">
        <f t="shared" si="3"/>
        <v>#NUM!</v>
      </c>
      <c r="AD244" s="23"/>
      <c r="AE244" s="23" t="e">
        <f t="shared" si="3"/>
        <v>#NUM!</v>
      </c>
      <c r="AF244" s="23" t="e">
        <f t="shared" si="3"/>
        <v>#NUM!</v>
      </c>
      <c r="AG244" s="23">
        <f t="shared" si="3"/>
        <v>1</v>
      </c>
      <c r="AH244" s="23">
        <f t="shared" si="3"/>
        <v>1</v>
      </c>
      <c r="AI244" s="23">
        <f t="shared" si="3"/>
        <v>2</v>
      </c>
      <c r="AJ244" s="23">
        <f t="shared" si="3"/>
        <v>2016</v>
      </c>
      <c r="AK244" s="23">
        <f t="shared" si="3"/>
        <v>2016</v>
      </c>
      <c r="AL244" s="23">
        <f t="shared" si="3"/>
        <v>2017</v>
      </c>
      <c r="AM244" s="23">
        <f t="shared" si="3"/>
        <v>2015</v>
      </c>
      <c r="AN244" s="23">
        <f t="shared" si="3"/>
        <v>2014</v>
      </c>
      <c r="AO244" s="23">
        <f t="shared" si="3"/>
        <v>2014</v>
      </c>
      <c r="AP244" s="23">
        <f t="shared" si="3"/>
        <v>2</v>
      </c>
      <c r="AQ244" s="23" t="e">
        <f t="shared" si="3"/>
        <v>#NUM!</v>
      </c>
      <c r="AR244" s="23" t="e">
        <f t="shared" si="3"/>
        <v>#NUM!</v>
      </c>
      <c r="AS244" s="23" t="e">
        <f t="shared" si="3"/>
        <v>#NUM!</v>
      </c>
      <c r="AT244" s="23" t="e">
        <f t="shared" si="3"/>
        <v>#NUM!</v>
      </c>
      <c r="AU244" s="23" t="e">
        <f t="shared" si="3"/>
        <v>#NUM!</v>
      </c>
      <c r="AV244" s="23">
        <f t="shared" si="3"/>
        <v>2</v>
      </c>
      <c r="AW244" s="23" t="e">
        <f t="shared" si="3"/>
        <v>#NUM!</v>
      </c>
      <c r="AX244" s="23">
        <f t="shared" si="3"/>
        <v>2</v>
      </c>
      <c r="AY244" s="23">
        <f t="shared" si="3"/>
        <v>2</v>
      </c>
      <c r="AZ244" s="23">
        <f t="shared" si="3"/>
        <v>2</v>
      </c>
      <c r="BA244" s="23">
        <f t="shared" si="3"/>
        <v>1</v>
      </c>
      <c r="BB244" s="23">
        <f t="shared" si="3"/>
        <v>2019</v>
      </c>
      <c r="BC244" s="23" t="e">
        <f t="shared" si="3"/>
        <v>#NUM!</v>
      </c>
      <c r="BD244" s="23">
        <f t="shared" si="3"/>
        <v>0.03</v>
      </c>
      <c r="BE244" s="23" t="e">
        <f t="shared" si="3"/>
        <v>#NUM!</v>
      </c>
      <c r="BF244" s="23" t="e">
        <f t="shared" si="3"/>
        <v>#NUM!</v>
      </c>
      <c r="BG244" s="23" t="e">
        <f t="shared" si="3"/>
        <v>#NUM!</v>
      </c>
      <c r="BH244" s="23" t="e">
        <f t="shared" si="3"/>
        <v>#NUM!</v>
      </c>
      <c r="BI244" s="23" t="e">
        <f t="shared" si="3"/>
        <v>#NUM!</v>
      </c>
      <c r="BJ244" s="23">
        <f t="shared" si="3"/>
        <v>40.195</v>
      </c>
      <c r="BK244" s="23">
        <f t="shared" si="3"/>
        <v>1</v>
      </c>
      <c r="BL244" s="23">
        <f t="shared" si="3"/>
        <v>2019</v>
      </c>
      <c r="BM244" s="23" t="e">
        <f t="shared" si="3"/>
        <v>#NUM!</v>
      </c>
      <c r="BN244" s="23">
        <f t="shared" si="3"/>
        <v>0.03</v>
      </c>
      <c r="BO244" s="23" t="e">
        <f t="shared" si="3"/>
        <v>#NUM!</v>
      </c>
      <c r="BP244" s="23" t="e">
        <f t="shared" ref="BP244:EA244" si="4">MEDIAN(BP2:BP242)</f>
        <v>#NUM!</v>
      </c>
      <c r="BQ244" s="23" t="e">
        <f t="shared" si="4"/>
        <v>#NUM!</v>
      </c>
      <c r="BR244" s="23" t="e">
        <f t="shared" si="4"/>
        <v>#NUM!</v>
      </c>
      <c r="BS244" s="23" t="e">
        <f t="shared" si="4"/>
        <v>#NUM!</v>
      </c>
      <c r="BT244" s="23">
        <f t="shared" si="4"/>
        <v>49.975000000000001</v>
      </c>
      <c r="BU244" s="23">
        <f t="shared" si="4"/>
        <v>2</v>
      </c>
      <c r="BV244" s="23">
        <f t="shared" si="4"/>
        <v>2019</v>
      </c>
      <c r="BW244" s="23" t="e">
        <f t="shared" si="4"/>
        <v>#NUM!</v>
      </c>
      <c r="BX244" s="102">
        <f t="shared" si="4"/>
        <v>0.05</v>
      </c>
      <c r="BY244" s="23" t="e">
        <f t="shared" si="4"/>
        <v>#NUM!</v>
      </c>
      <c r="BZ244" s="23">
        <f t="shared" si="4"/>
        <v>2</v>
      </c>
      <c r="CA244" s="23" t="e">
        <f t="shared" si="4"/>
        <v>#NUM!</v>
      </c>
      <c r="CB244" s="23" t="e">
        <f t="shared" si="4"/>
        <v>#NUM!</v>
      </c>
      <c r="CC244" s="23" t="e">
        <f t="shared" si="4"/>
        <v>#NUM!</v>
      </c>
      <c r="CD244" s="23" t="e">
        <f t="shared" si="4"/>
        <v>#NUM!</v>
      </c>
      <c r="CE244" s="23">
        <f t="shared" si="4"/>
        <v>2</v>
      </c>
      <c r="CF244" s="23" t="e">
        <f t="shared" si="4"/>
        <v>#NUM!</v>
      </c>
      <c r="CG244" s="142">
        <f t="shared" si="4"/>
        <v>7.43</v>
      </c>
      <c r="CH244" s="23">
        <f t="shared" si="4"/>
        <v>1</v>
      </c>
      <c r="CI244" s="23">
        <f t="shared" si="4"/>
        <v>2888</v>
      </c>
      <c r="CJ244" s="23">
        <f t="shared" si="4"/>
        <v>40</v>
      </c>
      <c r="CK244" s="23">
        <f t="shared" si="4"/>
        <v>3515</v>
      </c>
      <c r="CL244" s="23">
        <f t="shared" si="4"/>
        <v>33</v>
      </c>
      <c r="CM244" s="23">
        <f t="shared" si="4"/>
        <v>1303</v>
      </c>
      <c r="CN244" s="23">
        <f t="shared" si="4"/>
        <v>32</v>
      </c>
      <c r="CO244" s="23">
        <f t="shared" si="4"/>
        <v>99</v>
      </c>
      <c r="CP244" s="23">
        <f t="shared" si="4"/>
        <v>1.5</v>
      </c>
      <c r="CQ244" s="23">
        <f t="shared" si="4"/>
        <v>28</v>
      </c>
      <c r="CR244" s="23">
        <f t="shared" si="4"/>
        <v>0</v>
      </c>
      <c r="CS244" s="124">
        <f t="shared" si="4"/>
        <v>69025</v>
      </c>
      <c r="CT244" s="23">
        <f t="shared" si="4"/>
        <v>30</v>
      </c>
      <c r="CU244" s="23">
        <f t="shared" si="4"/>
        <v>3.5</v>
      </c>
      <c r="CV244" s="23">
        <f t="shared" si="4"/>
        <v>2</v>
      </c>
      <c r="CW244" s="23">
        <f t="shared" si="4"/>
        <v>0.25</v>
      </c>
      <c r="CX244" s="23">
        <f t="shared" si="4"/>
        <v>1960</v>
      </c>
      <c r="CY244" s="23">
        <f t="shared" si="4"/>
        <v>2012</v>
      </c>
      <c r="CZ244" s="23">
        <f t="shared" si="4"/>
        <v>965000</v>
      </c>
      <c r="DA244" s="23">
        <f t="shared" si="4"/>
        <v>2.1</v>
      </c>
      <c r="DB244" s="23">
        <f t="shared" si="4"/>
        <v>6.5</v>
      </c>
      <c r="DC244" s="23">
        <f t="shared" si="4"/>
        <v>0.95</v>
      </c>
      <c r="DD244" s="23">
        <f t="shared" si="4"/>
        <v>23.1</v>
      </c>
      <c r="DE244" s="23">
        <f t="shared" si="4"/>
        <v>0</v>
      </c>
      <c r="DF244" s="23">
        <f t="shared" si="4"/>
        <v>3</v>
      </c>
      <c r="DG244" s="23">
        <f t="shared" si="4"/>
        <v>0</v>
      </c>
      <c r="DH244" s="23">
        <f t="shared" si="4"/>
        <v>0</v>
      </c>
      <c r="DI244" s="23">
        <f t="shared" si="4"/>
        <v>0</v>
      </c>
      <c r="DJ244" s="23">
        <f t="shared" si="4"/>
        <v>0</v>
      </c>
      <c r="DK244" s="23" t="e">
        <f t="shared" si="4"/>
        <v>#NUM!</v>
      </c>
      <c r="DL244" s="23">
        <f t="shared" si="4"/>
        <v>0</v>
      </c>
      <c r="DM244" s="23">
        <f t="shared" si="4"/>
        <v>0</v>
      </c>
      <c r="DN244" s="23">
        <f t="shared" si="4"/>
        <v>2040</v>
      </c>
      <c r="DO244" s="23">
        <f t="shared" si="4"/>
        <v>1</v>
      </c>
      <c r="DP244" s="23">
        <f t="shared" si="4"/>
        <v>1</v>
      </c>
      <c r="DQ244" s="23" t="e">
        <f t="shared" si="4"/>
        <v>#NUM!</v>
      </c>
      <c r="DR244" s="23" t="e">
        <f t="shared" si="4"/>
        <v>#NUM!</v>
      </c>
      <c r="DS244" s="23">
        <f t="shared" si="4"/>
        <v>0.98</v>
      </c>
      <c r="DT244" s="23">
        <f t="shared" si="4"/>
        <v>0.93</v>
      </c>
      <c r="DU244" s="23">
        <f t="shared" si="4"/>
        <v>0.83499999999999996</v>
      </c>
      <c r="DV244" s="23" t="e">
        <f t="shared" si="4"/>
        <v>#NUM!</v>
      </c>
      <c r="DW244" s="23">
        <f t="shared" si="4"/>
        <v>1</v>
      </c>
      <c r="DX244" s="23">
        <f t="shared" si="4"/>
        <v>3302.5</v>
      </c>
      <c r="DY244" s="23">
        <f t="shared" si="4"/>
        <v>10</v>
      </c>
      <c r="DZ244" s="23">
        <f t="shared" si="4"/>
        <v>3947.5</v>
      </c>
      <c r="EA244" s="23">
        <f t="shared" si="4"/>
        <v>12.5</v>
      </c>
      <c r="EB244" s="23">
        <f t="shared" ref="EB244:FS244" si="5">MEDIAN(EB2:EB242)</f>
        <v>1380</v>
      </c>
      <c r="EC244" s="23">
        <f t="shared" si="5"/>
        <v>5.5</v>
      </c>
      <c r="ED244" s="23">
        <f t="shared" si="5"/>
        <v>100</v>
      </c>
      <c r="EE244" s="23">
        <f t="shared" si="5"/>
        <v>0</v>
      </c>
      <c r="EF244" s="23">
        <f t="shared" si="5"/>
        <v>5</v>
      </c>
      <c r="EG244" s="23">
        <f t="shared" si="5"/>
        <v>0</v>
      </c>
      <c r="EH244" s="23">
        <f t="shared" si="5"/>
        <v>3000</v>
      </c>
      <c r="EI244" s="23">
        <f t="shared" si="5"/>
        <v>26.94</v>
      </c>
      <c r="EJ244" s="23">
        <f t="shared" si="5"/>
        <v>7.5</v>
      </c>
      <c r="EK244" s="23">
        <f t="shared" si="5"/>
        <v>1</v>
      </c>
      <c r="EL244" s="23">
        <f t="shared" si="5"/>
        <v>0</v>
      </c>
      <c r="EM244" s="23" t="e">
        <f t="shared" si="5"/>
        <v>#NUM!</v>
      </c>
      <c r="EN244" s="23" t="e">
        <f t="shared" si="5"/>
        <v>#NUM!</v>
      </c>
      <c r="EO244" s="23">
        <f t="shared" si="5"/>
        <v>1973.5</v>
      </c>
      <c r="EP244" s="23">
        <f t="shared" si="5"/>
        <v>2008</v>
      </c>
      <c r="EQ244" s="23">
        <f t="shared" si="5"/>
        <v>1.8</v>
      </c>
      <c r="ER244" s="23">
        <f t="shared" si="5"/>
        <v>2.67</v>
      </c>
      <c r="ES244" s="23">
        <f t="shared" si="5"/>
        <v>388.1825</v>
      </c>
      <c r="ET244" s="23">
        <f t="shared" si="5"/>
        <v>2</v>
      </c>
      <c r="EU244" s="23">
        <f t="shared" si="5"/>
        <v>1</v>
      </c>
      <c r="EV244" s="102">
        <f t="shared" si="5"/>
        <v>0.57999999999999996</v>
      </c>
      <c r="EW244" s="23">
        <f t="shared" si="5"/>
        <v>2035</v>
      </c>
      <c r="EX244" s="23">
        <f t="shared" si="5"/>
        <v>2035</v>
      </c>
      <c r="EY244" s="23">
        <f t="shared" si="5"/>
        <v>2</v>
      </c>
      <c r="EZ244" s="23">
        <f t="shared" si="5"/>
        <v>2</v>
      </c>
      <c r="FA244" s="23">
        <f t="shared" si="5"/>
        <v>0.5</v>
      </c>
      <c r="FB244" s="23" t="e">
        <f t="shared" si="5"/>
        <v>#NUM!</v>
      </c>
      <c r="FC244" s="23">
        <f t="shared" si="5"/>
        <v>2</v>
      </c>
      <c r="FD244" s="23" t="e">
        <f t="shared" si="5"/>
        <v>#NUM!</v>
      </c>
      <c r="FE244" s="23">
        <f t="shared" si="5"/>
        <v>2</v>
      </c>
      <c r="FF244" s="23">
        <f t="shared" si="5"/>
        <v>0.5</v>
      </c>
      <c r="FG244" s="23" t="e">
        <f t="shared" si="5"/>
        <v>#NUM!</v>
      </c>
      <c r="FH244" s="23">
        <f t="shared" si="5"/>
        <v>2</v>
      </c>
      <c r="FI244" s="23">
        <f t="shared" si="5"/>
        <v>1819</v>
      </c>
      <c r="FJ244" s="23">
        <f t="shared" si="5"/>
        <v>0</v>
      </c>
      <c r="FK244" s="23">
        <f t="shared" si="5"/>
        <v>133</v>
      </c>
      <c r="FL244" s="23">
        <f t="shared" si="5"/>
        <v>0</v>
      </c>
      <c r="FM244" s="23">
        <f t="shared" si="5"/>
        <v>33</v>
      </c>
      <c r="FN244" s="23">
        <f t="shared" si="5"/>
        <v>0</v>
      </c>
      <c r="FO244" s="23">
        <f t="shared" si="5"/>
        <v>33</v>
      </c>
      <c r="FP244" s="23">
        <f t="shared" si="5"/>
        <v>6</v>
      </c>
      <c r="FQ244" s="23">
        <f t="shared" si="5"/>
        <v>2750</v>
      </c>
      <c r="FR244" s="23" t="e">
        <f t="shared" si="5"/>
        <v>#NUM!</v>
      </c>
      <c r="FS244" s="23" t="e">
        <f t="shared" si="5"/>
        <v>#NUM!</v>
      </c>
    </row>
    <row r="245" spans="1:175" s="22" customFormat="1" x14ac:dyDescent="0.2">
      <c r="A245" s="22" t="s">
        <v>3270</v>
      </c>
      <c r="B245" s="23">
        <f>MODE(B4:B244)</f>
        <v>445</v>
      </c>
      <c r="C245" s="23">
        <f t="shared" ref="C245:BO245" si="6">MODE(C4:C244)</f>
        <v>3</v>
      </c>
      <c r="D245" s="23">
        <f t="shared" si="6"/>
        <v>3</v>
      </c>
      <c r="E245" s="23">
        <f t="shared" si="6"/>
        <v>1</v>
      </c>
      <c r="F245" s="23" t="e">
        <f t="shared" si="6"/>
        <v>#DIV/0!</v>
      </c>
      <c r="G245" s="23" t="e">
        <f t="shared" si="6"/>
        <v>#DIV/0!</v>
      </c>
      <c r="H245" s="23">
        <f t="shared" si="6"/>
        <v>2</v>
      </c>
      <c r="I245" s="23" t="e">
        <f t="shared" si="6"/>
        <v>#DIV/0!</v>
      </c>
      <c r="J245" s="23" t="e">
        <f t="shared" si="6"/>
        <v>#DIV/0!</v>
      </c>
      <c r="K245" s="23">
        <f t="shared" si="6"/>
        <v>0.1</v>
      </c>
      <c r="L245" s="23">
        <f t="shared" si="6"/>
        <v>1.4999999999999999E-2</v>
      </c>
      <c r="M245" s="23">
        <f t="shared" si="6"/>
        <v>10</v>
      </c>
      <c r="N245" s="23">
        <f t="shared" si="6"/>
        <v>5</v>
      </c>
      <c r="O245" s="23">
        <f t="shared" si="6"/>
        <v>1.4999999999999999E-2</v>
      </c>
      <c r="P245" s="23">
        <f t="shared" si="6"/>
        <v>60</v>
      </c>
      <c r="Q245" s="23">
        <f t="shared" si="6"/>
        <v>50</v>
      </c>
      <c r="R245" s="23">
        <f t="shared" si="6"/>
        <v>90</v>
      </c>
      <c r="S245" s="23">
        <f t="shared" si="6"/>
        <v>2</v>
      </c>
      <c r="T245" s="23" t="e">
        <f t="shared" si="6"/>
        <v>#DIV/0!</v>
      </c>
      <c r="U245" s="23" t="e">
        <f t="shared" si="6"/>
        <v>#DIV/0!</v>
      </c>
      <c r="V245" s="23" t="e">
        <f t="shared" si="6"/>
        <v>#DIV/0!</v>
      </c>
      <c r="W245" s="23">
        <f t="shared" si="6"/>
        <v>30</v>
      </c>
      <c r="X245" s="23" t="e">
        <f t="shared" si="6"/>
        <v>#DIV/0!</v>
      </c>
      <c r="Y245" s="23" t="e">
        <f t="shared" si="6"/>
        <v>#DIV/0!</v>
      </c>
      <c r="Z245" s="23">
        <f t="shared" si="6"/>
        <v>0</v>
      </c>
      <c r="AA245" s="23">
        <f t="shared" si="6"/>
        <v>0.6</v>
      </c>
      <c r="AB245" s="23">
        <f t="shared" si="6"/>
        <v>0</v>
      </c>
      <c r="AC245" s="23" t="e">
        <f t="shared" si="6"/>
        <v>#DIV/0!</v>
      </c>
      <c r="AD245" s="23"/>
      <c r="AE245" s="23" t="e">
        <f t="shared" si="6"/>
        <v>#DIV/0!</v>
      </c>
      <c r="AF245" s="23" t="e">
        <f t="shared" si="6"/>
        <v>#DIV/0!</v>
      </c>
      <c r="AG245" s="23">
        <f t="shared" si="6"/>
        <v>1</v>
      </c>
      <c r="AH245" s="23">
        <f t="shared" si="6"/>
        <v>1</v>
      </c>
      <c r="AI245" s="23">
        <f t="shared" si="6"/>
        <v>2</v>
      </c>
      <c r="AJ245" s="23">
        <f t="shared" si="6"/>
        <v>2017</v>
      </c>
      <c r="AK245" s="23">
        <f t="shared" si="6"/>
        <v>2017</v>
      </c>
      <c r="AL245" s="23">
        <f t="shared" si="6"/>
        <v>2017</v>
      </c>
      <c r="AM245" s="23">
        <f t="shared" si="6"/>
        <v>2017</v>
      </c>
      <c r="AN245" s="23">
        <f t="shared" si="6"/>
        <v>2018</v>
      </c>
      <c r="AO245" s="23">
        <f t="shared" si="6"/>
        <v>2017</v>
      </c>
      <c r="AP245" s="23">
        <f t="shared" si="6"/>
        <v>2</v>
      </c>
      <c r="AQ245" s="23" t="e">
        <f t="shared" si="6"/>
        <v>#DIV/0!</v>
      </c>
      <c r="AR245" s="23" t="e">
        <f t="shared" si="6"/>
        <v>#DIV/0!</v>
      </c>
      <c r="AS245" s="23" t="e">
        <f t="shared" si="6"/>
        <v>#DIV/0!</v>
      </c>
      <c r="AT245" s="23" t="e">
        <f t="shared" si="6"/>
        <v>#DIV/0!</v>
      </c>
      <c r="AU245" s="23" t="e">
        <f t="shared" si="6"/>
        <v>#DIV/0!</v>
      </c>
      <c r="AV245" s="23">
        <f t="shared" si="6"/>
        <v>2</v>
      </c>
      <c r="AW245" s="23" t="e">
        <f t="shared" si="6"/>
        <v>#DIV/0!</v>
      </c>
      <c r="AX245" s="23">
        <f t="shared" si="6"/>
        <v>2</v>
      </c>
      <c r="AY245" s="23">
        <f t="shared" si="6"/>
        <v>2</v>
      </c>
      <c r="AZ245" s="23">
        <f t="shared" si="6"/>
        <v>2</v>
      </c>
      <c r="BA245" s="23">
        <f t="shared" si="6"/>
        <v>1</v>
      </c>
      <c r="BB245" s="23">
        <f t="shared" si="6"/>
        <v>2019</v>
      </c>
      <c r="BC245" s="23" t="e">
        <f t="shared" si="6"/>
        <v>#DIV/0!</v>
      </c>
      <c r="BD245" s="23">
        <f t="shared" si="6"/>
        <v>0.03</v>
      </c>
      <c r="BE245" s="23" t="e">
        <f t="shared" si="6"/>
        <v>#DIV/0!</v>
      </c>
      <c r="BF245" s="23" t="e">
        <f t="shared" si="6"/>
        <v>#DIV/0!</v>
      </c>
      <c r="BG245" s="23" t="e">
        <f t="shared" si="6"/>
        <v>#DIV/0!</v>
      </c>
      <c r="BH245" s="23" t="e">
        <f t="shared" si="6"/>
        <v>#DIV/0!</v>
      </c>
      <c r="BI245" s="23" t="e">
        <f t="shared" si="6"/>
        <v>#DIV/0!</v>
      </c>
      <c r="BJ245" s="23" t="e">
        <f t="shared" si="6"/>
        <v>#N/A</v>
      </c>
      <c r="BK245" s="23">
        <f t="shared" si="6"/>
        <v>1</v>
      </c>
      <c r="BL245" s="23">
        <f t="shared" si="6"/>
        <v>2019</v>
      </c>
      <c r="BM245" s="23" t="e">
        <f t="shared" si="6"/>
        <v>#DIV/0!</v>
      </c>
      <c r="BN245" s="23">
        <f t="shared" si="6"/>
        <v>0.03</v>
      </c>
      <c r="BO245" s="23" t="e">
        <f t="shared" si="6"/>
        <v>#DIV/0!</v>
      </c>
      <c r="BP245" s="23" t="e">
        <f t="shared" ref="BP245:EA245" si="7">MODE(BP4:BP244)</f>
        <v>#DIV/0!</v>
      </c>
      <c r="BQ245" s="23" t="e">
        <f t="shared" si="7"/>
        <v>#DIV/0!</v>
      </c>
      <c r="BR245" s="23" t="e">
        <f t="shared" si="7"/>
        <v>#DIV/0!</v>
      </c>
      <c r="BS245" s="23" t="e">
        <f t="shared" si="7"/>
        <v>#DIV/0!</v>
      </c>
      <c r="BT245" s="23">
        <f t="shared" si="7"/>
        <v>37</v>
      </c>
      <c r="BU245" s="23">
        <f t="shared" si="7"/>
        <v>2</v>
      </c>
      <c r="BV245" s="23">
        <f t="shared" si="7"/>
        <v>2019</v>
      </c>
      <c r="BW245" s="23" t="e">
        <f t="shared" si="7"/>
        <v>#DIV/0!</v>
      </c>
      <c r="BX245" s="102">
        <f t="shared" si="7"/>
        <v>0.05</v>
      </c>
      <c r="BY245" s="23" t="e">
        <f t="shared" si="7"/>
        <v>#DIV/0!</v>
      </c>
      <c r="BZ245" s="23">
        <f t="shared" si="7"/>
        <v>2</v>
      </c>
      <c r="CA245" s="23" t="e">
        <f t="shared" si="7"/>
        <v>#DIV/0!</v>
      </c>
      <c r="CB245" s="23" t="e">
        <f t="shared" si="7"/>
        <v>#DIV/0!</v>
      </c>
      <c r="CC245" s="23" t="e">
        <f t="shared" si="7"/>
        <v>#DIV/0!</v>
      </c>
      <c r="CD245" s="23" t="e">
        <f t="shared" si="7"/>
        <v>#DIV/0!</v>
      </c>
      <c r="CE245" s="23">
        <f t="shared" si="7"/>
        <v>2</v>
      </c>
      <c r="CF245" s="23" t="e">
        <f t="shared" si="7"/>
        <v>#DIV/0!</v>
      </c>
      <c r="CG245" s="142">
        <f t="shared" si="7"/>
        <v>2</v>
      </c>
      <c r="CH245" s="23">
        <f t="shared" si="7"/>
        <v>1</v>
      </c>
      <c r="CI245" s="23" t="e">
        <f t="shared" si="7"/>
        <v>#N/A</v>
      </c>
      <c r="CJ245" s="23">
        <f t="shared" si="7"/>
        <v>0</v>
      </c>
      <c r="CK245" s="23">
        <f t="shared" si="7"/>
        <v>0</v>
      </c>
      <c r="CL245" s="23">
        <f t="shared" si="7"/>
        <v>0</v>
      </c>
      <c r="CM245" s="23">
        <f t="shared" si="7"/>
        <v>605</v>
      </c>
      <c r="CN245" s="23">
        <f t="shared" si="7"/>
        <v>0</v>
      </c>
      <c r="CO245" s="23">
        <f t="shared" si="7"/>
        <v>2</v>
      </c>
      <c r="CP245" s="23">
        <f t="shared" si="7"/>
        <v>0</v>
      </c>
      <c r="CQ245" s="23">
        <f t="shared" si="7"/>
        <v>5</v>
      </c>
      <c r="CR245" s="23">
        <f t="shared" si="7"/>
        <v>0</v>
      </c>
      <c r="CS245" s="124">
        <f t="shared" si="7"/>
        <v>42000</v>
      </c>
      <c r="CT245" s="23">
        <f t="shared" si="7"/>
        <v>30</v>
      </c>
      <c r="CU245" s="23">
        <f t="shared" si="7"/>
        <v>2</v>
      </c>
      <c r="CV245" s="23">
        <f t="shared" si="7"/>
        <v>1</v>
      </c>
      <c r="CW245" s="23">
        <f t="shared" si="7"/>
        <v>0</v>
      </c>
      <c r="CX245" s="23">
        <f t="shared" si="7"/>
        <v>1960</v>
      </c>
      <c r="CY245" s="23">
        <f t="shared" si="7"/>
        <v>2019</v>
      </c>
      <c r="CZ245" s="23">
        <f t="shared" si="7"/>
        <v>965000</v>
      </c>
      <c r="DA245" s="23">
        <f t="shared" si="7"/>
        <v>2.1</v>
      </c>
      <c r="DB245" s="23">
        <f t="shared" si="7"/>
        <v>6.5</v>
      </c>
      <c r="DC245" s="23">
        <f t="shared" si="7"/>
        <v>0.95</v>
      </c>
      <c r="DD245" s="23">
        <f t="shared" si="7"/>
        <v>23.1</v>
      </c>
      <c r="DE245" s="23">
        <f t="shared" si="7"/>
        <v>0</v>
      </c>
      <c r="DF245" s="23">
        <f t="shared" si="7"/>
        <v>0</v>
      </c>
      <c r="DG245" s="23">
        <f t="shared" si="7"/>
        <v>0</v>
      </c>
      <c r="DH245" s="23">
        <f t="shared" si="7"/>
        <v>0</v>
      </c>
      <c r="DI245" s="23">
        <f t="shared" si="7"/>
        <v>0</v>
      </c>
      <c r="DJ245" s="23">
        <f t="shared" si="7"/>
        <v>0</v>
      </c>
      <c r="DK245" s="23" t="e">
        <f t="shared" si="7"/>
        <v>#DIV/0!</v>
      </c>
      <c r="DL245" s="23">
        <f t="shared" si="7"/>
        <v>0</v>
      </c>
      <c r="DM245" s="23">
        <f t="shared" si="7"/>
        <v>0</v>
      </c>
      <c r="DN245" s="23">
        <f t="shared" si="7"/>
        <v>2040</v>
      </c>
      <c r="DO245" s="23">
        <f t="shared" si="7"/>
        <v>1</v>
      </c>
      <c r="DP245" s="23">
        <f t="shared" si="7"/>
        <v>1</v>
      </c>
      <c r="DQ245" s="23" t="e">
        <f t="shared" si="7"/>
        <v>#DIV/0!</v>
      </c>
      <c r="DR245" s="23" t="e">
        <f t="shared" si="7"/>
        <v>#DIV/0!</v>
      </c>
      <c r="DS245" s="23">
        <f t="shared" si="7"/>
        <v>1</v>
      </c>
      <c r="DT245" s="23">
        <f t="shared" si="7"/>
        <v>1</v>
      </c>
      <c r="DU245" s="23">
        <f t="shared" si="7"/>
        <v>1</v>
      </c>
      <c r="DV245" s="23" t="e">
        <f t="shared" si="7"/>
        <v>#DIV/0!</v>
      </c>
      <c r="DW245" s="23">
        <f t="shared" si="7"/>
        <v>1</v>
      </c>
      <c r="DX245" s="23">
        <f t="shared" si="7"/>
        <v>130</v>
      </c>
      <c r="DY245" s="23">
        <f t="shared" si="7"/>
        <v>0</v>
      </c>
      <c r="DZ245" s="23" t="e">
        <f t="shared" si="7"/>
        <v>#N/A</v>
      </c>
      <c r="EA245" s="23">
        <f t="shared" si="7"/>
        <v>0</v>
      </c>
      <c r="EB245" s="23">
        <f t="shared" ref="EB245:FS245" si="8">MODE(EB4:EB244)</f>
        <v>650</v>
      </c>
      <c r="EC245" s="23">
        <f t="shared" si="8"/>
        <v>0</v>
      </c>
      <c r="ED245" s="23">
        <f t="shared" si="8"/>
        <v>100</v>
      </c>
      <c r="EE245" s="23">
        <f t="shared" si="8"/>
        <v>0</v>
      </c>
      <c r="EF245" s="23">
        <f t="shared" si="8"/>
        <v>0</v>
      </c>
      <c r="EG245" s="23">
        <f t="shared" si="8"/>
        <v>0</v>
      </c>
      <c r="EH245" s="23">
        <f t="shared" si="8"/>
        <v>3000</v>
      </c>
      <c r="EI245" s="23">
        <f t="shared" si="8"/>
        <v>12</v>
      </c>
      <c r="EJ245" s="23">
        <f t="shared" si="8"/>
        <v>0</v>
      </c>
      <c r="EK245" s="23">
        <f t="shared" si="8"/>
        <v>1</v>
      </c>
      <c r="EL245" s="23">
        <f t="shared" si="8"/>
        <v>0</v>
      </c>
      <c r="EM245" s="23" t="e">
        <f t="shared" si="8"/>
        <v>#DIV/0!</v>
      </c>
      <c r="EN245" s="23" t="e">
        <f t="shared" si="8"/>
        <v>#DIV/0!</v>
      </c>
      <c r="EO245" s="23">
        <f t="shared" si="8"/>
        <v>2005</v>
      </c>
      <c r="EP245" s="23">
        <f t="shared" si="8"/>
        <v>2012</v>
      </c>
      <c r="EQ245" s="23">
        <f t="shared" si="8"/>
        <v>1.8</v>
      </c>
      <c r="ER245" s="23" t="e">
        <f t="shared" si="8"/>
        <v>#N/A</v>
      </c>
      <c r="ES245" s="23" t="e">
        <f t="shared" si="8"/>
        <v>#N/A</v>
      </c>
      <c r="ET245" s="23">
        <f t="shared" si="8"/>
        <v>2</v>
      </c>
      <c r="EU245" s="23">
        <f t="shared" si="8"/>
        <v>0.2</v>
      </c>
      <c r="EV245" s="102">
        <f t="shared" si="8"/>
        <v>1</v>
      </c>
      <c r="EW245" s="23">
        <f t="shared" si="8"/>
        <v>2050</v>
      </c>
      <c r="EX245" s="23">
        <f t="shared" si="8"/>
        <v>2035</v>
      </c>
      <c r="EY245" s="23">
        <f t="shared" si="8"/>
        <v>2</v>
      </c>
      <c r="EZ245" s="23">
        <f t="shared" si="8"/>
        <v>2</v>
      </c>
      <c r="FA245" s="23">
        <f t="shared" si="8"/>
        <v>1</v>
      </c>
      <c r="FB245" s="23" t="e">
        <f t="shared" si="8"/>
        <v>#DIV/0!</v>
      </c>
      <c r="FC245" s="23">
        <f t="shared" si="8"/>
        <v>2</v>
      </c>
      <c r="FD245" s="23" t="e">
        <f t="shared" si="8"/>
        <v>#DIV/0!</v>
      </c>
      <c r="FE245" s="23">
        <f t="shared" si="8"/>
        <v>2</v>
      </c>
      <c r="FF245" s="23">
        <f t="shared" si="8"/>
        <v>1</v>
      </c>
      <c r="FG245" s="23" t="e">
        <f t="shared" si="8"/>
        <v>#DIV/0!</v>
      </c>
      <c r="FH245" s="23">
        <f t="shared" si="8"/>
        <v>2</v>
      </c>
      <c r="FI245" s="23">
        <f t="shared" si="8"/>
        <v>0</v>
      </c>
      <c r="FJ245" s="23">
        <f t="shared" si="8"/>
        <v>0</v>
      </c>
      <c r="FK245" s="23">
        <f t="shared" si="8"/>
        <v>0</v>
      </c>
      <c r="FL245" s="23">
        <f t="shared" si="8"/>
        <v>0</v>
      </c>
      <c r="FM245" s="23">
        <f t="shared" si="8"/>
        <v>0</v>
      </c>
      <c r="FN245" s="23">
        <f t="shared" si="8"/>
        <v>0</v>
      </c>
      <c r="FO245" s="23">
        <f t="shared" si="8"/>
        <v>33</v>
      </c>
      <c r="FP245" s="23">
        <f t="shared" si="8"/>
        <v>6</v>
      </c>
      <c r="FQ245" s="23">
        <f t="shared" si="8"/>
        <v>2750</v>
      </c>
      <c r="FR245" s="23" t="e">
        <f t="shared" si="8"/>
        <v>#DIV/0!</v>
      </c>
      <c r="FS245" s="23" t="e">
        <f t="shared" si="8"/>
        <v>#DIV/0!</v>
      </c>
    </row>
    <row r="247" spans="1:175" x14ac:dyDescent="0.2">
      <c r="E247" s="26" t="str">
        <f>E$1</f>
        <v>How often are bills issued? - Selected Choice</v>
      </c>
      <c r="F247" s="27"/>
      <c r="G247" s="27"/>
      <c r="H247" s="27"/>
      <c r="I247" s="27"/>
      <c r="J247" s="27"/>
      <c r="K247" s="28"/>
      <c r="M247" s="62" t="str">
        <f>M$1</f>
        <v>How many days past due date are allowed before the late fee is assessed?</v>
      </c>
      <c r="N247" s="61"/>
      <c r="P247" s="62" t="str">
        <f>P$1</f>
        <v>How many days after due date before you disconnect water service?</v>
      </c>
      <c r="Q247" s="61"/>
      <c r="S247" s="26" t="str">
        <f>S$1</f>
        <v>Does the city provide waivers, discounts or reductions to certain utility customers?</v>
      </c>
      <c r="T247" s="27"/>
      <c r="U247" s="27"/>
      <c r="V247" s="27"/>
      <c r="W247" s="27"/>
      <c r="X247" s="27"/>
      <c r="Y247" s="28"/>
      <c r="AA247" s="62" t="str">
        <f>AA$1</f>
        <v>What percentage of rate revenue is obligated to debt services for the following systems? - Rate Revenue - Wastewater - %</v>
      </c>
      <c r="AB247" s="61"/>
      <c r="AG247" s="26" t="str">
        <f>AG$1</f>
        <v>Does your city maintain an asset management system for the following services? - Water</v>
      </c>
      <c r="AH247" s="27"/>
      <c r="AI247" s="27"/>
      <c r="AJ247" s="27"/>
      <c r="AK247" s="27"/>
      <c r="AL247" s="27"/>
      <c r="AM247" s="28"/>
      <c r="AP247" s="26" t="str">
        <f>AP$1</f>
        <v>Does your city require accounts to be in the name of the property owner?</v>
      </c>
      <c r="AQ247" s="27"/>
      <c r="AR247" s="27"/>
      <c r="AS247" s="27"/>
      <c r="AT247" s="27"/>
      <c r="AU247" s="27"/>
      <c r="AV247" s="28"/>
      <c r="AX247" s="26" t="str">
        <f>AX$1</f>
        <v>Does city ordinance have an automatic CPI/Income adjustment for the following services? - Water</v>
      </c>
      <c r="AY247" s="27"/>
      <c r="AZ247" s="27"/>
      <c r="BA247" s="27"/>
      <c r="BB247" s="27"/>
      <c r="BC247" s="27"/>
      <c r="BD247" s="28"/>
      <c r="BJ247" s="62" t="str">
        <f>BJ$1</f>
        <v>For water services, what dollar amount would you bill them, including the base rate?</v>
      </c>
      <c r="BK247" s="61"/>
      <c r="BN247" s="62" t="str">
        <f>BN$1</f>
        <v>Overall, did the rate increase or decrease at the most recent rate change? Please include percent (%) change. - Increase (% Increase) - Text</v>
      </c>
      <c r="BO247" s="61"/>
      <c r="BT247" s="62" t="str">
        <f>BT$1</f>
        <v>For wastewater services, if you were to bill a residential customer for 5,000 gallons (6.684 CCFs) with a 3/4'' meter size, what dollar amount would you bill them, including the base rate?</v>
      </c>
      <c r="BU247" s="61"/>
      <c r="BX247" s="62" t="str">
        <f>BX$1</f>
        <v>Overall, did the rate increase or decrease at the most recent rate change? Please include the percent (%) change. - Increase (% Increase) - Text</v>
      </c>
      <c r="BY247" s="61"/>
      <c r="CG247" s="62" t="str">
        <f>CG$1</f>
        <v>What does the average house pay for stormwater services (dollars per month)?</v>
      </c>
      <c r="CH247" s="61"/>
      <c r="CJ247" s="103" t="str">
        <f>CJ$1</f>
        <v>What is the service population in 2018? - Service Population (Permanent Residents) - Outside City Limits</v>
      </c>
      <c r="CK247" s="104"/>
      <c r="CM247" s="103" t="str">
        <f>CM$1</f>
        <v>Please list the number of connections for the following: - Residential - Inside City Limits</v>
      </c>
      <c r="CN247" s="104"/>
      <c r="CP247" s="103" t="str">
        <f>CP$1</f>
        <v>Please list the number of connections for the following: - Commercial - Outside City Limits</v>
      </c>
      <c r="CQ247" s="104"/>
      <c r="CS247" s="103" t="str">
        <f>CS$1</f>
        <v>What is the annual average water consumption for residential customers (in gallons)?</v>
      </c>
      <c r="CT247" s="104"/>
      <c r="CV247" s="103" t="str">
        <f>CV$1</f>
        <v>Please provide the following facility and water source information: - How many levels or zones based on elevation do you have?</v>
      </c>
      <c r="CW247" s="104"/>
      <c r="CY247" s="103" t="str">
        <f>CY$1</f>
        <v>Please provide the following system age and capacity information: - Year of last major update</v>
      </c>
      <c r="CZ247" s="104"/>
      <c r="DN247" s="103" t="str">
        <f>DN$1</f>
        <v>In what year will your daily production exceed design capacity?</v>
      </c>
      <c r="DO247" s="104"/>
      <c r="DS247" s="103" t="str">
        <f>DS$1</f>
        <v>What percentage of the system does each type of meter represent? - Radio (%)</v>
      </c>
      <c r="DT247" s="104"/>
      <c r="DW247" s="26" t="str">
        <f>DW$1</f>
        <v>Does your city provide wastewater services?</v>
      </c>
      <c r="DX247" s="27"/>
      <c r="DY247" s="27"/>
      <c r="DZ247" s="27"/>
      <c r="EA247" s="27"/>
      <c r="EB247" s="27"/>
      <c r="EC247" s="28"/>
      <c r="EI247" s="103" t="str">
        <f>EI$1</f>
        <v>Please provide the following facility, lines, and treatment information: - Total miles of sewer lines (all sizes), not including service laterals</v>
      </c>
      <c r="EJ247" s="104"/>
      <c r="EO247" s="103" t="str">
        <f>EO$1</f>
        <v>Please provide the following system age and capacity information: - Year of original plant construction completion</v>
      </c>
      <c r="EP247" s="104"/>
      <c r="EV247" s="103" t="str">
        <f>EV$1</f>
        <v>At what percent (%) capacity is the entire wastewater system operating?</v>
      </c>
      <c r="EW247" s="104"/>
      <c r="EY247" s="26" t="str">
        <f>EY$1</f>
        <v>Does your city administer an industrial wastewater pre-treatment program?</v>
      </c>
      <c r="EZ247" s="27"/>
      <c r="FA247" s="27"/>
      <c r="FB247" s="27"/>
      <c r="FC247" s="27"/>
      <c r="FD247" s="27"/>
      <c r="FE247" s="28"/>
      <c r="FH247" s="26" t="str">
        <f>FH$1</f>
        <v>Does your city provide stormwater services?</v>
      </c>
      <c r="FI247" s="27"/>
      <c r="FJ247" s="27"/>
      <c r="FK247" s="27"/>
      <c r="FL247" s="27"/>
      <c r="FM247" s="27"/>
      <c r="FN247" s="28"/>
      <c r="FQ247" s="103" t="str">
        <f>FQ$1</f>
        <v>What is the average Equivalent Dwelling Unit (EDU) for residential in square feet?</v>
      </c>
      <c r="FR247" s="104"/>
    </row>
    <row r="248" spans="1:175" x14ac:dyDescent="0.2">
      <c r="C248" s="21">
        <v>1909145</v>
      </c>
      <c r="E248" s="29"/>
      <c r="F248" s="30" t="s">
        <v>3271</v>
      </c>
      <c r="G248" s="30" t="s">
        <v>3272</v>
      </c>
      <c r="H248" s="30" t="s">
        <v>3271</v>
      </c>
      <c r="I248" s="30" t="s">
        <v>3272</v>
      </c>
      <c r="J248" s="30" t="s">
        <v>3271</v>
      </c>
      <c r="K248" s="31" t="s">
        <v>3272</v>
      </c>
      <c r="M248" s="29"/>
      <c r="N248" s="31" t="s">
        <v>3271</v>
      </c>
      <c r="P248" s="29"/>
      <c r="Q248" s="31" t="s">
        <v>3271</v>
      </c>
      <c r="S248" s="29"/>
      <c r="T248" s="30" t="s">
        <v>3271</v>
      </c>
      <c r="U248" s="30" t="s">
        <v>3272</v>
      </c>
      <c r="V248" s="30" t="s">
        <v>3271</v>
      </c>
      <c r="W248" s="30" t="s">
        <v>3272</v>
      </c>
      <c r="X248" s="30" t="s">
        <v>3271</v>
      </c>
      <c r="Y248" s="31" t="s">
        <v>3272</v>
      </c>
      <c r="AA248" s="29"/>
      <c r="AB248" s="31" t="s">
        <v>3271</v>
      </c>
      <c r="AG248" s="29"/>
      <c r="AH248" s="30" t="s">
        <v>3271</v>
      </c>
      <c r="AI248" s="30" t="s">
        <v>3272</v>
      </c>
      <c r="AJ248" s="30" t="s">
        <v>3271</v>
      </c>
      <c r="AK248" s="30" t="s">
        <v>3272</v>
      </c>
      <c r="AL248" s="30" t="s">
        <v>3271</v>
      </c>
      <c r="AM248" s="31" t="s">
        <v>3272</v>
      </c>
      <c r="AP248" s="29"/>
      <c r="AQ248" s="30" t="s">
        <v>3271</v>
      </c>
      <c r="AR248" s="30" t="s">
        <v>3272</v>
      </c>
      <c r="AS248" s="30" t="s">
        <v>3271</v>
      </c>
      <c r="AT248" s="30" t="s">
        <v>3272</v>
      </c>
      <c r="AU248" s="30" t="s">
        <v>3271</v>
      </c>
      <c r="AV248" s="31" t="s">
        <v>3272</v>
      </c>
      <c r="AX248" s="29"/>
      <c r="AY248" s="30" t="s">
        <v>3271</v>
      </c>
      <c r="AZ248" s="30" t="s">
        <v>3272</v>
      </c>
      <c r="BA248" s="30" t="s">
        <v>3271</v>
      </c>
      <c r="BB248" s="30" t="s">
        <v>3272</v>
      </c>
      <c r="BC248" s="30" t="s">
        <v>3271</v>
      </c>
      <c r="BD248" s="31" t="s">
        <v>3272</v>
      </c>
      <c r="BJ248" s="29"/>
      <c r="BK248" s="31"/>
      <c r="BN248" s="29"/>
      <c r="BO248" s="31" t="s">
        <v>3271</v>
      </c>
      <c r="BT248" s="29"/>
      <c r="BU248" s="31" t="s">
        <v>3271</v>
      </c>
      <c r="BX248" s="29"/>
      <c r="BY248" s="31" t="s">
        <v>3271</v>
      </c>
      <c r="CG248" s="29"/>
      <c r="CH248" s="31" t="s">
        <v>3271</v>
      </c>
      <c r="CJ248" s="105"/>
      <c r="CK248" s="106" t="s">
        <v>3271</v>
      </c>
      <c r="CM248" s="105"/>
      <c r="CN248" s="106" t="s">
        <v>3271</v>
      </c>
      <c r="CP248" s="105"/>
      <c r="CQ248" s="106" t="s">
        <v>3271</v>
      </c>
      <c r="CS248" s="105"/>
      <c r="CT248" s="106" t="s">
        <v>3271</v>
      </c>
      <c r="CV248" s="105"/>
      <c r="CW248" s="106" t="s">
        <v>3271</v>
      </c>
      <c r="CY248" s="105"/>
      <c r="CZ248" s="106" t="s">
        <v>3271</v>
      </c>
      <c r="DN248" s="105"/>
      <c r="DO248" s="106" t="s">
        <v>3271</v>
      </c>
      <c r="DS248" s="105"/>
      <c r="DT248" s="106" t="s">
        <v>3271</v>
      </c>
      <c r="DW248" s="29"/>
      <c r="DX248" s="30" t="s">
        <v>3271</v>
      </c>
      <c r="DY248" s="30" t="s">
        <v>3272</v>
      </c>
      <c r="DZ248" s="30" t="s">
        <v>3271</v>
      </c>
      <c r="EA248" s="30" t="s">
        <v>3272</v>
      </c>
      <c r="EB248" s="30" t="s">
        <v>3271</v>
      </c>
      <c r="EC248" s="31" t="s">
        <v>3272</v>
      </c>
      <c r="EI248" s="105"/>
      <c r="EJ248" s="106" t="s">
        <v>3271</v>
      </c>
      <c r="EO248" s="105"/>
      <c r="EP248" s="106" t="s">
        <v>3271</v>
      </c>
      <c r="EV248" s="105"/>
      <c r="EW248" s="106" t="s">
        <v>3271</v>
      </c>
      <c r="EY248" s="29"/>
      <c r="EZ248" s="30" t="s">
        <v>3271</v>
      </c>
      <c r="FA248" s="30" t="s">
        <v>3272</v>
      </c>
      <c r="FB248" s="30" t="s">
        <v>3271</v>
      </c>
      <c r="FC248" s="30" t="s">
        <v>3272</v>
      </c>
      <c r="FD248" s="30" t="s">
        <v>3271</v>
      </c>
      <c r="FE248" s="31" t="s">
        <v>3272</v>
      </c>
      <c r="FH248" s="29"/>
      <c r="FI248" s="30" t="s">
        <v>3271</v>
      </c>
      <c r="FJ248" s="30" t="s">
        <v>3272</v>
      </c>
      <c r="FK248" s="30" t="s">
        <v>3271</v>
      </c>
      <c r="FL248" s="30" t="s">
        <v>3272</v>
      </c>
      <c r="FM248" s="30" t="s">
        <v>3271</v>
      </c>
      <c r="FN248" s="31" t="s">
        <v>3272</v>
      </c>
      <c r="FQ248" s="105"/>
      <c r="FR248" s="106" t="s">
        <v>3271</v>
      </c>
    </row>
    <row r="249" spans="1:175" x14ac:dyDescent="0.2">
      <c r="C249" s="133">
        <v>970732</v>
      </c>
      <c r="E249" s="32" t="s">
        <v>3273</v>
      </c>
      <c r="F249" s="33" t="s">
        <v>381</v>
      </c>
      <c r="G249" s="33"/>
      <c r="H249" s="33" t="s">
        <v>1159</v>
      </c>
      <c r="I249" s="33"/>
      <c r="J249" s="33" t="s">
        <v>2883</v>
      </c>
      <c r="K249" s="34"/>
      <c r="L249" s="21" t="s">
        <v>3294</v>
      </c>
      <c r="M249" s="32" t="s">
        <v>3273</v>
      </c>
      <c r="N249" s="56"/>
      <c r="P249" s="32" t="s">
        <v>3273</v>
      </c>
      <c r="Q249" s="56"/>
      <c r="S249" s="32" t="s">
        <v>3273</v>
      </c>
      <c r="T249" s="33" t="s">
        <v>390</v>
      </c>
      <c r="U249" s="33"/>
      <c r="V249" s="33" t="s">
        <v>383</v>
      </c>
      <c r="W249" s="33"/>
      <c r="X249" s="33" t="s">
        <v>569</v>
      </c>
      <c r="Y249" s="34"/>
      <c r="AA249" s="32" t="s">
        <v>3273</v>
      </c>
      <c r="AB249" s="90"/>
      <c r="AG249" s="32" t="s">
        <v>3273</v>
      </c>
      <c r="AH249" s="33" t="s">
        <v>390</v>
      </c>
      <c r="AI249" s="33"/>
      <c r="AJ249" s="33" t="s">
        <v>383</v>
      </c>
      <c r="AK249" s="33"/>
      <c r="AL249" s="33" t="s">
        <v>569</v>
      </c>
      <c r="AM249" s="34"/>
      <c r="AP249" s="32" t="s">
        <v>3273</v>
      </c>
      <c r="AQ249" s="33" t="s">
        <v>390</v>
      </c>
      <c r="AR249" s="33"/>
      <c r="AS249" s="33" t="s">
        <v>383</v>
      </c>
      <c r="AT249" s="33"/>
      <c r="AU249" s="33" t="s">
        <v>569</v>
      </c>
      <c r="AV249" s="34"/>
      <c r="AX249" s="32" t="s">
        <v>3273</v>
      </c>
      <c r="AY249" s="33" t="s">
        <v>390</v>
      </c>
      <c r="AZ249" s="33"/>
      <c r="BA249" s="33" t="s">
        <v>383</v>
      </c>
      <c r="BB249" s="33"/>
      <c r="BC249" s="33" t="s">
        <v>569</v>
      </c>
      <c r="BD249" s="34"/>
      <c r="BJ249" s="32" t="s">
        <v>3273</v>
      </c>
      <c r="BK249" s="90"/>
      <c r="BN249" s="32" t="s">
        <v>3273</v>
      </c>
      <c r="BO249" s="90"/>
      <c r="BT249" s="32" t="s">
        <v>3273</v>
      </c>
      <c r="BU249" s="90"/>
      <c r="BX249" s="32" t="s">
        <v>3273</v>
      </c>
      <c r="BY249" s="90"/>
      <c r="CG249" s="32" t="s">
        <v>3273</v>
      </c>
      <c r="CH249" s="90"/>
      <c r="CJ249" s="107" t="s">
        <v>3273</v>
      </c>
      <c r="CK249" s="89"/>
      <c r="CM249" s="107" t="s">
        <v>3273</v>
      </c>
      <c r="CN249" s="89"/>
      <c r="CP249" s="107" t="s">
        <v>3273</v>
      </c>
      <c r="CQ249" s="89"/>
      <c r="CS249" s="107" t="s">
        <v>3273</v>
      </c>
      <c r="CT249" s="89"/>
      <c r="CV249" s="107" t="s">
        <v>3273</v>
      </c>
      <c r="CW249" s="89"/>
      <c r="CY249" s="107" t="s">
        <v>3273</v>
      </c>
      <c r="CZ249" s="96"/>
      <c r="DN249" s="107" t="s">
        <v>3273</v>
      </c>
      <c r="DO249" s="96"/>
      <c r="DS249" s="107" t="s">
        <v>3273</v>
      </c>
      <c r="DT249" s="131"/>
      <c r="DW249" s="32" t="s">
        <v>3273</v>
      </c>
      <c r="DX249" s="33" t="s">
        <v>390</v>
      </c>
      <c r="DY249" s="33"/>
      <c r="DZ249" s="33" t="s">
        <v>383</v>
      </c>
      <c r="EA249" s="33"/>
      <c r="EB249" s="33" t="s">
        <v>569</v>
      </c>
      <c r="EC249" s="34"/>
      <c r="EI249" s="107" t="s">
        <v>3273</v>
      </c>
      <c r="EJ249" s="96"/>
      <c r="EO249" s="107" t="s">
        <v>3273</v>
      </c>
      <c r="EP249" s="96"/>
      <c r="EV249" s="107" t="s">
        <v>3273</v>
      </c>
      <c r="EW249" s="96"/>
      <c r="EY249" s="32" t="s">
        <v>3273</v>
      </c>
      <c r="EZ249" s="33" t="s">
        <v>390</v>
      </c>
      <c r="FA249" s="33"/>
      <c r="FB249" s="33" t="s">
        <v>383</v>
      </c>
      <c r="FC249" s="33"/>
      <c r="FD249" s="33" t="s">
        <v>569</v>
      </c>
      <c r="FE249" s="34"/>
      <c r="FH249" s="32" t="s">
        <v>3273</v>
      </c>
      <c r="FI249" s="33" t="s">
        <v>390</v>
      </c>
      <c r="FJ249" s="33"/>
      <c r="FK249" s="33" t="s">
        <v>383</v>
      </c>
      <c r="FL249" s="33"/>
      <c r="FM249" s="33" t="s">
        <v>569</v>
      </c>
      <c r="FN249" s="34"/>
      <c r="FQ249" s="107" t="s">
        <v>3273</v>
      </c>
      <c r="FR249" s="96"/>
    </row>
    <row r="250" spans="1:175" x14ac:dyDescent="0.2">
      <c r="C250" s="21">
        <f>SUM(C248:C249)</f>
        <v>2879877</v>
      </c>
      <c r="E250" s="35" t="s">
        <v>3274</v>
      </c>
      <c r="F250" s="36">
        <f>COUNTIFS($C$2:$C$242,1,E$2:E$242,1)</f>
        <v>17</v>
      </c>
      <c r="G250" s="37">
        <f>F250/F255</f>
        <v>0.17171717171717171</v>
      </c>
      <c r="H250" s="36">
        <f>COUNTIFS($C$2:$C$242,1,E$2:E$242,2)</f>
        <v>0</v>
      </c>
      <c r="I250" s="37">
        <f>H250/H255</f>
        <v>0</v>
      </c>
      <c r="J250" s="36">
        <f>COUNTIFS($C$2:$C$242,1,E$2:E$242,3)</f>
        <v>0</v>
      </c>
      <c r="K250" s="38">
        <f>J250/J255</f>
        <v>0</v>
      </c>
      <c r="M250" s="57" t="s">
        <v>3274</v>
      </c>
      <c r="N250" s="72">
        <f>AVERAGEIF($C$2:$C$242,1,M$2:M$242)</f>
        <v>17.142857142857142</v>
      </c>
      <c r="P250" s="57" t="s">
        <v>3274</v>
      </c>
      <c r="Q250" s="72">
        <f>AVERAGEIF($C$2:$C$242,1,P$2:P$242)</f>
        <v>55.375</v>
      </c>
      <c r="S250" s="35" t="s">
        <v>3274</v>
      </c>
      <c r="T250" s="36">
        <f>COUNTIFS($C$2:$C$242,1,S$2:S$242,1)</f>
        <v>3</v>
      </c>
      <c r="U250" s="37">
        <f>T250/T255</f>
        <v>7.3170731707317069E-2</v>
      </c>
      <c r="V250" s="36">
        <f>COUNTIFS($C$2:$C$242,1,S$2:S$242,2)</f>
        <v>14</v>
      </c>
      <c r="W250" s="37">
        <f>V250/V255</f>
        <v>0.21875</v>
      </c>
      <c r="X250" s="36">
        <f>COUNTIFS($C$2:$C$242,1,S$2:S$242,3)</f>
        <v>0</v>
      </c>
      <c r="Y250" s="38" t="e">
        <f>X250/X255</f>
        <v>#DIV/0!</v>
      </c>
      <c r="AA250" s="57" t="s">
        <v>3274</v>
      </c>
      <c r="AB250" s="58">
        <f>AVERAGEIF($C$2:$C$242,1,AA$2:AA$242)</f>
        <v>0.40749999999999997</v>
      </c>
      <c r="AG250" s="35" t="s">
        <v>3274</v>
      </c>
      <c r="AH250" s="36">
        <f>COUNTIFS($C$2:$C$242,1,AG$2:AG$242,1)</f>
        <v>4</v>
      </c>
      <c r="AI250" s="37">
        <f>AH250/AH255</f>
        <v>0.10526315789473684</v>
      </c>
      <c r="AJ250" s="36">
        <f>COUNTIFS($C$2:$C$242,1,AG$2:AG$242,2)</f>
        <v>3</v>
      </c>
      <c r="AK250" s="37">
        <f>AJ250/AJ255</f>
        <v>8.8235294117647065E-2</v>
      </c>
      <c r="AL250" s="36">
        <f>COUNTIFS($C$2:$C$242,1,AG$2:AG$242,3)</f>
        <v>0</v>
      </c>
      <c r="AM250" s="38" t="e">
        <f>AL250/AL255</f>
        <v>#DIV/0!</v>
      </c>
      <c r="AP250" s="35" t="s">
        <v>3274</v>
      </c>
      <c r="AQ250" s="36">
        <f>COUNTIFS($C$2:$C$242,1,AP$2:AP$242,1)</f>
        <v>2</v>
      </c>
      <c r="AR250" s="37">
        <f>AQ250/AQ255</f>
        <v>0.10526315789473684</v>
      </c>
      <c r="AS250" s="36">
        <f>COUNTIFS($C$2:$C$242,1,AP$2:AP$242,2)</f>
        <v>15</v>
      </c>
      <c r="AT250" s="37">
        <f>AS250/AS255</f>
        <v>0.19230769230769232</v>
      </c>
      <c r="AU250" s="36">
        <f>COUNTIFS($C$2:$C$242,1,AP$2:AP$242,3)</f>
        <v>0</v>
      </c>
      <c r="AV250" s="38" t="e">
        <f>AU250/AU255</f>
        <v>#DIV/0!</v>
      </c>
      <c r="AX250" s="35" t="s">
        <v>3274</v>
      </c>
      <c r="AY250" s="36">
        <f>COUNTIFS($C$2:$C$242,1,AX$2:AX$242,1)</f>
        <v>1</v>
      </c>
      <c r="AZ250" s="37">
        <f>AY250/AY255</f>
        <v>5.2631578947368418E-2</v>
      </c>
      <c r="BA250" s="36">
        <f>COUNTIFS($C$2:$C$242,1,AX$2:AX$242,2)</f>
        <v>12</v>
      </c>
      <c r="BB250" s="37">
        <f>BA250/BA255</f>
        <v>0.19047619047619047</v>
      </c>
      <c r="BC250" s="36">
        <f>COUNTIFS($C$2:$C$242,1,AX$2:AX$242,3)</f>
        <v>0</v>
      </c>
      <c r="BD250" s="38" t="e">
        <f>BC250/BC255</f>
        <v>#DIV/0!</v>
      </c>
      <c r="BJ250" s="57" t="s">
        <v>3274</v>
      </c>
      <c r="BK250" s="78">
        <f>AVERAGEIF($C$2:$C$242,1,BJ$2:BJ$242)</f>
        <v>43.568750000000001</v>
      </c>
      <c r="BN250" s="57" t="s">
        <v>3274</v>
      </c>
      <c r="BO250" s="58">
        <f>AVERAGEIF($C$2:$C$242,1,BN$2:BN$242)</f>
        <v>9.2499999999999999E-2</v>
      </c>
      <c r="BT250" s="57" t="s">
        <v>3274</v>
      </c>
      <c r="BU250" s="78">
        <f>AVERAGEIF($C$2:$C$242,1,BT$2:BT$242)</f>
        <v>41.866666666666667</v>
      </c>
      <c r="BX250" s="57" t="s">
        <v>3274</v>
      </c>
      <c r="BY250" s="58" t="e">
        <f>AVERAGEIF($C$2:$C$242,1,BX$2:BX$242)</f>
        <v>#DIV/0!</v>
      </c>
      <c r="CG250" s="57" t="s">
        <v>3274</v>
      </c>
      <c r="CH250" s="78" t="e">
        <f>AVERAGEIF($C$2:$C$242,1,CG$2:CG$242)</f>
        <v>#DIV/0!</v>
      </c>
      <c r="CJ250" s="108" t="s">
        <v>3274</v>
      </c>
      <c r="CK250" s="118">
        <f>AVERAGEIF($C$2:$C$242,1,CJ$2:CJ$242)</f>
        <v>5.666666666666667</v>
      </c>
      <c r="CM250" s="108" t="s">
        <v>3274</v>
      </c>
      <c r="CN250" s="118">
        <f>AVERAGEIF($C$2:$C$242,1,CM$2:CM$242)</f>
        <v>158.9</v>
      </c>
      <c r="CO250" s="143">
        <f t="shared" ref="CO250:CO253" si="9">CK250/CN250</f>
        <v>3.5661841829242709E-2</v>
      </c>
      <c r="CP250" s="108" t="s">
        <v>3274</v>
      </c>
      <c r="CQ250" s="118">
        <f>AVERAGEIF($C$2:$C$242,1,CP$2:CP$242)</f>
        <v>0.4</v>
      </c>
      <c r="CS250" s="108" t="s">
        <v>3274</v>
      </c>
      <c r="CT250" s="118">
        <f>AVERAGEIF($C$2:$C$242,1,CS$2:CS$242)</f>
        <v>6566487.25</v>
      </c>
      <c r="CV250" s="108" t="s">
        <v>3274</v>
      </c>
      <c r="CW250" s="118">
        <f>AVERAGEIF($C$2:$C$242,1,CV$2:CV$242)</f>
        <v>0.5</v>
      </c>
      <c r="CY250" s="108" t="s">
        <v>3274</v>
      </c>
      <c r="CZ250" s="126">
        <f>AVERAGEIF($C$2:$C$242,1,CY$2:CY$242)</f>
        <v>2007.8333333333333</v>
      </c>
      <c r="DN250" s="108" t="s">
        <v>3274</v>
      </c>
      <c r="DO250" s="126" t="e">
        <f>AVERAGEIF($C$2:$C$242,1,DN$2:DN$242)</f>
        <v>#DIV/0!</v>
      </c>
      <c r="DS250" s="108" t="s">
        <v>3274</v>
      </c>
      <c r="DT250" s="58">
        <f>AVERAGEIF($C$2:$C$242,1,DS$2:DS$242)</f>
        <v>1</v>
      </c>
      <c r="DW250" s="35" t="s">
        <v>3274</v>
      </c>
      <c r="DX250" s="36">
        <f>COUNTIFS($C$2:$C$242,1,DW$2:DW$242,1)</f>
        <v>8</v>
      </c>
      <c r="DY250" s="37">
        <f>DX250/DX255</f>
        <v>0.12307692307692308</v>
      </c>
      <c r="DZ250" s="36">
        <f>COUNTIFS($C$2:$C$242,1,DW$2:DW$242,2)</f>
        <v>6</v>
      </c>
      <c r="EA250" s="37">
        <f>DZ250/DZ255</f>
        <v>0.42857142857142855</v>
      </c>
      <c r="EB250" s="36">
        <f>COUNTIFS($C$2:$C$242,1,DW$2:DW$242,3)</f>
        <v>0</v>
      </c>
      <c r="EC250" s="38" t="e">
        <f>EB250/EB255</f>
        <v>#DIV/0!</v>
      </c>
      <c r="EI250" s="108" t="s">
        <v>3274</v>
      </c>
      <c r="EJ250" s="126">
        <f>AVERAGEIF($C$2:$C$242,1,EI$2:EI$242)</f>
        <v>2</v>
      </c>
      <c r="EO250" s="108" t="s">
        <v>3274</v>
      </c>
      <c r="EP250" s="126">
        <f>AVERAGEIF($C$2:$C$242,1,EO$2:EO$242)</f>
        <v>1967.5</v>
      </c>
      <c r="EV250" s="108" t="s">
        <v>3274</v>
      </c>
      <c r="EW250" s="58">
        <f>AVERAGEIF($C$2:$C$242,1,EV$2:EV$242)</f>
        <v>0.55000000000000004</v>
      </c>
      <c r="EY250" s="35" t="s">
        <v>3274</v>
      </c>
      <c r="EZ250" s="36">
        <f>COUNTIFS($C$2:$C$242,1,EY$2:EY$242,1)</f>
        <v>2</v>
      </c>
      <c r="FA250" s="37">
        <f>EZ250/EZ255</f>
        <v>0.13333333333333333</v>
      </c>
      <c r="FB250" s="36">
        <f>COUNTIFS($C$2:$C$242,1,EY$2:EY$242,2)</f>
        <v>4</v>
      </c>
      <c r="FC250" s="37">
        <f>FB250/FB255</f>
        <v>0.12903225806451613</v>
      </c>
      <c r="FD250" s="36">
        <f>COUNTIFS($C$2:$C$242,1,EY$2:EY$242,3)</f>
        <v>0</v>
      </c>
      <c r="FE250" s="38" t="e">
        <f>FD250/FD255</f>
        <v>#DIV/0!</v>
      </c>
      <c r="FH250" s="35" t="s">
        <v>3274</v>
      </c>
      <c r="FI250" s="36">
        <f>COUNTIFS($C$2:$C$242,1,FH$2:FH$242,1)</f>
        <v>1</v>
      </c>
      <c r="FJ250" s="37">
        <f>FI250/FI255</f>
        <v>2.7777777777777776E-2</v>
      </c>
      <c r="FK250" s="36">
        <f>COUNTIFS($C$2:$C$242,1,FH$2:FH$242,2)</f>
        <v>13</v>
      </c>
      <c r="FL250" s="37">
        <f>FK250/FK255</f>
        <v>0.35135135135135137</v>
      </c>
      <c r="FM250" s="36">
        <f>COUNTIFS($C$2:$C$242,1,FH$2:FH$242,3)</f>
        <v>0</v>
      </c>
      <c r="FN250" s="38" t="e">
        <f>FM250/FM255</f>
        <v>#DIV/0!</v>
      </c>
      <c r="FQ250" s="108" t="s">
        <v>3274</v>
      </c>
      <c r="FR250" s="126" t="e">
        <f>AVERAGEIF($C$2:$C$242,1,FQ$2:FQ$242)</f>
        <v>#DIV/0!</v>
      </c>
    </row>
    <row r="251" spans="1:175" x14ac:dyDescent="0.2">
      <c r="E251" s="39" t="s">
        <v>3275</v>
      </c>
      <c r="F251" s="36">
        <f>COUNTIFS($C$2:$C$242,2,E$2:E$242,1)</f>
        <v>17</v>
      </c>
      <c r="G251" s="41">
        <f>F251/F255</f>
        <v>0.17171717171717171</v>
      </c>
      <c r="H251" s="36">
        <f>COUNTIFS($C$2:$C$242,2,E$2:E$242,2)</f>
        <v>1</v>
      </c>
      <c r="I251" s="41">
        <f>H251/H255</f>
        <v>0.25</v>
      </c>
      <c r="J251" s="36">
        <f>COUNTIFS($C$2:$C$242,2,E$2:E$242,3)</f>
        <v>1</v>
      </c>
      <c r="K251" s="42">
        <f>J251/J255</f>
        <v>0.5</v>
      </c>
      <c r="M251" s="39" t="s">
        <v>3275</v>
      </c>
      <c r="N251" s="73">
        <f>AVERAGEIF($C$2:$C$242,2,M$2:M$242)</f>
        <v>10.466666666666667</v>
      </c>
      <c r="P251" s="39" t="s">
        <v>3275</v>
      </c>
      <c r="Q251" s="73">
        <f>AVERAGEIF($C$2:$C$242,2,P$2:P$242)</f>
        <v>33.875</v>
      </c>
      <c r="S251" s="39" t="s">
        <v>3275</v>
      </c>
      <c r="T251" s="36">
        <f>COUNTIFS($C$2:$C$242,2,S$2:S$242,1)</f>
        <v>4</v>
      </c>
      <c r="U251" s="41">
        <f>T251/T255</f>
        <v>9.7560975609756101E-2</v>
      </c>
      <c r="V251" s="36">
        <f>COUNTIFS($C$2:$C$242,2,S$2:S$242,2)</f>
        <v>14</v>
      </c>
      <c r="W251" s="41">
        <f>V251/V255</f>
        <v>0.21875</v>
      </c>
      <c r="X251" s="36">
        <f>COUNTIFS($C$2:$C$242,2,S$2:S$242,3)</f>
        <v>0</v>
      </c>
      <c r="Y251" s="42" t="e">
        <f>X251/X255</f>
        <v>#DIV/0!</v>
      </c>
      <c r="AA251" s="39" t="s">
        <v>3275</v>
      </c>
      <c r="AB251" s="59">
        <f>AVERAGEIF($C$2:$C$242,2,AA$2:AA$242)</f>
        <v>0.24199999999999999</v>
      </c>
      <c r="AG251" s="39" t="s">
        <v>3275</v>
      </c>
      <c r="AH251" s="36">
        <f>COUNTIFS($C$2:$C$242,2,AG$2:AG$242,1)</f>
        <v>3</v>
      </c>
      <c r="AI251" s="41">
        <f>AH251/AH255</f>
        <v>7.8947368421052627E-2</v>
      </c>
      <c r="AJ251" s="36">
        <f>COUNTIFS($C$2:$C$242,2,AG$2:AG$242,2)</f>
        <v>6</v>
      </c>
      <c r="AK251" s="41">
        <f>AJ251/AJ255</f>
        <v>0.17647058823529413</v>
      </c>
      <c r="AL251" s="36">
        <f>COUNTIFS($C$2:$C$242,2,AG$2:AG$242,3)</f>
        <v>0</v>
      </c>
      <c r="AM251" s="42" t="e">
        <f>AL251/AL255</f>
        <v>#DIV/0!</v>
      </c>
      <c r="AP251" s="39" t="s">
        <v>3275</v>
      </c>
      <c r="AQ251" s="36">
        <f>COUNTIFS($C$2:$C$242,2,AP$2:AP$242,1)</f>
        <v>5</v>
      </c>
      <c r="AR251" s="41">
        <f>AQ251/AQ255</f>
        <v>0.26315789473684209</v>
      </c>
      <c r="AS251" s="36">
        <f>COUNTIFS($C$2:$C$242,2,AP$2:AP$242,2)</f>
        <v>9</v>
      </c>
      <c r="AT251" s="41">
        <f>AS251/AS255</f>
        <v>0.11538461538461539</v>
      </c>
      <c r="AU251" s="36">
        <f>COUNTIFS($C$2:$C$242,2,AP$2:AP$242,3)</f>
        <v>0</v>
      </c>
      <c r="AV251" s="42" t="e">
        <f>AU251/AU255</f>
        <v>#DIV/0!</v>
      </c>
      <c r="AX251" s="39" t="s">
        <v>3275</v>
      </c>
      <c r="AY251" s="36">
        <f>COUNTIFS($C$2:$C$242,2,AX$2:AX$242,1)</f>
        <v>3</v>
      </c>
      <c r="AZ251" s="41">
        <f>AY251/AY255</f>
        <v>0.15789473684210525</v>
      </c>
      <c r="BA251" s="36">
        <f>COUNTIFS($C$2:$C$242,2,AX$2:AX$242,2)</f>
        <v>7</v>
      </c>
      <c r="BB251" s="41">
        <f>BA251/BA255</f>
        <v>0.1111111111111111</v>
      </c>
      <c r="BC251" s="36">
        <f>COUNTIFS($C$2:$C$242,2,AX$2:AX$242,3)</f>
        <v>0</v>
      </c>
      <c r="BD251" s="42" t="e">
        <f>BC251/BC255</f>
        <v>#DIV/0!</v>
      </c>
      <c r="BJ251" s="39" t="s">
        <v>3275</v>
      </c>
      <c r="BK251" s="79">
        <f>AVERAGEIF($C$2:$C$242,2,BJ$2:BJ$242)</f>
        <v>57.957499999999996</v>
      </c>
      <c r="BN251" s="39" t="s">
        <v>3275</v>
      </c>
      <c r="BO251" s="59">
        <f>AVERAGEIF($C$2:$C$242,2,BN$2:BN$242)</f>
        <v>0.11333333333333334</v>
      </c>
      <c r="BT251" s="39" t="s">
        <v>3275</v>
      </c>
      <c r="BU251" s="79">
        <f>AVERAGEIF($C$2:$C$242,2,BT$2:BT$242)</f>
        <v>51.064999999999998</v>
      </c>
      <c r="BX251" s="39" t="s">
        <v>3275</v>
      </c>
      <c r="BY251" s="59">
        <f>AVERAGEIF($C$2:$C$242,2,BX$2:BX$242)</f>
        <v>0.02</v>
      </c>
      <c r="CG251" s="39" t="s">
        <v>3275</v>
      </c>
      <c r="CH251" s="79" t="e">
        <f>AVERAGEIF($C$2:$C$242,2,CG$2:CG$242)</f>
        <v>#DIV/0!</v>
      </c>
      <c r="CJ251" s="109" t="s">
        <v>3275</v>
      </c>
      <c r="CK251" s="119">
        <f>AVERAGEIF($C$2:$C$242,2,CJ$2:CJ$242)</f>
        <v>81.333333333333329</v>
      </c>
      <c r="CM251" s="109" t="s">
        <v>3275</v>
      </c>
      <c r="CN251" s="119">
        <f>AVERAGEIF($C$2:$C$242,2,CM$2:CM$242)</f>
        <v>477</v>
      </c>
      <c r="CO251" s="143">
        <f t="shared" si="9"/>
        <v>0.1705101327742837</v>
      </c>
      <c r="CP251" s="109" t="s">
        <v>3275</v>
      </c>
      <c r="CQ251" s="119">
        <f>AVERAGEIF($C$2:$C$242,2,CP$2:CP$242)</f>
        <v>6</v>
      </c>
      <c r="CS251" s="109" t="s">
        <v>3275</v>
      </c>
      <c r="CT251" s="119">
        <f>AVERAGEIF($C$2:$C$242,2,CS$2:CS$242)</f>
        <v>4623666.666666667</v>
      </c>
      <c r="CV251" s="109" t="s">
        <v>3275</v>
      </c>
      <c r="CW251" s="119">
        <f>AVERAGEIF($C$2:$C$242,2,CV$2:CV$242)</f>
        <v>2.6666666666666665</v>
      </c>
      <c r="CY251" s="109" t="s">
        <v>3275</v>
      </c>
      <c r="CZ251" s="127">
        <f>AVERAGEIF($C$2:$C$242,2,CY$2:CY$242)</f>
        <v>2007</v>
      </c>
      <c r="DN251" s="109" t="s">
        <v>3275</v>
      </c>
      <c r="DO251" s="127">
        <f>AVERAGEIF($C$2:$C$242,2,DN$2:DN$242)</f>
        <v>2043.3333333333333</v>
      </c>
      <c r="DS251" s="109" t="s">
        <v>3275</v>
      </c>
      <c r="DT251" s="59">
        <f>AVERAGEIF($C$2:$C$242,2,DS$2:DS$242)</f>
        <v>1</v>
      </c>
      <c r="DW251" s="39" t="s">
        <v>3275</v>
      </c>
      <c r="DX251" s="36">
        <f>COUNTIFS($C$2:$C$242,2,DW$2:DW$242,1)</f>
        <v>5</v>
      </c>
      <c r="DY251" s="41">
        <f>DX251/DX255</f>
        <v>7.6923076923076927E-2</v>
      </c>
      <c r="DZ251" s="36">
        <f>COUNTIFS($C$2:$C$242,2,DW$2:DW$242,2)</f>
        <v>2</v>
      </c>
      <c r="EA251" s="41">
        <f>DZ251/DZ255</f>
        <v>0.14285714285714285</v>
      </c>
      <c r="EB251" s="36">
        <f>COUNTIFS($C$2:$C$242,2,DW$2:DW$242,3)</f>
        <v>0</v>
      </c>
      <c r="EC251" s="42" t="e">
        <f>EB251/EB255</f>
        <v>#DIV/0!</v>
      </c>
      <c r="EI251" s="109" t="s">
        <v>3275</v>
      </c>
      <c r="EJ251" s="127">
        <f>AVERAGEIF($C$2:$C$242,2,EI$2:EI$242)</f>
        <v>11.5</v>
      </c>
      <c r="EO251" s="109" t="s">
        <v>3275</v>
      </c>
      <c r="EP251" s="127">
        <f>AVERAGEIF($C$2:$C$242,2,EO$2:EO$242)</f>
        <v>1986.6666666666667</v>
      </c>
      <c r="EV251" s="109" t="s">
        <v>3275</v>
      </c>
      <c r="EW251" s="59">
        <f>AVERAGEIF($C$2:$C$242,2,EV$2:EV$242)</f>
        <v>0.6</v>
      </c>
      <c r="EY251" s="39" t="s">
        <v>3275</v>
      </c>
      <c r="EZ251" s="36">
        <f>COUNTIFS($C$2:$C$242,2,EY$2:EY$242,1)</f>
        <v>1</v>
      </c>
      <c r="FA251" s="41">
        <f>EZ251/EZ255</f>
        <v>6.6666666666666666E-2</v>
      </c>
      <c r="FB251" s="36">
        <f>COUNTIFS($C$2:$C$242,2,EY$2:EY$242,2)</f>
        <v>2</v>
      </c>
      <c r="FC251" s="41">
        <f>FB251/FB255</f>
        <v>6.4516129032258063E-2</v>
      </c>
      <c r="FD251" s="36">
        <f>COUNTIFS($C$2:$C$242,2,EY$2:EY$242,3)</f>
        <v>0</v>
      </c>
      <c r="FE251" s="42" t="e">
        <f>FD251/FD255</f>
        <v>#DIV/0!</v>
      </c>
      <c r="FH251" s="39" t="s">
        <v>3275</v>
      </c>
      <c r="FI251" s="36">
        <f>COUNTIFS($C$2:$C$242,2,FH$2:FH$242,1)</f>
        <v>1</v>
      </c>
      <c r="FJ251" s="41">
        <f>FI251/FI255</f>
        <v>2.7777777777777776E-2</v>
      </c>
      <c r="FK251" s="36">
        <f>COUNTIFS($C$2:$C$242,2,FH$2:FH$242,2)</f>
        <v>6</v>
      </c>
      <c r="FL251" s="41">
        <f>FK251/FK255</f>
        <v>0.16216216216216217</v>
      </c>
      <c r="FM251" s="36">
        <f>COUNTIFS($C$2:$C$242,2,FH$2:FH$242,3)</f>
        <v>0</v>
      </c>
      <c r="FN251" s="42" t="e">
        <f>FM251/FM255</f>
        <v>#DIV/0!</v>
      </c>
      <c r="FQ251" s="109" t="s">
        <v>3275</v>
      </c>
      <c r="FR251" s="127" t="e">
        <f>AVERAGEIF($C$2:$C$242,2,FQ$2:FQ$242)</f>
        <v>#DIV/0!</v>
      </c>
    </row>
    <row r="252" spans="1:175" x14ac:dyDescent="0.2">
      <c r="E252" s="35" t="s">
        <v>3276</v>
      </c>
      <c r="F252" s="36">
        <f>COUNTIFS($C$2:$C$242,3,E$2:E$242,1)</f>
        <v>23</v>
      </c>
      <c r="G252" s="37">
        <f>F252/F255</f>
        <v>0.23232323232323232</v>
      </c>
      <c r="H252" s="36">
        <f>COUNTIFS($C$2:$C$242,3,E$2:E$242,2)</f>
        <v>1</v>
      </c>
      <c r="I252" s="37">
        <f>H252/H255</f>
        <v>0.25</v>
      </c>
      <c r="J252" s="36">
        <f>COUNTIFS($C$2:$C$242,3,E$2:E$242,3)</f>
        <v>0</v>
      </c>
      <c r="K252" s="38">
        <f>J252/J255</f>
        <v>0</v>
      </c>
      <c r="M252" s="57" t="s">
        <v>3276</v>
      </c>
      <c r="N252" s="72">
        <f>AVERAGEIF($C$2:$C$242,3,M$2:M$242)</f>
        <v>26.8</v>
      </c>
      <c r="P252" s="57" t="s">
        <v>3276</v>
      </c>
      <c r="Q252" s="72">
        <f>AVERAGEIF($C$2:$C$242,3,P$2:P$242)</f>
        <v>35.571428571428569</v>
      </c>
      <c r="S252" s="35" t="s">
        <v>3276</v>
      </c>
      <c r="T252" s="36">
        <f>COUNTIFS($C$2:$C$242,3,S$2:S$242,1)</f>
        <v>10</v>
      </c>
      <c r="U252" s="37">
        <f>T252/T255</f>
        <v>0.24390243902439024</v>
      </c>
      <c r="V252" s="36">
        <f>COUNTIFS($C$2:$C$242,3,S$2:S$242,2)</f>
        <v>15</v>
      </c>
      <c r="W252" s="37">
        <f>V252/V255</f>
        <v>0.234375</v>
      </c>
      <c r="X252" s="36">
        <f>COUNTIFS($C$2:$C$242,3,S$2:S$242,3)</f>
        <v>0</v>
      </c>
      <c r="Y252" s="38" t="e">
        <f>X252/X255</f>
        <v>#DIV/0!</v>
      </c>
      <c r="AA252" s="57" t="s">
        <v>3276</v>
      </c>
      <c r="AB252" s="58">
        <f>AVERAGEIF($C$2:$C$242,3,AA$2:AA$242)</f>
        <v>0.33218181818181819</v>
      </c>
      <c r="AG252" s="35" t="s">
        <v>3276</v>
      </c>
      <c r="AH252" s="36">
        <f>COUNTIFS($C$2:$C$242,3,AG$2:AG$242,1)</f>
        <v>5</v>
      </c>
      <c r="AI252" s="37">
        <f>AH252/AH255</f>
        <v>0.13157894736842105</v>
      </c>
      <c r="AJ252" s="36">
        <f>COUNTIFS($C$2:$C$242,3,AG$2:AG$242,2)</f>
        <v>11</v>
      </c>
      <c r="AK252" s="37">
        <f>AJ252/AJ255</f>
        <v>0.3235294117647059</v>
      </c>
      <c r="AL252" s="36">
        <f>COUNTIFS($C$2:$C$242,3,AG$2:AG$242,3)</f>
        <v>0</v>
      </c>
      <c r="AM252" s="38" t="e">
        <f>AL252/AL255</f>
        <v>#DIV/0!</v>
      </c>
      <c r="AP252" s="35" t="s">
        <v>3276</v>
      </c>
      <c r="AQ252" s="36">
        <f>COUNTIFS($C$2:$C$242,3,AP$2:AP$242,1)</f>
        <v>4</v>
      </c>
      <c r="AR252" s="37">
        <f>AQ252/AQ255</f>
        <v>0.21052631578947367</v>
      </c>
      <c r="AS252" s="36">
        <f>COUNTIFS($C$2:$C$242,3,AP$2:AP$242,2)</f>
        <v>18</v>
      </c>
      <c r="AT252" s="37">
        <f>AS252/AS255</f>
        <v>0.23076923076923078</v>
      </c>
      <c r="AU252" s="36">
        <f>COUNTIFS($C$2:$C$242,3,AP$2:AP$242,3)</f>
        <v>0</v>
      </c>
      <c r="AV252" s="38" t="e">
        <f>AU252/AU255</f>
        <v>#DIV/0!</v>
      </c>
      <c r="AX252" s="35" t="s">
        <v>3276</v>
      </c>
      <c r="AY252" s="36">
        <f>COUNTIFS($C$2:$C$242,3,AX$2:AX$242,1)</f>
        <v>7</v>
      </c>
      <c r="AZ252" s="37">
        <f>AY252/AY255</f>
        <v>0.36842105263157893</v>
      </c>
      <c r="BA252" s="36">
        <f>COUNTIFS($C$2:$C$242,3,AX$2:AX$242,2)</f>
        <v>11</v>
      </c>
      <c r="BB252" s="37">
        <f>BA252/BA255</f>
        <v>0.17460317460317459</v>
      </c>
      <c r="BC252" s="36">
        <f>COUNTIFS($C$2:$C$242,3,AX$2:AX$242,3)</f>
        <v>0</v>
      </c>
      <c r="BD252" s="38" t="e">
        <f>BC252/BC255</f>
        <v>#DIV/0!</v>
      </c>
      <c r="BJ252" s="57" t="s">
        <v>3276</v>
      </c>
      <c r="BK252" s="78">
        <f>AVERAGEIF($C$2:$C$242,3,BJ$2:BJ$242)</f>
        <v>37.942222222222227</v>
      </c>
      <c r="BN252" s="57" t="s">
        <v>3276</v>
      </c>
      <c r="BO252" s="58">
        <f>AVERAGEIF($C$2:$C$242,3,BN$2:BN$242)</f>
        <v>7.4486666666666659E-2</v>
      </c>
      <c r="BT252" s="57" t="s">
        <v>3276</v>
      </c>
      <c r="BU252" s="78">
        <f>AVERAGEIF($C$2:$C$242,3,BT$2:BT$242)</f>
        <v>48.622307692307693</v>
      </c>
      <c r="BX252" s="57" t="s">
        <v>3276</v>
      </c>
      <c r="BY252" s="58">
        <f>AVERAGEIF($C$2:$C$242,3,BX$2:BX$242)</f>
        <v>0.624</v>
      </c>
      <c r="CG252" s="57" t="s">
        <v>3276</v>
      </c>
      <c r="CH252" s="78">
        <f>AVERAGEIF($C$2:$C$242,3,CG$2:CG$242)</f>
        <v>6.833333333333333</v>
      </c>
      <c r="CJ252" s="108" t="s">
        <v>3276</v>
      </c>
      <c r="CK252" s="118">
        <f>AVERAGEIF($C$2:$C$242,3,CJ$2:CJ$242)</f>
        <v>103</v>
      </c>
      <c r="CM252" s="108" t="s">
        <v>3276</v>
      </c>
      <c r="CN252" s="118">
        <f>AVERAGEIF($C$2:$C$242,3,CM$2:CM$242)</f>
        <v>843.33333333333337</v>
      </c>
      <c r="CO252" s="143">
        <f t="shared" si="9"/>
        <v>0.12213438735177864</v>
      </c>
      <c r="CP252" s="108" t="s">
        <v>3276</v>
      </c>
      <c r="CQ252" s="118">
        <f>AVERAGEIF($C$2:$C$242,3,CP$2:CP$242)</f>
        <v>2</v>
      </c>
      <c r="CS252" s="108" t="s">
        <v>3276</v>
      </c>
      <c r="CT252" s="118">
        <f>AVERAGEIF($C$2:$C$242,3,CS$2:CS$242)</f>
        <v>60040706.714285716</v>
      </c>
      <c r="CV252" s="108" t="s">
        <v>3276</v>
      </c>
      <c r="CW252" s="118">
        <f>AVERAGEIF($C$2:$C$242,3,CV$2:CV$242)</f>
        <v>3.6666666666666665</v>
      </c>
      <c r="CY252" s="108" t="s">
        <v>3276</v>
      </c>
      <c r="CZ252" s="126">
        <f>AVERAGEIF($C$2:$C$242,3,CY$2:CY$242)</f>
        <v>2004.5</v>
      </c>
      <c r="DN252" s="108" t="s">
        <v>3276</v>
      </c>
      <c r="DO252" s="126">
        <f>AVERAGEIF($C$2:$C$242,3,DN$2:DN$242)</f>
        <v>2046.5</v>
      </c>
      <c r="DS252" s="108" t="s">
        <v>3276</v>
      </c>
      <c r="DT252" s="58">
        <f>AVERAGEIF($C$2:$C$242,3,DS$2:DS$242)</f>
        <v>0.8</v>
      </c>
      <c r="DW252" s="35" t="s">
        <v>3276</v>
      </c>
      <c r="DX252" s="36">
        <f>COUNTIFS($C$2:$C$242,3,DW$2:DW$242,1)</f>
        <v>15</v>
      </c>
      <c r="DY252" s="37">
        <f>DX252/DX255</f>
        <v>0.23076923076923078</v>
      </c>
      <c r="DZ252" s="36">
        <f>COUNTIFS($C$2:$C$242,3,DW$2:DW$242,2)</f>
        <v>4</v>
      </c>
      <c r="EA252" s="37">
        <f>DZ252/DZ255</f>
        <v>0.2857142857142857</v>
      </c>
      <c r="EB252" s="36">
        <f>COUNTIFS($C$2:$C$242,3,DW$2:DW$242,3)</f>
        <v>0</v>
      </c>
      <c r="EC252" s="38" t="e">
        <f>EB252/EB255</f>
        <v>#DIV/0!</v>
      </c>
      <c r="EI252" s="108" t="s">
        <v>3276</v>
      </c>
      <c r="EJ252" s="126">
        <f>AVERAGEIF($C$2:$C$242,3,EI$2:EI$242)</f>
        <v>12.958333333333334</v>
      </c>
      <c r="EO252" s="108" t="s">
        <v>3276</v>
      </c>
      <c r="EP252" s="126">
        <f>AVERAGEIF($C$2:$C$242,3,EO$2:EO$242)</f>
        <v>1974.6666666666667</v>
      </c>
      <c r="EV252" s="108" t="s">
        <v>3276</v>
      </c>
      <c r="EW252" s="58">
        <f>AVERAGEIF($C$2:$C$242,3,EV$2:EV$242)</f>
        <v>0.57899999999999996</v>
      </c>
      <c r="EY252" s="35" t="s">
        <v>3276</v>
      </c>
      <c r="EZ252" s="36">
        <f>COUNTIFS($C$2:$C$242,3,EY$2:EY$242,1)</f>
        <v>3</v>
      </c>
      <c r="FA252" s="37">
        <f>EZ252/EZ255</f>
        <v>0.2</v>
      </c>
      <c r="FB252" s="36">
        <f>COUNTIFS($C$2:$C$242,3,EY$2:EY$242,2)</f>
        <v>7</v>
      </c>
      <c r="FC252" s="37">
        <f>FB252/FB255</f>
        <v>0.22580645161290322</v>
      </c>
      <c r="FD252" s="36">
        <f>COUNTIFS($C$2:$C$242,3,EY$2:EY$242,3)</f>
        <v>0</v>
      </c>
      <c r="FE252" s="38" t="e">
        <f>FD252/FD255</f>
        <v>#DIV/0!</v>
      </c>
      <c r="FH252" s="35" t="s">
        <v>3276</v>
      </c>
      <c r="FI252" s="36">
        <f>COUNTIFS($C$2:$C$242,3,FH$2:FH$242,1)</f>
        <v>4</v>
      </c>
      <c r="FJ252" s="37">
        <f>FI252/FI255</f>
        <v>0.1111111111111111</v>
      </c>
      <c r="FK252" s="36">
        <f>COUNTIFS($C$2:$C$242,3,FH$2:FH$242,2)</f>
        <v>12</v>
      </c>
      <c r="FL252" s="37">
        <f>FK252/FK255</f>
        <v>0.32432432432432434</v>
      </c>
      <c r="FM252" s="36">
        <f>COUNTIFS($C$2:$C$242,3,FH$2:FH$242,3)</f>
        <v>0</v>
      </c>
      <c r="FN252" s="38" t="e">
        <f>FM252/FM255</f>
        <v>#DIV/0!</v>
      </c>
      <c r="FQ252" s="108" t="s">
        <v>3276</v>
      </c>
      <c r="FR252" s="126">
        <f>AVERAGEIF($C$2:$C$242,3,FQ$2:FQ$242)</f>
        <v>6250</v>
      </c>
    </row>
    <row r="253" spans="1:175" x14ac:dyDescent="0.2">
      <c r="A253" s="21" t="s">
        <v>3292</v>
      </c>
      <c r="B253" s="132">
        <f>SUM(B2:B242)</f>
        <v>1643720</v>
      </c>
      <c r="E253" s="39" t="s">
        <v>3277</v>
      </c>
      <c r="F253" s="36">
        <f>COUNTIFS($C$2:$C$242,4,E$2:E$242,1)</f>
        <v>24</v>
      </c>
      <c r="G253" s="41">
        <f>F253/F255</f>
        <v>0.24242424242424243</v>
      </c>
      <c r="H253" s="36">
        <f>COUNTIFS($C$2:$C$242,4,E$2:E$242,2)</f>
        <v>0</v>
      </c>
      <c r="I253" s="41">
        <f>H253/H255</f>
        <v>0</v>
      </c>
      <c r="J253" s="36">
        <f>COUNTIFS($C$2:$C$242,4,E$2:E$242,3)</f>
        <v>0</v>
      </c>
      <c r="K253" s="42">
        <f>J253/J255</f>
        <v>0</v>
      </c>
      <c r="M253" s="39" t="s">
        <v>3277</v>
      </c>
      <c r="N253" s="73">
        <f>AVERAGEIF($C$2:$C$242,4,M$2:M$242)</f>
        <v>18.125</v>
      </c>
      <c r="P253" s="39" t="s">
        <v>3277</v>
      </c>
      <c r="Q253" s="73">
        <f>AVERAGEIF($C$2:$C$242,4,P$2:P$242)</f>
        <v>39.75</v>
      </c>
      <c r="S253" s="39" t="s">
        <v>3277</v>
      </c>
      <c r="T253" s="36">
        <f>COUNTIFS($C$2:$C$242,4,S$2:S$242,1)</f>
        <v>10</v>
      </c>
      <c r="U253" s="41">
        <f>T253/T255</f>
        <v>0.24390243902439024</v>
      </c>
      <c r="V253" s="36">
        <f>COUNTIFS($C$2:$C$242,4,S$2:S$242,2)</f>
        <v>14</v>
      </c>
      <c r="W253" s="41">
        <f>V253/V255</f>
        <v>0.21875</v>
      </c>
      <c r="X253" s="36">
        <f>COUNTIFS($C$2:$C$242,4,S$2:S$242,3)</f>
        <v>0</v>
      </c>
      <c r="Y253" s="42" t="e">
        <f>X253/X255</f>
        <v>#DIV/0!</v>
      </c>
      <c r="AA253" s="39" t="s">
        <v>3277</v>
      </c>
      <c r="AB253" s="59">
        <f>AVERAGEIF($C$2:$C$242,4,AA$2:AA$242)</f>
        <v>0.25473529411764712</v>
      </c>
      <c r="AG253" s="39" t="s">
        <v>3277</v>
      </c>
      <c r="AH253" s="36">
        <f>COUNTIFS($C$2:$C$242,4,AG$2:AG$242,1)</f>
        <v>9</v>
      </c>
      <c r="AI253" s="41">
        <f>AH253/AH255</f>
        <v>0.23684210526315788</v>
      </c>
      <c r="AJ253" s="36">
        <f>COUNTIFS($C$2:$C$242,4,AG$2:AG$242,2)</f>
        <v>12</v>
      </c>
      <c r="AK253" s="41">
        <f>AJ253/AJ255</f>
        <v>0.35294117647058826</v>
      </c>
      <c r="AL253" s="36">
        <f>COUNTIFS($C$2:$C$242,4,AG$2:AG$242,3)</f>
        <v>0</v>
      </c>
      <c r="AM253" s="42" t="e">
        <f>AL253/AL255</f>
        <v>#DIV/0!</v>
      </c>
      <c r="AP253" s="39" t="s">
        <v>3277</v>
      </c>
      <c r="AQ253" s="36">
        <f>COUNTIFS($C$2:$C$242,4,AP$2:AP$242,1)</f>
        <v>2</v>
      </c>
      <c r="AR253" s="41">
        <f>AQ253/AQ255</f>
        <v>0.10526315789473684</v>
      </c>
      <c r="AS253" s="36">
        <f>COUNTIFS($C$2:$C$242,4,AP$2:AP$242,2)</f>
        <v>22</v>
      </c>
      <c r="AT253" s="41">
        <f>AS253/AS255</f>
        <v>0.28205128205128205</v>
      </c>
      <c r="AU253" s="36">
        <f>COUNTIFS($C$2:$C$242,4,AP$2:AP$242,3)</f>
        <v>0</v>
      </c>
      <c r="AV253" s="42" t="e">
        <f>AU253/AU255</f>
        <v>#DIV/0!</v>
      </c>
      <c r="AX253" s="39" t="s">
        <v>3277</v>
      </c>
      <c r="AY253" s="36">
        <f>COUNTIFS($C$2:$C$242,4,AX$2:AX$242,1)</f>
        <v>6</v>
      </c>
      <c r="AZ253" s="41">
        <f>AY253/AY255</f>
        <v>0.31578947368421051</v>
      </c>
      <c r="BA253" s="36">
        <f>COUNTIFS($C$2:$C$242,4,AX$2:AX$242,2)</f>
        <v>16</v>
      </c>
      <c r="BB253" s="41">
        <f>BA253/BA255</f>
        <v>0.25396825396825395</v>
      </c>
      <c r="BC253" s="36">
        <f>COUNTIFS($C$2:$C$242,4,AX$2:AX$242,3)</f>
        <v>0</v>
      </c>
      <c r="BD253" s="42" t="e">
        <f>BC253/BC255</f>
        <v>#DIV/0!</v>
      </c>
      <c r="BJ253" s="39" t="s">
        <v>3277</v>
      </c>
      <c r="BK253" s="79">
        <f>AVERAGEIF($C$2:$C$242,4,BJ$2:BJ$242)</f>
        <v>44.384999999999998</v>
      </c>
      <c r="BN253" s="39" t="s">
        <v>3277</v>
      </c>
      <c r="BO253" s="59">
        <f>AVERAGEIF($C$2:$C$242,4,BN$2:BN$242)</f>
        <v>4.9105263157894735E-2</v>
      </c>
      <c r="BT253" s="39" t="s">
        <v>3277</v>
      </c>
      <c r="BU253" s="79">
        <f>AVERAGEIF($C$2:$C$242,4,BT$2:BT$242)</f>
        <v>56.890526315789479</v>
      </c>
      <c r="BX253" s="39" t="s">
        <v>3277</v>
      </c>
      <c r="BY253" s="59">
        <f>AVERAGEIF($C$2:$C$242,4,BX$2:BX$242)</f>
        <v>0.12947499999999998</v>
      </c>
      <c r="CG253" s="39" t="s">
        <v>3277</v>
      </c>
      <c r="CH253" s="79">
        <f>AVERAGEIF($C$2:$C$242,4,CG$2:CG$242)</f>
        <v>4.8038461538461537</v>
      </c>
      <c r="CJ253" s="109" t="s">
        <v>3277</v>
      </c>
      <c r="CK253" s="119">
        <f>AVERAGEIF($C$2:$C$242,4,CJ$2:CJ$242)</f>
        <v>201.5</v>
      </c>
      <c r="CM253" s="109" t="s">
        <v>3277</v>
      </c>
      <c r="CN253" s="119">
        <f>AVERAGEIF($C$2:$C$242,4,CM$2:CM$242)</f>
        <v>1670.1875</v>
      </c>
      <c r="CO253" s="143">
        <f t="shared" si="9"/>
        <v>0.12064513714777532</v>
      </c>
      <c r="CP253" s="109" t="s">
        <v>3277</v>
      </c>
      <c r="CQ253" s="119">
        <f>AVERAGEIF($C$2:$C$242,4,CP$2:CP$242)</f>
        <v>119.4</v>
      </c>
      <c r="CS253" s="109" t="s">
        <v>3277</v>
      </c>
      <c r="CT253" s="119">
        <f>AVERAGEIF($C$2:$C$242,4,CS$2:CS$242)</f>
        <v>35474776.158</v>
      </c>
      <c r="CV253" s="109" t="s">
        <v>3277</v>
      </c>
      <c r="CW253" s="119">
        <f>AVERAGEIF($C$2:$C$242,4,CV$2:CV$242)</f>
        <v>2</v>
      </c>
      <c r="CY253" s="109" t="s">
        <v>3277</v>
      </c>
      <c r="CZ253" s="127">
        <f>AVERAGEIF($C$2:$C$242,4,CY$2:CY$242)</f>
        <v>2009.7692307692307</v>
      </c>
      <c r="DN253" s="109" t="s">
        <v>3277</v>
      </c>
      <c r="DO253" s="127">
        <f>AVERAGEIF($C$2:$C$242,4,DN$2:DN$242)</f>
        <v>2034.3333333333333</v>
      </c>
      <c r="DS253" s="109" t="s">
        <v>3277</v>
      </c>
      <c r="DT253" s="59">
        <f>AVERAGEIF($C$2:$C$242,4,DS$2:DS$242)</f>
        <v>0.627</v>
      </c>
      <c r="DW253" s="39" t="s">
        <v>3277</v>
      </c>
      <c r="DX253" s="36">
        <f>COUNTIFS($C$2:$C$242,4,DW$2:DW$242,1)</f>
        <v>19</v>
      </c>
      <c r="DY253" s="41">
        <f>DX253/DX255</f>
        <v>0.29230769230769232</v>
      </c>
      <c r="DZ253" s="36">
        <f>COUNTIFS($C$2:$C$242,4,DW$2:DW$242,2)</f>
        <v>1</v>
      </c>
      <c r="EA253" s="41">
        <f>DZ253/DZ255</f>
        <v>7.1428571428571425E-2</v>
      </c>
      <c r="EB253" s="36">
        <f>COUNTIFS($C$2:$C$242,4,DW$2:DW$242,3)</f>
        <v>0</v>
      </c>
      <c r="EC253" s="42" t="e">
        <f>EB253/EB255</f>
        <v>#DIV/0!</v>
      </c>
      <c r="EI253" s="109" t="s">
        <v>3277</v>
      </c>
      <c r="EJ253" s="127">
        <f>AVERAGEIF($C$2:$C$242,4,EI$2:EI$242)</f>
        <v>58.200769230769232</v>
      </c>
      <c r="EO253" s="109" t="s">
        <v>3277</v>
      </c>
      <c r="EP253" s="127">
        <f>AVERAGEIF($C$2:$C$242,4,EO$2:EO$242)</f>
        <v>1974.3846153846155</v>
      </c>
      <c r="EV253" s="109" t="s">
        <v>3277</v>
      </c>
      <c r="EW253" s="59">
        <f>AVERAGEIF($C$2:$C$242,4,EV$2:EV$242)</f>
        <v>1.3418181818181818</v>
      </c>
      <c r="EY253" s="39" t="s">
        <v>3277</v>
      </c>
      <c r="EZ253" s="36">
        <f>COUNTIFS($C$2:$C$242,4,EY$2:EY$242,1)</f>
        <v>3</v>
      </c>
      <c r="FA253" s="41">
        <f>EZ253/EZ255</f>
        <v>0.2</v>
      </c>
      <c r="FB253" s="36">
        <f>COUNTIFS($C$2:$C$242,4,EY$2:EY$242,2)</f>
        <v>13</v>
      </c>
      <c r="FC253" s="41">
        <f>FB253/FB255</f>
        <v>0.41935483870967744</v>
      </c>
      <c r="FD253" s="36">
        <f>COUNTIFS($C$2:$C$242,4,EY$2:EY$242,3)</f>
        <v>0</v>
      </c>
      <c r="FE253" s="42" t="e">
        <f>FD253/FD255</f>
        <v>#DIV/0!</v>
      </c>
      <c r="FH253" s="39" t="s">
        <v>3277</v>
      </c>
      <c r="FI253" s="36">
        <f>COUNTIFS($C$2:$C$242,4,FH$2:FH$242,1)</f>
        <v>15</v>
      </c>
      <c r="FJ253" s="41">
        <f>FI253/FI255</f>
        <v>0.41666666666666669</v>
      </c>
      <c r="FK253" s="36">
        <f>COUNTIFS($C$2:$C$242,4,FH$2:FH$242,2)</f>
        <v>4</v>
      </c>
      <c r="FL253" s="41">
        <f>FK253/FK255</f>
        <v>0.10810810810810811</v>
      </c>
      <c r="FM253" s="36">
        <f>COUNTIFS($C$2:$C$242,4,FH$2:FH$242,3)</f>
        <v>0</v>
      </c>
      <c r="FN253" s="42" t="e">
        <f>FM253/FM255</f>
        <v>#DIV/0!</v>
      </c>
      <c r="FQ253" s="109" t="s">
        <v>3277</v>
      </c>
      <c r="FR253" s="127">
        <f>AVERAGEIF($C$2:$C$242,4,FQ$2:FQ$242)</f>
        <v>3033.3333333333335</v>
      </c>
    </row>
    <row r="254" spans="1:175" x14ac:dyDescent="0.2">
      <c r="A254" s="21" t="s">
        <v>3293</v>
      </c>
      <c r="B254" s="134">
        <f>C250-B253</f>
        <v>1236157</v>
      </c>
      <c r="E254" s="35" t="s">
        <v>3278</v>
      </c>
      <c r="F254" s="36">
        <f>COUNTIFS($C$2:$C$242,5,E$2:E$242,1)</f>
        <v>18</v>
      </c>
      <c r="G254" s="37">
        <f>F254/F255</f>
        <v>0.18181818181818182</v>
      </c>
      <c r="H254" s="36">
        <f>COUNTIFS($C$2:$C$242,5,E$2:E$242,2)</f>
        <v>2</v>
      </c>
      <c r="I254" s="37">
        <f>H254/H255</f>
        <v>0.5</v>
      </c>
      <c r="J254" s="36">
        <f>COUNTIFS($C$2:$C$242,5,E$2:E$242,3)</f>
        <v>1</v>
      </c>
      <c r="K254" s="38">
        <f>J254/J255</f>
        <v>0.5</v>
      </c>
      <c r="M254" s="57" t="s">
        <v>3278</v>
      </c>
      <c r="N254" s="72">
        <f>AVERAGEIF($C$2:$C$242,5,M$2:M$242)</f>
        <v>23.96875</v>
      </c>
      <c r="P254" s="57" t="s">
        <v>3278</v>
      </c>
      <c r="Q254" s="72">
        <f>AVERAGEIF($C$2:$C$242,5,P$2:P$242)</f>
        <v>38.450000000000003</v>
      </c>
      <c r="S254" s="35" t="s">
        <v>3278</v>
      </c>
      <c r="T254" s="36">
        <f>COUNTIFS($C$2:$C$242,5,S$2:S$242,1)</f>
        <v>14</v>
      </c>
      <c r="U254" s="37">
        <f>T254/T255</f>
        <v>0.34146341463414637</v>
      </c>
      <c r="V254" s="36">
        <f>COUNTIFS($C$2:$C$242,5,S$2:S$242,2)</f>
        <v>7</v>
      </c>
      <c r="W254" s="37">
        <f>V254/V255</f>
        <v>0.109375</v>
      </c>
      <c r="X254" s="36">
        <f>COUNTIFS($C$2:$C$242,5,S$2:S$242,3)</f>
        <v>0</v>
      </c>
      <c r="Y254" s="38" t="e">
        <f>X254/X255</f>
        <v>#DIV/0!</v>
      </c>
      <c r="AA254" s="57" t="s">
        <v>3278</v>
      </c>
      <c r="AB254" s="58">
        <f>AVERAGEIF($C$2:$C$242,5,AA$2:AA$242)</f>
        <v>0.24680000000000005</v>
      </c>
      <c r="AG254" s="35" t="s">
        <v>3278</v>
      </c>
      <c r="AH254" s="36">
        <f>COUNTIFS($C$2:$C$242,5,AG$2:AG$242,1)</f>
        <v>17</v>
      </c>
      <c r="AI254" s="37">
        <f>AH254/AH255</f>
        <v>0.44736842105263158</v>
      </c>
      <c r="AJ254" s="36">
        <f>COUNTIFS($C$2:$C$242,5,AG$2:AG$242,2)</f>
        <v>2</v>
      </c>
      <c r="AK254" s="37">
        <f>AJ254/AJ255</f>
        <v>5.8823529411764705E-2</v>
      </c>
      <c r="AL254" s="36">
        <f>COUNTIFS($C$2:$C$242,5,AG$2:AG$242,3)</f>
        <v>0</v>
      </c>
      <c r="AM254" s="38" t="e">
        <f>AL254/AL255</f>
        <v>#DIV/0!</v>
      </c>
      <c r="AP254" s="35" t="s">
        <v>3278</v>
      </c>
      <c r="AQ254" s="36">
        <f>COUNTIFS($C$2:$C$242,5,AP$2:AP$242,1)</f>
        <v>6</v>
      </c>
      <c r="AR254" s="37">
        <f>AQ254/AQ255</f>
        <v>0.31578947368421051</v>
      </c>
      <c r="AS254" s="36">
        <f>COUNTIFS($C$2:$C$242,5,AP$2:AP$242,2)</f>
        <v>14</v>
      </c>
      <c r="AT254" s="37">
        <f>AS254/AS255</f>
        <v>0.17948717948717949</v>
      </c>
      <c r="AU254" s="36">
        <f>COUNTIFS($C$2:$C$242,5,AP$2:AP$242,3)</f>
        <v>0</v>
      </c>
      <c r="AV254" s="38" t="e">
        <f>AU254/AU255</f>
        <v>#DIV/0!</v>
      </c>
      <c r="AX254" s="35" t="s">
        <v>3278</v>
      </c>
      <c r="AY254" s="36">
        <f>COUNTIFS($C$2:$C$242,5,AX$2:AX$242,1)</f>
        <v>2</v>
      </c>
      <c r="AZ254" s="37">
        <f>AY254/AY255</f>
        <v>0.10526315789473684</v>
      </c>
      <c r="BA254" s="36">
        <f>COUNTIFS($C$2:$C$242,5,AX$2:AX$242,2)</f>
        <v>17</v>
      </c>
      <c r="BB254" s="37">
        <f>BA254/BA255</f>
        <v>0.26984126984126983</v>
      </c>
      <c r="BC254" s="36">
        <f>COUNTIFS($C$2:$C$242,5,AX$2:AX$242,3)</f>
        <v>0</v>
      </c>
      <c r="BD254" s="38" t="e">
        <f>BC254/BC255</f>
        <v>#DIV/0!</v>
      </c>
      <c r="BJ254" s="57" t="s">
        <v>3278</v>
      </c>
      <c r="BK254" s="78">
        <f>AVERAGEIF($C$2:$C$242,5,BJ$2:BJ$242)</f>
        <v>34.142000000000003</v>
      </c>
      <c r="BN254" s="57" t="s">
        <v>3278</v>
      </c>
      <c r="BO254" s="58">
        <f>AVERAGEIF($C$2:$C$242,5,BN$2:BN$242)</f>
        <v>0.11706666666666665</v>
      </c>
      <c r="BT254" s="57" t="s">
        <v>3278</v>
      </c>
      <c r="BU254" s="78">
        <f>AVERAGEIF($C$2:$C$242,5,BT$2:BT$242)</f>
        <v>49.987777777777787</v>
      </c>
      <c r="BX254" s="57" t="s">
        <v>3278</v>
      </c>
      <c r="BY254" s="58">
        <f>AVERAGEIF($C$2:$C$242,5,BX$2:BX$242)</f>
        <v>6.1605882352941184E-2</v>
      </c>
      <c r="CG254" s="57" t="s">
        <v>3278</v>
      </c>
      <c r="CH254" s="78">
        <f>AVERAGEIF($C$2:$C$242,5,CG$2:CG$242)</f>
        <v>11.034117647058823</v>
      </c>
      <c r="CJ254" s="108" t="s">
        <v>3278</v>
      </c>
      <c r="CK254" s="118">
        <f>AVERAGEIF($C$2:$C$242,5,CJ$2:CJ$242)</f>
        <v>6216.7142857142853</v>
      </c>
      <c r="CM254" s="108" t="s">
        <v>3278</v>
      </c>
      <c r="CN254" s="118">
        <f>AVERAGEIF($C$2:$C$242,5,CM$2:CM$242)</f>
        <v>10690</v>
      </c>
      <c r="CO254" s="143">
        <f>CK254/CN254</f>
        <v>0.58154483495924092</v>
      </c>
      <c r="CP254" s="108" t="s">
        <v>3278</v>
      </c>
      <c r="CQ254" s="118">
        <f>AVERAGEIF($C$2:$C$242,5,CP$2:CP$242)</f>
        <v>101.75</v>
      </c>
      <c r="CS254" s="108" t="s">
        <v>3278</v>
      </c>
      <c r="CT254" s="118">
        <f>AVERAGEIF($C$2:$C$242,5,CS$2:CS$242)</f>
        <v>192932393</v>
      </c>
      <c r="CV254" s="108" t="s">
        <v>3278</v>
      </c>
      <c r="CW254" s="118">
        <f>AVERAGEIF($C$2:$C$242,5,CV$2:CV$242)</f>
        <v>5.4285714285714288</v>
      </c>
      <c r="CY254" s="108" t="s">
        <v>3278</v>
      </c>
      <c r="CZ254" s="126">
        <f>AVERAGEIF($C$2:$C$242,5,CY$2:CY$242)</f>
        <v>2009.5</v>
      </c>
      <c r="DN254" s="108" t="s">
        <v>3278</v>
      </c>
      <c r="DO254" s="126">
        <f>AVERAGEIF($C$2:$C$242,5,DN$2:DN$242)</f>
        <v>2036.3</v>
      </c>
      <c r="DS254" s="108" t="s">
        <v>3278</v>
      </c>
      <c r="DT254" s="58">
        <f>AVERAGEIF($C$2:$C$242,5,DS$2:DS$242)</f>
        <v>0.64416666666666667</v>
      </c>
      <c r="DW254" s="35" t="s">
        <v>3278</v>
      </c>
      <c r="DX254" s="36">
        <f>COUNTIFS($C$2:$C$242,5,DW$2:DW$242,1)</f>
        <v>18</v>
      </c>
      <c r="DY254" s="37">
        <f>DX254/DX255</f>
        <v>0.27692307692307694</v>
      </c>
      <c r="DZ254" s="36">
        <f>COUNTIFS($C$2:$C$242,5,DW$2:DW$242,2)</f>
        <v>1</v>
      </c>
      <c r="EA254" s="37">
        <f>DZ254/DZ255</f>
        <v>7.1428571428571425E-2</v>
      </c>
      <c r="EB254" s="36">
        <f>COUNTIFS($C$2:$C$242,5,DW$2:DW$242,3)</f>
        <v>0</v>
      </c>
      <c r="EC254" s="38" t="e">
        <f>EB254/EB255</f>
        <v>#DIV/0!</v>
      </c>
      <c r="EI254" s="108" t="s">
        <v>3278</v>
      </c>
      <c r="EJ254" s="126">
        <f>AVERAGEIF($C$2:$C$242,5,EI$2:EI$242)</f>
        <v>159.33666666666667</v>
      </c>
      <c r="EO254" s="108" t="s">
        <v>3278</v>
      </c>
      <c r="EP254" s="126">
        <f>AVERAGEIF($C$2:$C$242,5,EO$2:EO$242)</f>
        <v>1978</v>
      </c>
      <c r="EV254" s="108" t="s">
        <v>3278</v>
      </c>
      <c r="EW254" s="58">
        <f>AVERAGEIF($C$2:$C$242,5,EV$2:EV$242)</f>
        <v>0.60857142857142854</v>
      </c>
      <c r="EY254" s="35" t="s">
        <v>3278</v>
      </c>
      <c r="EZ254" s="36">
        <f>COUNTIFS($C$2:$C$242,5,EY$2:EY$242,1)</f>
        <v>6</v>
      </c>
      <c r="FA254" s="37">
        <f>EZ254/EZ255</f>
        <v>0.4</v>
      </c>
      <c r="FB254" s="36">
        <f>COUNTIFS($C$2:$C$242,5,EY$2:EY$242,2)</f>
        <v>5</v>
      </c>
      <c r="FC254" s="37">
        <f>FB254/FB255</f>
        <v>0.16129032258064516</v>
      </c>
      <c r="FD254" s="36">
        <f>COUNTIFS($C$2:$C$242,5,EY$2:EY$242,3)</f>
        <v>0</v>
      </c>
      <c r="FE254" s="38" t="e">
        <f>FD254/FD255</f>
        <v>#DIV/0!</v>
      </c>
      <c r="FH254" s="35" t="s">
        <v>3278</v>
      </c>
      <c r="FI254" s="36">
        <f>COUNTIFS($C$2:$C$242,5,FH$2:FH$242,1)</f>
        <v>15</v>
      </c>
      <c r="FJ254" s="37">
        <f>FI254/FI255</f>
        <v>0.41666666666666669</v>
      </c>
      <c r="FK254" s="36">
        <f>COUNTIFS($C$2:$C$242,5,FH$2:FH$242,2)</f>
        <v>2</v>
      </c>
      <c r="FL254" s="37">
        <f>FK254/FK255</f>
        <v>5.4054054054054057E-2</v>
      </c>
      <c r="FM254" s="36">
        <f>COUNTIFS($C$2:$C$242,5,FH$2:FH$242,3)</f>
        <v>0</v>
      </c>
      <c r="FN254" s="38" t="e">
        <f>FM254/FM255</f>
        <v>#DIV/0!</v>
      </c>
      <c r="FQ254" s="108" t="s">
        <v>3278</v>
      </c>
      <c r="FR254" s="126">
        <f>AVERAGEIF($C$2:$C$242,5,FQ$2:FQ$242)</f>
        <v>2697.7777777777778</v>
      </c>
    </row>
    <row r="255" spans="1:175" x14ac:dyDescent="0.2">
      <c r="E255" s="43" t="s">
        <v>3279</v>
      </c>
      <c r="F255" s="44">
        <f>SUM(F250:F254)</f>
        <v>99</v>
      </c>
      <c r="G255" s="45">
        <f>F255/(J255+H255+F255)</f>
        <v>0.94285714285714284</v>
      </c>
      <c r="H255" s="44">
        <f>SUM(H250:H254)</f>
        <v>4</v>
      </c>
      <c r="I255" s="45">
        <f>H255/(F255+J255+H255)</f>
        <v>3.8095238095238099E-2</v>
      </c>
      <c r="J255" s="44">
        <f>SUM(J250:J254)</f>
        <v>2</v>
      </c>
      <c r="K255" s="46">
        <f>J255/(F255+H255+J255)</f>
        <v>1.9047619047619049E-2</v>
      </c>
      <c r="L255" s="21">
        <v>1</v>
      </c>
      <c r="M255" s="43" t="s">
        <v>3279</v>
      </c>
      <c r="N255" s="74">
        <f>AVERAGE(M$2:M$242)</f>
        <v>19.833333333333332</v>
      </c>
      <c r="P255" s="43" t="s">
        <v>3279</v>
      </c>
      <c r="Q255" s="74">
        <f>AVERAGE(P$2:P$242)</f>
        <v>40.194736842105264</v>
      </c>
      <c r="S255" s="43" t="s">
        <v>3279</v>
      </c>
      <c r="T255" s="44">
        <f>SUM(T250:T254)</f>
        <v>41</v>
      </c>
      <c r="U255" s="45">
        <f>T255/(X255+V255+T255)</f>
        <v>0.39047619047619048</v>
      </c>
      <c r="V255" s="44">
        <f>SUM(V250:V254)</f>
        <v>64</v>
      </c>
      <c r="W255" s="45">
        <f>V255/(T255+X255+V255)</f>
        <v>0.60952380952380958</v>
      </c>
      <c r="X255" s="44">
        <f>SUM(X250:X254)</f>
        <v>0</v>
      </c>
      <c r="Y255" s="46">
        <f>X255/(T255+V255+X255)</f>
        <v>0</v>
      </c>
      <c r="AA255" s="43" t="s">
        <v>3279</v>
      </c>
      <c r="AB255" s="46">
        <f>AVERAGE(AA$2:AA$242)</f>
        <v>0.28281914893617011</v>
      </c>
      <c r="AG255" s="43" t="s">
        <v>3279</v>
      </c>
      <c r="AH255" s="44">
        <f>SUM(AH250:AH254)</f>
        <v>38</v>
      </c>
      <c r="AI255" s="45">
        <f>AH255/(AL255+AJ255+AH255)</f>
        <v>0.52777777777777779</v>
      </c>
      <c r="AJ255" s="44">
        <f>SUM(AJ250:AJ254)</f>
        <v>34</v>
      </c>
      <c r="AK255" s="45">
        <f>AJ255/(AH255+AL255+AJ255)</f>
        <v>0.47222222222222221</v>
      </c>
      <c r="AL255" s="44">
        <f>SUM(AL250:AL254)</f>
        <v>0</v>
      </c>
      <c r="AM255" s="46">
        <f>AL255/(AH255+AJ255+AL255)</f>
        <v>0</v>
      </c>
      <c r="AP255" s="43" t="s">
        <v>3279</v>
      </c>
      <c r="AQ255" s="44">
        <f>SUM(AQ250:AQ254)</f>
        <v>19</v>
      </c>
      <c r="AR255" s="45">
        <f>AQ255/(AU255+AS255+AQ255)</f>
        <v>0.19587628865979381</v>
      </c>
      <c r="AS255" s="44">
        <f>SUM(AS250:AS254)</f>
        <v>78</v>
      </c>
      <c r="AT255" s="45">
        <f>AS255/(AQ255+AU255+AS255)</f>
        <v>0.80412371134020622</v>
      </c>
      <c r="AU255" s="44">
        <f>SUM(AU250:AU254)</f>
        <v>0</v>
      </c>
      <c r="AV255" s="46">
        <f>AU255/(AQ255+AS255+AU255)</f>
        <v>0</v>
      </c>
      <c r="AX255" s="43" t="s">
        <v>3279</v>
      </c>
      <c r="AY255" s="44">
        <f>SUM(AY250:AY254)</f>
        <v>19</v>
      </c>
      <c r="AZ255" s="45">
        <f>AY255/(BC255+BA255+AY255)</f>
        <v>0.23170731707317074</v>
      </c>
      <c r="BA255" s="44">
        <f>SUM(BA250:BA254)</f>
        <v>63</v>
      </c>
      <c r="BB255" s="45">
        <f>BA255/(AY255+BC255+BA255)</f>
        <v>0.76829268292682928</v>
      </c>
      <c r="BC255" s="44">
        <f>SUM(BC250:BC254)</f>
        <v>0</v>
      </c>
      <c r="BD255" s="46">
        <f>BC255/(AY255+BA255+BC255)</f>
        <v>0</v>
      </c>
      <c r="BJ255" s="43" t="s">
        <v>3279</v>
      </c>
      <c r="BK255" s="80">
        <f>AVERAGE(BJ$2:BJ$242)</f>
        <v>41.233653846153857</v>
      </c>
      <c r="BN255" s="43" t="s">
        <v>3279</v>
      </c>
      <c r="BO255" s="46">
        <f>AVERAGE(BN$2:BN$242)</f>
        <v>8.3708333333333329E-2</v>
      </c>
      <c r="BT255" s="43" t="s">
        <v>3279</v>
      </c>
      <c r="BU255" s="80">
        <f>AVERAGE(BT$2:BT$242)</f>
        <v>51.135161290322579</v>
      </c>
      <c r="BX255" s="43" t="s">
        <v>3279</v>
      </c>
      <c r="BY255" s="46">
        <f>AVERAGE(BX$2:BX$242)</f>
        <v>0.13615151515151513</v>
      </c>
      <c r="CG255" s="43" t="s">
        <v>3279</v>
      </c>
      <c r="CH255" s="80">
        <f>AVERAGE(CG$2:CG$242)</f>
        <v>8.1978787878787891</v>
      </c>
      <c r="CJ255" s="110" t="s">
        <v>3279</v>
      </c>
      <c r="CK255" s="120">
        <f>AVERAGE(CJ$2:CJ$242)</f>
        <v>1410.030303030303</v>
      </c>
      <c r="CM255" s="110" t="s">
        <v>3279</v>
      </c>
      <c r="CN255" s="120">
        <f>AVERAGE(CM$2:CM$242)</f>
        <v>3480.5</v>
      </c>
      <c r="CO255" s="143">
        <f>CK255/CN255</f>
        <v>0.40512291424516678</v>
      </c>
      <c r="CP255" s="110" t="s">
        <v>3279</v>
      </c>
      <c r="CQ255" s="120">
        <f>AVERAGE(CP$2:CP$242)</f>
        <v>72.285714285714292</v>
      </c>
      <c r="CS255" s="110" t="s">
        <v>3279</v>
      </c>
      <c r="CT255" s="120">
        <f>AVERAGE(CS$2:CS$242)</f>
        <v>83790362.762653053</v>
      </c>
      <c r="CV255" s="110" t="s">
        <v>3279</v>
      </c>
      <c r="CW255" s="120">
        <f>AVERAGE(CV$2:CV$242)</f>
        <v>3.2553191489361701</v>
      </c>
      <c r="CY255" s="110" t="s">
        <v>3279</v>
      </c>
      <c r="CZ255" s="128">
        <f>AVERAGE(CY$2:CY$242)</f>
        <v>2008.5135135135135</v>
      </c>
      <c r="DN255" s="110" t="s">
        <v>3279</v>
      </c>
      <c r="DO255" s="128">
        <f>AVERAGE(DN$2:DN$242)</f>
        <v>2038.4782608695652</v>
      </c>
      <c r="DS255" s="110" t="s">
        <v>3279</v>
      </c>
      <c r="DT255" s="46">
        <f>AVERAGE(DS$2:DS$242)</f>
        <v>0.69744444444444431</v>
      </c>
      <c r="DW255" s="43" t="s">
        <v>3279</v>
      </c>
      <c r="DX255" s="44">
        <f>SUM(DX250:DX254)</f>
        <v>65</v>
      </c>
      <c r="DY255" s="45">
        <f>DX255/(EB255+DZ255+DX255)</f>
        <v>0.82278481012658233</v>
      </c>
      <c r="DZ255" s="44">
        <f>SUM(DZ250:DZ254)</f>
        <v>14</v>
      </c>
      <c r="EA255" s="45">
        <f>DZ255/(DX255+EB255+DZ255)</f>
        <v>0.17721518987341772</v>
      </c>
      <c r="EB255" s="44">
        <f>SUM(EB250:EB254)</f>
        <v>0</v>
      </c>
      <c r="EC255" s="46">
        <f>EB255/(DX255+DZ255+EB255)</f>
        <v>0</v>
      </c>
      <c r="EI255" s="110" t="s">
        <v>3279</v>
      </c>
      <c r="EJ255" s="128">
        <f>AVERAGE(EI$2:EI$242)</f>
        <v>79.511428571428567</v>
      </c>
      <c r="EO255" s="110" t="s">
        <v>3279</v>
      </c>
      <c r="EP255" s="128">
        <f>AVERAGE(EO$2:EO$242)</f>
        <v>1976</v>
      </c>
      <c r="EV255" s="110" t="s">
        <v>3279</v>
      </c>
      <c r="EW255" s="46">
        <f>AVERAGE(EV$2:EV$242)</f>
        <v>0.83969696969696961</v>
      </c>
      <c r="EY255" s="43" t="s">
        <v>3279</v>
      </c>
      <c r="EZ255" s="44">
        <f>SUM(EZ250:EZ254)</f>
        <v>15</v>
      </c>
      <c r="FA255" s="45">
        <f>EZ255/(FD255+FB255+EZ255)</f>
        <v>0.32608695652173914</v>
      </c>
      <c r="FB255" s="44">
        <f>SUM(FB250:FB254)</f>
        <v>31</v>
      </c>
      <c r="FC255" s="45">
        <f>FB255/(EZ255+FD255+FB255)</f>
        <v>0.67391304347826086</v>
      </c>
      <c r="FD255" s="44">
        <f>SUM(FD250:FD254)</f>
        <v>0</v>
      </c>
      <c r="FE255" s="46">
        <f>FD255/(EZ255+FB255+FD255)</f>
        <v>0</v>
      </c>
      <c r="FH255" s="43" t="s">
        <v>3279</v>
      </c>
      <c r="FI255" s="44">
        <f>SUM(FI250:FI254)</f>
        <v>36</v>
      </c>
      <c r="FJ255" s="45">
        <f>FI255/(FM255+FK255+FI255)</f>
        <v>0.49315068493150682</v>
      </c>
      <c r="FK255" s="44">
        <f>SUM(FK250:FK254)</f>
        <v>37</v>
      </c>
      <c r="FL255" s="45">
        <f>FK255/(FI255+FM255+FK255)</f>
        <v>0.50684931506849318</v>
      </c>
      <c r="FM255" s="44">
        <f>SUM(FM250:FM254)</f>
        <v>0</v>
      </c>
      <c r="FN255" s="46">
        <f>FM255/(FI255+FK255+FM255)</f>
        <v>0</v>
      </c>
      <c r="FQ255" s="110" t="s">
        <v>3279</v>
      </c>
      <c r="FR255" s="128">
        <f>AVERAGE(FQ$2:FQ$242)</f>
        <v>3234.1176470588234</v>
      </c>
    </row>
    <row r="256" spans="1:175" x14ac:dyDescent="0.2">
      <c r="E256" s="47" t="s">
        <v>3266</v>
      </c>
      <c r="F256" s="48" t="str">
        <f>F249</f>
        <v>Monthly</v>
      </c>
      <c r="G256" s="48"/>
      <c r="H256" s="48" t="str">
        <f>H249</f>
        <v>Bi-Monthly</v>
      </c>
      <c r="I256" s="48"/>
      <c r="J256" s="48" t="str">
        <f>J249</f>
        <v>Quarterly</v>
      </c>
      <c r="K256" s="49"/>
      <c r="M256" s="47" t="s">
        <v>3266</v>
      </c>
      <c r="N256" s="75"/>
      <c r="P256" s="47" t="s">
        <v>3266</v>
      </c>
      <c r="Q256" s="75"/>
      <c r="S256" s="47" t="s">
        <v>3266</v>
      </c>
      <c r="T256" s="48" t="str">
        <f>T249</f>
        <v>Yes</v>
      </c>
      <c r="U256" s="48"/>
      <c r="V256" s="48" t="str">
        <f>V249</f>
        <v>No</v>
      </c>
      <c r="W256" s="48"/>
      <c r="X256" s="48" t="str">
        <f>X249</f>
        <v>Unsure</v>
      </c>
      <c r="Y256" s="49"/>
      <c r="AA256" s="47" t="s">
        <v>3266</v>
      </c>
      <c r="AB256" s="60"/>
      <c r="AG256" s="47" t="s">
        <v>3266</v>
      </c>
      <c r="AH256" s="48" t="str">
        <f>AH249</f>
        <v>Yes</v>
      </c>
      <c r="AI256" s="48"/>
      <c r="AJ256" s="48" t="str">
        <f>AJ249</f>
        <v>No</v>
      </c>
      <c r="AK256" s="48"/>
      <c r="AL256" s="48" t="str">
        <f>AL249</f>
        <v>Unsure</v>
      </c>
      <c r="AM256" s="49"/>
      <c r="AP256" s="47" t="s">
        <v>3266</v>
      </c>
      <c r="AQ256" s="48" t="str">
        <f>AQ249</f>
        <v>Yes</v>
      </c>
      <c r="AR256" s="48"/>
      <c r="AS256" s="48" t="str">
        <f>AS249</f>
        <v>No</v>
      </c>
      <c r="AT256" s="48"/>
      <c r="AU256" s="48" t="str">
        <f>AU249</f>
        <v>Unsure</v>
      </c>
      <c r="AV256" s="49"/>
      <c r="AX256" s="47" t="s">
        <v>3266</v>
      </c>
      <c r="AY256" s="48" t="str">
        <f>AY249</f>
        <v>Yes</v>
      </c>
      <c r="AZ256" s="48"/>
      <c r="BA256" s="48" t="str">
        <f>BA249</f>
        <v>No</v>
      </c>
      <c r="BB256" s="48"/>
      <c r="BC256" s="48" t="str">
        <f>BC249</f>
        <v>Unsure</v>
      </c>
      <c r="BD256" s="49"/>
      <c r="BJ256" s="47" t="s">
        <v>3266</v>
      </c>
      <c r="BK256" s="81"/>
      <c r="BN256" s="47" t="s">
        <v>3266</v>
      </c>
      <c r="BO256" s="60"/>
      <c r="BT256" s="47" t="s">
        <v>3266</v>
      </c>
      <c r="BU256" s="81"/>
      <c r="BX256" s="47" t="s">
        <v>3266</v>
      </c>
      <c r="BY256" s="60"/>
      <c r="CG256" s="47" t="s">
        <v>3266</v>
      </c>
      <c r="CH256" s="81"/>
      <c r="CJ256" s="111" t="s">
        <v>3266</v>
      </c>
      <c r="CK256" s="121"/>
      <c r="CM256" s="111" t="s">
        <v>3266</v>
      </c>
      <c r="CN256" s="121"/>
      <c r="CO256" s="143"/>
      <c r="CP256" s="111" t="s">
        <v>3266</v>
      </c>
      <c r="CQ256" s="121"/>
      <c r="CS256" s="111" t="s">
        <v>3266</v>
      </c>
      <c r="CT256" s="121"/>
      <c r="CV256" s="111" t="s">
        <v>3266</v>
      </c>
      <c r="CW256" s="121"/>
      <c r="CY256" s="111" t="s">
        <v>3266</v>
      </c>
      <c r="CZ256" s="129"/>
      <c r="DN256" s="111" t="s">
        <v>3266</v>
      </c>
      <c r="DO256" s="129"/>
      <c r="DS256" s="111" t="s">
        <v>3266</v>
      </c>
      <c r="DT256" s="60"/>
      <c r="DW256" s="47" t="s">
        <v>3266</v>
      </c>
      <c r="DX256" s="48" t="str">
        <f>DX249</f>
        <v>Yes</v>
      </c>
      <c r="DY256" s="48"/>
      <c r="DZ256" s="48" t="str">
        <f>DZ249</f>
        <v>No</v>
      </c>
      <c r="EA256" s="48"/>
      <c r="EB256" s="48" t="str">
        <f>EB249</f>
        <v>Unsure</v>
      </c>
      <c r="EC256" s="49"/>
      <c r="EI256" s="111" t="s">
        <v>3266</v>
      </c>
      <c r="EJ256" s="129"/>
      <c r="EO256" s="111" t="s">
        <v>3266</v>
      </c>
      <c r="EP256" s="129"/>
      <c r="EV256" s="111" t="s">
        <v>3266</v>
      </c>
      <c r="EW256" s="60"/>
      <c r="EY256" s="47" t="s">
        <v>3266</v>
      </c>
      <c r="EZ256" s="48" t="str">
        <f>EZ249</f>
        <v>Yes</v>
      </c>
      <c r="FA256" s="48"/>
      <c r="FB256" s="48" t="str">
        <f>FB249</f>
        <v>No</v>
      </c>
      <c r="FC256" s="48"/>
      <c r="FD256" s="48" t="str">
        <f>FD249</f>
        <v>Unsure</v>
      </c>
      <c r="FE256" s="49"/>
      <c r="FH256" s="47" t="s">
        <v>3266</v>
      </c>
      <c r="FI256" s="48" t="str">
        <f>FI249</f>
        <v>Yes</v>
      </c>
      <c r="FJ256" s="48"/>
      <c r="FK256" s="48" t="str">
        <f>FK249</f>
        <v>No</v>
      </c>
      <c r="FL256" s="48"/>
      <c r="FM256" s="48" t="str">
        <f>FM249</f>
        <v>Unsure</v>
      </c>
      <c r="FN256" s="49"/>
      <c r="FQ256" s="111" t="s">
        <v>3266</v>
      </c>
      <c r="FR256" s="129"/>
    </row>
    <row r="257" spans="2:175" x14ac:dyDescent="0.2">
      <c r="E257" s="35" t="s">
        <v>3280</v>
      </c>
      <c r="F257" s="36">
        <f>COUNTIFS($D$2:$D$242,1,E$2:E$242,1)</f>
        <v>6</v>
      </c>
      <c r="G257" s="37">
        <f>F257/F269</f>
        <v>6.0606060606060608E-2</v>
      </c>
      <c r="H257" s="36">
        <f>COUNTIFS($D$2:$D$242,1,E$2:E$242,2)</f>
        <v>0</v>
      </c>
      <c r="I257" s="37">
        <f>H257/H269</f>
        <v>0</v>
      </c>
      <c r="J257" s="36">
        <f>COUNTIFS($D$2:$D$242,1,E$2:E$242,3)</f>
        <v>1</v>
      </c>
      <c r="K257" s="38">
        <f>J257/J269</f>
        <v>0.5</v>
      </c>
      <c r="M257" s="57" t="s">
        <v>3280</v>
      </c>
      <c r="N257" s="72">
        <f>AVERAGEIF($D$2:$D$242,1,M$2:M$242)</f>
        <v>13.333333333333334</v>
      </c>
      <c r="P257" s="57" t="s">
        <v>3280</v>
      </c>
      <c r="Q257" s="72">
        <f>AVERAGEIF($D$2:$D$242,1,P$2:P$242)</f>
        <v>39.285714285714285</v>
      </c>
      <c r="S257" s="35" t="s">
        <v>3280</v>
      </c>
      <c r="T257" s="36">
        <f>COUNTIFS($D$2:$D$242,1,S$2:S$242,1)</f>
        <v>4</v>
      </c>
      <c r="U257" s="37">
        <f>T257/T269</f>
        <v>9.7560975609756101E-2</v>
      </c>
      <c r="V257" s="36">
        <f>COUNTIFS($D$2:$D$242,1,S$2:S$242,2)</f>
        <v>3</v>
      </c>
      <c r="W257" s="37">
        <f>V257/V269</f>
        <v>4.6875E-2</v>
      </c>
      <c r="X257" s="36">
        <f>COUNTIFS($D$2:$D$242,1,S$2:S$242,3)</f>
        <v>0</v>
      </c>
      <c r="Y257" s="38" t="e">
        <f>X257/X269</f>
        <v>#DIV/0!</v>
      </c>
      <c r="AA257" s="57" t="s">
        <v>3280</v>
      </c>
      <c r="AB257" s="58">
        <f>AVERAGEIF($D$2:$D$242,1,AA$2:AA$242)</f>
        <v>0.21700000000000003</v>
      </c>
      <c r="AG257" s="35" t="s">
        <v>3280</v>
      </c>
      <c r="AH257" s="36">
        <f>COUNTIFS($D$2:$D$242,1,AG$2:AG$242,1)</f>
        <v>2</v>
      </c>
      <c r="AI257" s="37">
        <f>AH257/AH269</f>
        <v>5.2631578947368418E-2</v>
      </c>
      <c r="AJ257" s="36">
        <f>COUNTIFS($D$2:$D$242,1,AG$2:AG$242,2)</f>
        <v>4</v>
      </c>
      <c r="AK257" s="37">
        <f>AJ257/AJ269</f>
        <v>0.11764705882352941</v>
      </c>
      <c r="AL257" s="36">
        <f>COUNTIFS($D$2:$D$242,1,AG$2:AG$242,3)</f>
        <v>0</v>
      </c>
      <c r="AM257" s="38" t="e">
        <f>AL257/AL269</f>
        <v>#DIV/0!</v>
      </c>
      <c r="AP257" s="35" t="s">
        <v>3280</v>
      </c>
      <c r="AQ257" s="36">
        <f>COUNTIFS($D$2:$D$242,1,AP$2:AP$242,1)</f>
        <v>2</v>
      </c>
      <c r="AR257" s="37">
        <f>AQ257/AQ269</f>
        <v>0.10526315789473684</v>
      </c>
      <c r="AS257" s="36">
        <f>COUNTIFS($D$2:$D$242,1,AP$2:AP$242,2)</f>
        <v>4</v>
      </c>
      <c r="AT257" s="37">
        <f>AS257/AS269</f>
        <v>5.128205128205128E-2</v>
      </c>
      <c r="AU257" s="36">
        <f>COUNTIFS($D$2:$D$242,1,AP$2:AP$242,3)</f>
        <v>0</v>
      </c>
      <c r="AV257" s="38" t="e">
        <f>AU257/AU269</f>
        <v>#DIV/0!</v>
      </c>
      <c r="AX257" s="35" t="s">
        <v>3280</v>
      </c>
      <c r="AY257" s="36">
        <f>COUNTIFS($D$2:$D$242,1,AX$2:AX$242,1)</f>
        <v>1</v>
      </c>
      <c r="AZ257" s="37">
        <f>AY257/AY269</f>
        <v>5.2631578947368418E-2</v>
      </c>
      <c r="BA257" s="36">
        <f>COUNTIFS($D$2:$D$242,1,AX$2:AX$242,2)</f>
        <v>5</v>
      </c>
      <c r="BB257" s="37">
        <f>BA257/BA269</f>
        <v>7.9365079365079361E-2</v>
      </c>
      <c r="BC257" s="36">
        <f>COUNTIFS($D$2:$D$242,1,AX$2:AX$242,3)</f>
        <v>0</v>
      </c>
      <c r="BD257" s="38" t="e">
        <f>BC257/BC269</f>
        <v>#DIV/0!</v>
      </c>
      <c r="BJ257" s="57" t="s">
        <v>3280</v>
      </c>
      <c r="BK257" s="78">
        <f>AVERAGEIF($D$2:$D$242,1,BJ$2:BJ$242)</f>
        <v>40.212499999999999</v>
      </c>
      <c r="BN257" s="57" t="s">
        <v>3280</v>
      </c>
      <c r="BO257" s="58">
        <f>AVERAGEIF($D$2:$D$242,1,BN$2:BN$242)</f>
        <v>2.7875E-2</v>
      </c>
      <c r="BT257" s="57" t="s">
        <v>3280</v>
      </c>
      <c r="BU257" s="78">
        <f>AVERAGEIF($D$2:$D$242,1,BT$2:BT$242)</f>
        <v>51.182500000000005</v>
      </c>
      <c r="BX257" s="57" t="s">
        <v>3280</v>
      </c>
      <c r="BY257" s="58">
        <f>AVERAGEIF($D$2:$D$242,1,BX$2:BX$242)</f>
        <v>2.9666666666666671E-2</v>
      </c>
      <c r="CG257" s="57" t="s">
        <v>3280</v>
      </c>
      <c r="CH257" s="78">
        <f>AVERAGEIF($D$2:$D$242,1,CG$2:CG$242)</f>
        <v>9.7766666666666655</v>
      </c>
      <c r="CJ257" s="108" t="s">
        <v>3280</v>
      </c>
      <c r="CK257" s="118">
        <f>AVERAGEIF($D$2:$D$242,1,CJ$2:CJ$242)</f>
        <v>506</v>
      </c>
      <c r="CM257" s="108" t="s">
        <v>3280</v>
      </c>
      <c r="CN257" s="118">
        <f>AVERAGEIF($D$2:$D$242,1,CM$2:CM$242)</f>
        <v>1202</v>
      </c>
      <c r="CO257" s="143">
        <f t="shared" ref="CO257:CO269" si="10">CK257/CN257</f>
        <v>0.42096505823627289</v>
      </c>
      <c r="CP257" s="108" t="s">
        <v>3280</v>
      </c>
      <c r="CQ257" s="118">
        <f>AVERAGEIF($D$2:$D$242,1,CP$2:CP$242)</f>
        <v>392.33333333333331</v>
      </c>
      <c r="CS257" s="108" t="s">
        <v>3280</v>
      </c>
      <c r="CT257" s="118">
        <f>AVERAGEIF($D$2:$D$242,1,CS$2:CS$242)</f>
        <v>174284480.66666666</v>
      </c>
      <c r="CV257" s="108" t="s">
        <v>3280</v>
      </c>
      <c r="CW257" s="118">
        <f>AVERAGEIF($D$2:$D$242,1,CV$2:CV$242)</f>
        <v>6</v>
      </c>
      <c r="CY257" s="108" t="s">
        <v>3280</v>
      </c>
      <c r="CZ257" s="126">
        <f>AVERAGEIF($D$2:$D$242,1,CY$2:CY$242)</f>
        <v>2005.6666666666667</v>
      </c>
      <c r="DN257" s="108" t="s">
        <v>3280</v>
      </c>
      <c r="DO257" s="126" t="e">
        <f>AVERAGEIF($D$2:$D$242,1,DN$2:DN$242)</f>
        <v>#DIV/0!</v>
      </c>
      <c r="DS257" s="108" t="s">
        <v>3280</v>
      </c>
      <c r="DT257" s="58">
        <f>AVERAGEIF($D$2:$D$242,1,DS$2:DS$242)</f>
        <v>0.73</v>
      </c>
      <c r="DW257" s="35" t="s">
        <v>3280</v>
      </c>
      <c r="DX257" s="36">
        <f>COUNTIFS($D$2:$D$242,1,DW$2:DW$242,1)</f>
        <v>5</v>
      </c>
      <c r="DY257" s="37">
        <f>DX257/DX269</f>
        <v>7.6923076923076927E-2</v>
      </c>
      <c r="DZ257" s="36">
        <f>COUNTIFS($D$2:$D$242,1,DW$2:DW$242,2)</f>
        <v>1</v>
      </c>
      <c r="EA257" s="37">
        <f>DZ257/DZ269</f>
        <v>7.1428571428571425E-2</v>
      </c>
      <c r="EB257" s="36">
        <f>COUNTIFS($D$2:$D$242,1,DW$2:DW$242,3)</f>
        <v>0</v>
      </c>
      <c r="EC257" s="38" t="e">
        <f>EB257/EB269</f>
        <v>#DIV/0!</v>
      </c>
      <c r="EI257" s="108" t="s">
        <v>3280</v>
      </c>
      <c r="EJ257" s="126">
        <f>AVERAGEIF($D$2:$D$242,1,EI$2:EI$242)</f>
        <v>36</v>
      </c>
      <c r="EO257" s="108" t="s">
        <v>3280</v>
      </c>
      <c r="EP257" s="126">
        <f>AVERAGEIF($D$2:$D$242,1,EO$2:EO$242)</f>
        <v>1980.3333333333333</v>
      </c>
      <c r="EV257" s="108" t="s">
        <v>3280</v>
      </c>
      <c r="EW257" s="58">
        <f>AVERAGEIF($D$2:$D$242,1,EV$2:EV$242)</f>
        <v>2.9333333333333336</v>
      </c>
      <c r="EY257" s="35" t="s">
        <v>3280</v>
      </c>
      <c r="EZ257" s="36">
        <f>COUNTIFS($D$2:$D$242,1,EY$2:EY$242,1)</f>
        <v>1</v>
      </c>
      <c r="FA257" s="37">
        <f>EZ257/EZ269</f>
        <v>6.6666666666666666E-2</v>
      </c>
      <c r="FB257" s="36">
        <f>COUNTIFS($D$2:$D$242,1,EY$2:EY$242,2)</f>
        <v>2</v>
      </c>
      <c r="FC257" s="37">
        <f>FB257/FB269</f>
        <v>6.4516129032258063E-2</v>
      </c>
      <c r="FD257" s="36">
        <f>COUNTIFS($D$2:$D$242,1,EY$2:EY$242,3)</f>
        <v>0</v>
      </c>
      <c r="FE257" s="38" t="e">
        <f>FD257/FD269</f>
        <v>#DIV/0!</v>
      </c>
      <c r="FH257" s="35" t="s">
        <v>3280</v>
      </c>
      <c r="FI257" s="36">
        <f>COUNTIFS($D$2:$D$242,1,FH$2:FH$242,1)</f>
        <v>3</v>
      </c>
      <c r="FJ257" s="37">
        <f>FI257/FI269</f>
        <v>8.3333333333333329E-2</v>
      </c>
      <c r="FK257" s="36">
        <f>COUNTIFS($D$2:$D$242,1,FH$2:FH$242,2)</f>
        <v>2</v>
      </c>
      <c r="FL257" s="37">
        <f>FK257/FK269</f>
        <v>5.4054054054054057E-2</v>
      </c>
      <c r="FM257" s="36">
        <f>COUNTIFS($D$2:$D$242,1,FH$2:FH$242,3)</f>
        <v>0</v>
      </c>
      <c r="FN257" s="38" t="e">
        <f>FM257/FM269</f>
        <v>#DIV/0!</v>
      </c>
      <c r="FQ257" s="108" t="s">
        <v>3280</v>
      </c>
      <c r="FR257" s="126" t="e">
        <f>AVERAGEIF($D$2:$D$242,1,FQ$2:FQ$242)</f>
        <v>#DIV/0!</v>
      </c>
    </row>
    <row r="258" spans="2:175" x14ac:dyDescent="0.2">
      <c r="E258" s="39" t="s">
        <v>3281</v>
      </c>
      <c r="F258" s="36">
        <f>COUNTIFS($D$2:$D$242,2,E$2:E$242,1)</f>
        <v>10</v>
      </c>
      <c r="G258" s="41">
        <f>F258/F269</f>
        <v>0.10101010101010101</v>
      </c>
      <c r="H258" s="36">
        <f>COUNTIFS($D$2:$D$242,2,E$2:E$242,2)</f>
        <v>1</v>
      </c>
      <c r="I258" s="41">
        <f>H258/H269</f>
        <v>0.25</v>
      </c>
      <c r="J258" s="36">
        <f>COUNTIFS($D$2:$D$242,2,E$2:E$242,3)</f>
        <v>1</v>
      </c>
      <c r="K258" s="42">
        <f>J258/J269</f>
        <v>0.5</v>
      </c>
      <c r="M258" s="39" t="s">
        <v>3281</v>
      </c>
      <c r="N258" s="73">
        <f>AVERAGEIF($D$2:$D$242,2,M$2:M$242)</f>
        <v>17.899999999999999</v>
      </c>
      <c r="P258" s="39" t="s">
        <v>3281</v>
      </c>
      <c r="Q258" s="73">
        <f>AVERAGEIF($D$2:$D$242,2,P$2:P$242)</f>
        <v>43.545454545454547</v>
      </c>
      <c r="S258" s="39" t="s">
        <v>3281</v>
      </c>
      <c r="T258" s="36">
        <f>COUNTIFS($D$2:$D$242,2,S$2:S$242,1)</f>
        <v>9</v>
      </c>
      <c r="U258" s="41">
        <f>T258/T269</f>
        <v>0.21951219512195122</v>
      </c>
      <c r="V258" s="36">
        <f>COUNTIFS($D$2:$D$242,2,S$2:S$242,2)</f>
        <v>3</v>
      </c>
      <c r="W258" s="41">
        <f>V258/V269</f>
        <v>4.6875E-2</v>
      </c>
      <c r="X258" s="36">
        <f>COUNTIFS($D$2:$D$242,2,S$2:S$242,3)</f>
        <v>0</v>
      </c>
      <c r="Y258" s="42" t="e">
        <f>X258/X269</f>
        <v>#DIV/0!</v>
      </c>
      <c r="AA258" s="39" t="s">
        <v>3281</v>
      </c>
      <c r="AB258" s="59">
        <f>AVERAGEIF($D$2:$D$242,2,AA$2:AA$242)</f>
        <v>0.19983333333333331</v>
      </c>
      <c r="AG258" s="39" t="s">
        <v>3281</v>
      </c>
      <c r="AH258" s="36">
        <f>COUNTIFS($D$2:$D$242,2,AG$2:AG$242,1)</f>
        <v>9</v>
      </c>
      <c r="AI258" s="41">
        <f>AH258/AH269</f>
        <v>0.23684210526315788</v>
      </c>
      <c r="AJ258" s="36">
        <f>COUNTIFS($D$2:$D$242,2,AG$2:AG$242,2)</f>
        <v>3</v>
      </c>
      <c r="AK258" s="41">
        <f>AJ258/AJ269</f>
        <v>8.8235294117647065E-2</v>
      </c>
      <c r="AL258" s="36">
        <f>COUNTIFS($D$2:$D$242,2,AG$2:AG$242,3)</f>
        <v>0</v>
      </c>
      <c r="AM258" s="42" t="e">
        <f>AL258/AL269</f>
        <v>#DIV/0!</v>
      </c>
      <c r="AP258" s="39" t="s">
        <v>3281</v>
      </c>
      <c r="AQ258" s="36">
        <f>COUNTIFS($D$2:$D$242,2,AP$2:AP$242,1)</f>
        <v>2</v>
      </c>
      <c r="AR258" s="41">
        <f>AQ258/AQ269</f>
        <v>0.10526315789473684</v>
      </c>
      <c r="AS258" s="36">
        <f>COUNTIFS($D$2:$D$242,2,AP$2:AP$242,2)</f>
        <v>9</v>
      </c>
      <c r="AT258" s="41">
        <f>AS258/AS269</f>
        <v>0.11538461538461539</v>
      </c>
      <c r="AU258" s="36">
        <f>COUNTIFS($D$2:$D$242,2,AP$2:AP$242,3)</f>
        <v>0</v>
      </c>
      <c r="AV258" s="42" t="e">
        <f>AU258/AU269</f>
        <v>#DIV/0!</v>
      </c>
      <c r="AX258" s="39" t="s">
        <v>3281</v>
      </c>
      <c r="AY258" s="36">
        <f>COUNTIFS($D$2:$D$242,2,AX$2:AX$242,1)</f>
        <v>1</v>
      </c>
      <c r="AZ258" s="41">
        <f>AY258/AY269</f>
        <v>5.2631578947368418E-2</v>
      </c>
      <c r="BA258" s="36">
        <f>COUNTIFS($D$2:$D$242,2,AX$2:AX$242,2)</f>
        <v>11</v>
      </c>
      <c r="BB258" s="41">
        <f>BA258/BA269</f>
        <v>0.17460317460317459</v>
      </c>
      <c r="BC258" s="36">
        <f>COUNTIFS($D$2:$D$242,2,AX$2:AX$242,3)</f>
        <v>0</v>
      </c>
      <c r="BD258" s="42" t="e">
        <f>BC258/BC269</f>
        <v>#DIV/0!</v>
      </c>
      <c r="BJ258" s="39" t="s">
        <v>3281</v>
      </c>
      <c r="BK258" s="79">
        <f>AVERAGEIF($D$2:$D$242,2,BJ$2:BJ$242)</f>
        <v>41.571000000000005</v>
      </c>
      <c r="BN258" s="39" t="s">
        <v>3281</v>
      </c>
      <c r="BO258" s="59">
        <f>AVERAGEIF($D$2:$D$242,2,BN$2:BN$242)</f>
        <v>0.12829090909090912</v>
      </c>
      <c r="BT258" s="39" t="s">
        <v>3281</v>
      </c>
      <c r="BU258" s="79">
        <f>AVERAGEIF($D$2:$D$242,2,BT$2:BT$242)</f>
        <v>51.980999999999995</v>
      </c>
      <c r="BX258" s="39" t="s">
        <v>3281</v>
      </c>
      <c r="BY258" s="59">
        <f>AVERAGEIF($D$2:$D$242,2,BX$2:BX$242)</f>
        <v>6.4329999999999998E-2</v>
      </c>
      <c r="CG258" s="39" t="s">
        <v>3281</v>
      </c>
      <c r="CH258" s="79">
        <f>AVERAGEIF($D$2:$D$242,2,CG$2:CG$242)</f>
        <v>12.952222222222224</v>
      </c>
      <c r="CJ258" s="109" t="s">
        <v>3281</v>
      </c>
      <c r="CK258" s="119">
        <f>AVERAGEIF($D$2:$D$242,2,CJ$2:CJ$242)</f>
        <v>683</v>
      </c>
      <c r="CM258" s="109" t="s">
        <v>3281</v>
      </c>
      <c r="CN258" s="119">
        <f>AVERAGEIF($D$2:$D$242,2,CM$2:CM$242)</f>
        <v>5818.875</v>
      </c>
      <c r="CO258" s="143">
        <f t="shared" si="10"/>
        <v>0.11737664067366974</v>
      </c>
      <c r="CP258" s="109" t="s">
        <v>3281</v>
      </c>
      <c r="CQ258" s="119">
        <f>AVERAGEIF($D$2:$D$242,2,CP$2:CP$242)</f>
        <v>9</v>
      </c>
      <c r="CS258" s="109" t="s">
        <v>3281</v>
      </c>
      <c r="CT258" s="119">
        <f>AVERAGEIF($D$2:$D$242,2,CS$2:CS$242)</f>
        <v>332401612.27999997</v>
      </c>
      <c r="CV258" s="109" t="s">
        <v>3281</v>
      </c>
      <c r="CW258" s="119">
        <f>AVERAGEIF($D$2:$D$242,2,CV$2:CV$242)</f>
        <v>4</v>
      </c>
      <c r="CY258" s="109" t="s">
        <v>3281</v>
      </c>
      <c r="CZ258" s="127">
        <f>AVERAGEIF($D$2:$D$242,2,CY$2:CY$242)</f>
        <v>2006.6666666666667</v>
      </c>
      <c r="DN258" s="109" t="s">
        <v>3281</v>
      </c>
      <c r="DO258" s="127">
        <f>AVERAGEIF($D$2:$D$242,2,DN$2:DN$242)</f>
        <v>2032.5</v>
      </c>
      <c r="DS258" s="109" t="s">
        <v>3281</v>
      </c>
      <c r="DT258" s="59">
        <f>AVERAGEIF($D$2:$D$242,2,DS$2:DS$242)</f>
        <v>0.51500000000000001</v>
      </c>
      <c r="DW258" s="39" t="s">
        <v>3281</v>
      </c>
      <c r="DX258" s="36">
        <f>COUNTIFS($D$2:$D$242,2,DW$2:DW$242,1)</f>
        <v>9</v>
      </c>
      <c r="DY258" s="41">
        <f>DX258/DX269</f>
        <v>0.13846153846153847</v>
      </c>
      <c r="DZ258" s="36">
        <f>COUNTIFS($D$2:$D$242,2,DW$2:DW$242,2)</f>
        <v>1</v>
      </c>
      <c r="EA258" s="41">
        <f>DZ258/DZ269</f>
        <v>7.1428571428571425E-2</v>
      </c>
      <c r="EB258" s="36">
        <f>COUNTIFS($D$2:$D$242,2,DW$2:DW$242,3)</f>
        <v>0</v>
      </c>
      <c r="EC258" s="42" t="e">
        <f>EB258/EB269</f>
        <v>#DIV/0!</v>
      </c>
      <c r="EI258" s="109" t="s">
        <v>3281</v>
      </c>
      <c r="EJ258" s="127">
        <f>AVERAGEIF($D$2:$D$242,2,EI$2:EI$242)</f>
        <v>80.175714285714292</v>
      </c>
      <c r="EO258" s="109" t="s">
        <v>3281</v>
      </c>
      <c r="EP258" s="127">
        <f>AVERAGEIF($D$2:$D$242,2,EO$2:EO$242)</f>
        <v>1980.6666666666667</v>
      </c>
      <c r="EV258" s="109" t="s">
        <v>3281</v>
      </c>
      <c r="EW258" s="59">
        <f>AVERAGEIF($D$2:$D$242,2,EV$2:EV$242)</f>
        <v>0.67500000000000004</v>
      </c>
      <c r="EY258" s="39" t="s">
        <v>3281</v>
      </c>
      <c r="EZ258" s="36">
        <f>COUNTIFS($D$2:$D$242,2,EY$2:EY$242,1)</f>
        <v>3</v>
      </c>
      <c r="FA258" s="41">
        <f>EZ258/EZ269</f>
        <v>0.2</v>
      </c>
      <c r="FB258" s="36">
        <f>COUNTIFS($D$2:$D$242,2,EY$2:EY$242,2)</f>
        <v>3</v>
      </c>
      <c r="FC258" s="41">
        <f>FB258/FB269</f>
        <v>9.6774193548387094E-2</v>
      </c>
      <c r="FD258" s="36">
        <f>COUNTIFS($D$2:$D$242,2,EY$2:EY$242,3)</f>
        <v>0</v>
      </c>
      <c r="FE258" s="42" t="e">
        <f>FD258/FD269</f>
        <v>#DIV/0!</v>
      </c>
      <c r="FH258" s="39" t="s">
        <v>3281</v>
      </c>
      <c r="FI258" s="36">
        <f>COUNTIFS($D$2:$D$242,2,FH$2:FH$242,1)</f>
        <v>8</v>
      </c>
      <c r="FJ258" s="41">
        <f>FI258/FI269</f>
        <v>0.22222222222222221</v>
      </c>
      <c r="FK258" s="36">
        <f>COUNTIFS($D$2:$D$242,2,FH$2:FH$242,2)</f>
        <v>1</v>
      </c>
      <c r="FL258" s="41">
        <f>FK258/FK269</f>
        <v>2.7027027027027029E-2</v>
      </c>
      <c r="FM258" s="36">
        <f>COUNTIFS($D$2:$D$242,2,FH$2:FH$242,3)</f>
        <v>0</v>
      </c>
      <c r="FN258" s="42" t="e">
        <f>FM258/FM269</f>
        <v>#DIV/0!</v>
      </c>
      <c r="FQ258" s="109" t="s">
        <v>3281</v>
      </c>
      <c r="FR258" s="127">
        <f>AVERAGEIF($D$2:$D$242,2,FQ$2:FQ$242)</f>
        <v>2696</v>
      </c>
    </row>
    <row r="259" spans="2:175" x14ac:dyDescent="0.2">
      <c r="E259" s="35" t="s">
        <v>3282</v>
      </c>
      <c r="F259" s="36">
        <f>COUNTIFS($D$2:$D$242,3,E$2:E$242,1)</f>
        <v>22</v>
      </c>
      <c r="G259" s="37">
        <f>F259/F269</f>
        <v>0.22222222222222221</v>
      </c>
      <c r="H259" s="36">
        <f>COUNTIFS($D$2:$D$242,3,E$2:E$242,2)</f>
        <v>0</v>
      </c>
      <c r="I259" s="37">
        <f>H259/H269</f>
        <v>0</v>
      </c>
      <c r="J259" s="36">
        <f>COUNTIFS($D$2:$D$242,3,E$2:E$242,3)</f>
        <v>0</v>
      </c>
      <c r="K259" s="38">
        <f>J259/J269</f>
        <v>0</v>
      </c>
      <c r="M259" s="57" t="s">
        <v>3282</v>
      </c>
      <c r="N259" s="72">
        <f>AVERAGEIF($D$2:$D$242,3,M$2:M$242)</f>
        <v>20.0625</v>
      </c>
      <c r="P259" s="57" t="s">
        <v>3282</v>
      </c>
      <c r="Q259" s="72">
        <f>AVERAGEIF($D$2:$D$242,3,P$2:P$242)</f>
        <v>29.5</v>
      </c>
      <c r="S259" s="35" t="s">
        <v>3282</v>
      </c>
      <c r="T259" s="36">
        <f>COUNTIFS($D$2:$D$242,3,S$2:S$242,1)</f>
        <v>9</v>
      </c>
      <c r="U259" s="37">
        <f>T259/T269</f>
        <v>0.21951219512195122</v>
      </c>
      <c r="V259" s="36">
        <f>COUNTIFS($D$2:$D$242,3,S$2:S$242,2)</f>
        <v>13</v>
      </c>
      <c r="W259" s="37">
        <f>V259/V269</f>
        <v>0.203125</v>
      </c>
      <c r="X259" s="36">
        <f>COUNTIFS($D$2:$D$242,3,S$2:S$242,3)</f>
        <v>0</v>
      </c>
      <c r="Y259" s="38" t="e">
        <f>X259/X269</f>
        <v>#DIV/0!</v>
      </c>
      <c r="AA259" s="57" t="s">
        <v>3282</v>
      </c>
      <c r="AB259" s="58">
        <f>AVERAGEIF($D$2:$D$242,3,AA$2:AA$242)</f>
        <v>0.29944444444444446</v>
      </c>
      <c r="AG259" s="35" t="s">
        <v>3282</v>
      </c>
      <c r="AH259" s="36">
        <f>COUNTIFS($D$2:$D$242,3,AG$2:AG$242,1)</f>
        <v>7</v>
      </c>
      <c r="AI259" s="37">
        <f>AH259/AH269</f>
        <v>0.18421052631578946</v>
      </c>
      <c r="AJ259" s="36">
        <f>COUNTIFS($D$2:$D$242,3,AG$2:AG$242,2)</f>
        <v>8</v>
      </c>
      <c r="AK259" s="37">
        <f>AJ259/AJ269</f>
        <v>0.23529411764705882</v>
      </c>
      <c r="AL259" s="36">
        <f>COUNTIFS($D$2:$D$242,3,AG$2:AG$242,3)</f>
        <v>0</v>
      </c>
      <c r="AM259" s="38" t="e">
        <f>AL259/AL269</f>
        <v>#DIV/0!</v>
      </c>
      <c r="AP259" s="35" t="s">
        <v>3282</v>
      </c>
      <c r="AQ259" s="36">
        <f>COUNTIFS($D$2:$D$242,3,AP$2:AP$242,1)</f>
        <v>4</v>
      </c>
      <c r="AR259" s="37">
        <f>AQ259/AQ269</f>
        <v>0.21052631578947367</v>
      </c>
      <c r="AS259" s="36">
        <f>COUNTIFS($D$2:$D$242,3,AP$2:AP$242,2)</f>
        <v>18</v>
      </c>
      <c r="AT259" s="37">
        <f>AS259/AS269</f>
        <v>0.23076923076923078</v>
      </c>
      <c r="AU259" s="36">
        <f>COUNTIFS($D$2:$D$242,3,AP$2:AP$242,3)</f>
        <v>0</v>
      </c>
      <c r="AV259" s="38" t="e">
        <f>AU259/AU269</f>
        <v>#DIV/0!</v>
      </c>
      <c r="AX259" s="35" t="s">
        <v>3282</v>
      </c>
      <c r="AY259" s="36">
        <f>COUNTIFS($D$2:$D$242,3,AX$2:AX$242,1)</f>
        <v>6</v>
      </c>
      <c r="AZ259" s="37">
        <f>AY259/AY269</f>
        <v>0.31578947368421051</v>
      </c>
      <c r="BA259" s="36">
        <f>COUNTIFS($D$2:$D$242,3,AX$2:AX$242,2)</f>
        <v>12</v>
      </c>
      <c r="BB259" s="37">
        <f>BA259/BA269</f>
        <v>0.19047619047619047</v>
      </c>
      <c r="BC259" s="36">
        <f>COUNTIFS($D$2:$D$242,3,AX$2:AX$242,3)</f>
        <v>0</v>
      </c>
      <c r="BD259" s="38" t="e">
        <f>BC259/BC269</f>
        <v>#DIV/0!</v>
      </c>
      <c r="BJ259" s="57" t="s">
        <v>3282</v>
      </c>
      <c r="BK259" s="78">
        <f>AVERAGEIF($D$2:$D$242,3,BJ$2:BJ$242)</f>
        <v>45.171428571428571</v>
      </c>
      <c r="BN259" s="57" t="s">
        <v>3282</v>
      </c>
      <c r="BO259" s="58">
        <f>AVERAGEIF($D$2:$D$242,3,BN$2:BN$242)</f>
        <v>6.5178571428571433E-2</v>
      </c>
      <c r="BT259" s="57" t="s">
        <v>3282</v>
      </c>
      <c r="BU259" s="78">
        <f>AVERAGEIF($D$2:$D$242,3,BT$2:BT$242)</f>
        <v>56.406153846153842</v>
      </c>
      <c r="BX259" s="57" t="s">
        <v>3282</v>
      </c>
      <c r="BY259" s="58">
        <f>AVERAGEIF($D$2:$D$242,3,BX$2:BX$242)</f>
        <v>0.36363333333333331</v>
      </c>
      <c r="CG259" s="57" t="s">
        <v>3282</v>
      </c>
      <c r="CH259" s="78">
        <f>AVERAGEIF($D$2:$D$242,3,CG$2:CG$242)</f>
        <v>6.2569999999999997</v>
      </c>
      <c r="CJ259" s="108" t="s">
        <v>3282</v>
      </c>
      <c r="CK259" s="118">
        <f>AVERAGEIF($D$2:$D$242,3,CJ$2:CJ$242)</f>
        <v>4180.375</v>
      </c>
      <c r="CM259" s="108" t="s">
        <v>3282</v>
      </c>
      <c r="CN259" s="118">
        <f>AVERAGEIF($D$2:$D$242,3,CM$2:CM$242)</f>
        <v>6007.636363636364</v>
      </c>
      <c r="CO259" s="143">
        <f t="shared" si="10"/>
        <v>0.69584354760607703</v>
      </c>
      <c r="CP259" s="108" t="s">
        <v>3282</v>
      </c>
      <c r="CQ259" s="118">
        <f>AVERAGEIF($D$2:$D$242,3,CP$2:CP$242)</f>
        <v>42.375</v>
      </c>
      <c r="CS259" s="108" t="s">
        <v>3282</v>
      </c>
      <c r="CT259" s="118">
        <f>AVERAGEIF($D$2:$D$242,3,CS$2:CS$242)</f>
        <v>10818236.1</v>
      </c>
      <c r="CV259" s="108" t="s">
        <v>3282</v>
      </c>
      <c r="CW259" s="118">
        <f>AVERAGEIF($D$2:$D$242,3,CV$2:CV$242)</f>
        <v>4.1818181818181817</v>
      </c>
      <c r="CY259" s="108" t="s">
        <v>3282</v>
      </c>
      <c r="CZ259" s="126">
        <f>AVERAGEIF($D$2:$D$242,3,CY$2:CY$242)</f>
        <v>2009.875</v>
      </c>
      <c r="DN259" s="108" t="s">
        <v>3282</v>
      </c>
      <c r="DO259" s="126">
        <f>AVERAGEIF($D$2:$D$242,3,DN$2:DN$242)</f>
        <v>2037.1666666666667</v>
      </c>
      <c r="DS259" s="108" t="s">
        <v>3282</v>
      </c>
      <c r="DT259" s="58">
        <f>AVERAGEIF($D$2:$D$242,3,DS$2:DS$242)</f>
        <v>0.63163636363636355</v>
      </c>
      <c r="DW259" s="35" t="s">
        <v>3282</v>
      </c>
      <c r="DX259" s="36">
        <f>COUNTIFS($D$2:$D$242,3,DW$2:DW$242,1)</f>
        <v>14</v>
      </c>
      <c r="DY259" s="37">
        <f>DX259/DX269</f>
        <v>0.2153846153846154</v>
      </c>
      <c r="DZ259" s="36">
        <f>COUNTIFS($D$2:$D$242,3,DW$2:DW$242,2)</f>
        <v>4</v>
      </c>
      <c r="EA259" s="37">
        <f>DZ259/DZ269</f>
        <v>0.2857142857142857</v>
      </c>
      <c r="EB259" s="36">
        <f>COUNTIFS($D$2:$D$242,3,DW$2:DW$242,3)</f>
        <v>0</v>
      </c>
      <c r="EC259" s="38" t="e">
        <f>EB259/EB269</f>
        <v>#DIV/0!</v>
      </c>
      <c r="EI259" s="108" t="s">
        <v>3282</v>
      </c>
      <c r="EJ259" s="126">
        <f>AVERAGEIF($D$2:$D$242,3,EI$2:EI$242)</f>
        <v>119.977</v>
      </c>
      <c r="EO259" s="108" t="s">
        <v>3282</v>
      </c>
      <c r="EP259" s="126">
        <f>AVERAGEIF($D$2:$D$242,3,EO$2:EO$242)</f>
        <v>1985.4444444444443</v>
      </c>
      <c r="EV259" s="108" t="s">
        <v>3282</v>
      </c>
      <c r="EW259" s="58">
        <f>AVERAGEIF($D$2:$D$242,3,EV$2:EV$242)</f>
        <v>0.62600000000000011</v>
      </c>
      <c r="EY259" s="35" t="s">
        <v>3282</v>
      </c>
      <c r="EZ259" s="36">
        <f>COUNTIFS($D$2:$D$242,3,EY$2:EY$242,1)</f>
        <v>3</v>
      </c>
      <c r="FA259" s="37">
        <f>EZ259/EZ269</f>
        <v>0.2</v>
      </c>
      <c r="FB259" s="36">
        <f>COUNTIFS($D$2:$D$242,3,EY$2:EY$242,2)</f>
        <v>8</v>
      </c>
      <c r="FC259" s="37">
        <f>FB259/FB269</f>
        <v>0.25806451612903225</v>
      </c>
      <c r="FD259" s="36">
        <f>COUNTIFS($D$2:$D$242,3,EY$2:EY$242,3)</f>
        <v>0</v>
      </c>
      <c r="FE259" s="38" t="e">
        <f>FD259/FD269</f>
        <v>#DIV/0!</v>
      </c>
      <c r="FH259" s="35" t="s">
        <v>3282</v>
      </c>
      <c r="FI259" s="36">
        <f>COUNTIFS($D$2:$D$242,3,FH$2:FH$242,1)</f>
        <v>9</v>
      </c>
      <c r="FJ259" s="37">
        <f>FI259/FI269</f>
        <v>0.25</v>
      </c>
      <c r="FK259" s="36">
        <f>COUNTIFS($D$2:$D$242,3,FH$2:FH$242,2)</f>
        <v>8</v>
      </c>
      <c r="FL259" s="37">
        <f>FK259/FK269</f>
        <v>0.21621621621621623</v>
      </c>
      <c r="FM259" s="36">
        <f>COUNTIFS($D$2:$D$242,3,FH$2:FH$242,3)</f>
        <v>0</v>
      </c>
      <c r="FN259" s="38" t="e">
        <f>FM259/FM269</f>
        <v>#DIV/0!</v>
      </c>
      <c r="FQ259" s="108" t="s">
        <v>3282</v>
      </c>
      <c r="FR259" s="126">
        <f>AVERAGEIF($D$2:$D$242,3,FQ$2:FQ$242)</f>
        <v>4066.6666666666665</v>
      </c>
    </row>
    <row r="260" spans="2:175" x14ac:dyDescent="0.2">
      <c r="E260" s="39" t="s">
        <v>3283</v>
      </c>
      <c r="F260" s="36">
        <f>COUNTIFS($D$2:$D$242,4,E$2:E$242,1)</f>
        <v>8</v>
      </c>
      <c r="G260" s="41">
        <f>F260/F269</f>
        <v>8.0808080808080815E-2</v>
      </c>
      <c r="H260" s="36">
        <f>COUNTIFS($D$2:$D$242,4,E$2:E$242,2)</f>
        <v>0</v>
      </c>
      <c r="I260" s="41">
        <f>H260/H269</f>
        <v>0</v>
      </c>
      <c r="J260" s="36">
        <f>COUNTIFS($D$2:$D$242,4,E$2:E$242,3)</f>
        <v>0</v>
      </c>
      <c r="K260" s="42">
        <f>J260/J269</f>
        <v>0</v>
      </c>
      <c r="M260" s="39" t="s">
        <v>3283</v>
      </c>
      <c r="N260" s="73">
        <f>AVERAGEIF($D$2:$D$242,4,M$2:M$242)</f>
        <v>18</v>
      </c>
      <c r="P260" s="39" t="s">
        <v>3283</v>
      </c>
      <c r="Q260" s="73">
        <f>AVERAGEIF($D$2:$D$242,4,P$2:P$242)</f>
        <v>43.3125</v>
      </c>
      <c r="S260" s="39" t="s">
        <v>3283</v>
      </c>
      <c r="T260" s="36">
        <f>COUNTIFS($D$2:$D$242,4,S$2:S$242,1)</f>
        <v>3</v>
      </c>
      <c r="U260" s="41">
        <f>T260/T269</f>
        <v>7.3170731707317069E-2</v>
      </c>
      <c r="V260" s="36">
        <f>COUNTIFS($D$2:$D$242,4,S$2:S$242,2)</f>
        <v>5</v>
      </c>
      <c r="W260" s="41">
        <f>V260/V269</f>
        <v>7.8125E-2</v>
      </c>
      <c r="X260" s="36">
        <f>COUNTIFS($D$2:$D$242,4,S$2:S$242,3)</f>
        <v>0</v>
      </c>
      <c r="Y260" s="42" t="e">
        <f>X260/X269</f>
        <v>#DIV/0!</v>
      </c>
      <c r="AA260" s="39" t="s">
        <v>3283</v>
      </c>
      <c r="AB260" s="59">
        <f>AVERAGEIF($D$2:$D$242,4,AA$2:AA$242)</f>
        <v>0.21666666666666667</v>
      </c>
      <c r="AG260" s="39" t="s">
        <v>3283</v>
      </c>
      <c r="AH260" s="36">
        <f>COUNTIFS($D$2:$D$242,4,AG$2:AG$242,1)</f>
        <v>4</v>
      </c>
      <c r="AI260" s="41">
        <f>AH260/AH269</f>
        <v>0.10526315789473684</v>
      </c>
      <c r="AJ260" s="36">
        <f>COUNTIFS($D$2:$D$242,4,AG$2:AG$242,2)</f>
        <v>1</v>
      </c>
      <c r="AK260" s="41">
        <f>AJ260/AJ269</f>
        <v>2.9411764705882353E-2</v>
      </c>
      <c r="AL260" s="36">
        <f>COUNTIFS($D$2:$D$242,4,AG$2:AG$242,3)</f>
        <v>0</v>
      </c>
      <c r="AM260" s="42" t="e">
        <f>AL260/AL269</f>
        <v>#DIV/0!</v>
      </c>
      <c r="AP260" s="39" t="s">
        <v>3283</v>
      </c>
      <c r="AQ260" s="36">
        <f>COUNTIFS($D$2:$D$242,4,AP$2:AP$242,1)</f>
        <v>1</v>
      </c>
      <c r="AR260" s="41">
        <f>AQ260/AQ269</f>
        <v>5.2631578947368418E-2</v>
      </c>
      <c r="AS260" s="36">
        <f>COUNTIFS($D$2:$D$242,4,AP$2:AP$242,2)</f>
        <v>6</v>
      </c>
      <c r="AT260" s="41">
        <f>AS260/AS269</f>
        <v>7.6923076923076927E-2</v>
      </c>
      <c r="AU260" s="36">
        <f>COUNTIFS($D$2:$D$242,4,AP$2:AP$242,3)</f>
        <v>0</v>
      </c>
      <c r="AV260" s="42" t="e">
        <f>AU260/AU269</f>
        <v>#DIV/0!</v>
      </c>
      <c r="AX260" s="39" t="s">
        <v>3283</v>
      </c>
      <c r="AY260" s="36">
        <f>COUNTIFS($D$2:$D$242,4,AX$2:AX$242,1)</f>
        <v>1</v>
      </c>
      <c r="AZ260" s="41">
        <f>AY260/AY269</f>
        <v>5.2631578947368418E-2</v>
      </c>
      <c r="BA260" s="36">
        <f>COUNTIFS($D$2:$D$242,4,AX$2:AX$242,2)</f>
        <v>6</v>
      </c>
      <c r="BB260" s="41">
        <f>BA260/BA269</f>
        <v>9.5238095238095233E-2</v>
      </c>
      <c r="BC260" s="36">
        <f>COUNTIFS($D$2:$D$242,4,AX$2:AX$242,3)</f>
        <v>0</v>
      </c>
      <c r="BD260" s="42" t="e">
        <f>BC260/BC269</f>
        <v>#DIV/0!</v>
      </c>
      <c r="BJ260" s="39" t="s">
        <v>3283</v>
      </c>
      <c r="BK260" s="79">
        <f>AVERAGEIF($D$2:$D$242,4,BJ$2:BJ$242)</f>
        <v>44.987499999999997</v>
      </c>
      <c r="BN260" s="39" t="s">
        <v>3283</v>
      </c>
      <c r="BO260" s="59">
        <f>AVERAGEIF($D$2:$D$242,4,BN$2:BN$242)</f>
        <v>4.0666666666666663E-2</v>
      </c>
      <c r="BT260" s="39" t="s">
        <v>3283</v>
      </c>
      <c r="BU260" s="79">
        <f>AVERAGEIF($D$2:$D$242,4,BT$2:BT$242)</f>
        <v>46.405714285714289</v>
      </c>
      <c r="BX260" s="39" t="s">
        <v>3283</v>
      </c>
      <c r="BY260" s="59">
        <f>AVERAGEIF($D$2:$D$242,4,BX$2:BX$242)</f>
        <v>4.1600000000000005E-2</v>
      </c>
      <c r="CG260" s="39" t="s">
        <v>3283</v>
      </c>
      <c r="CH260" s="79">
        <f>AVERAGEIF($D$2:$D$242,4,CG$2:CG$242)</f>
        <v>4.0380000000000003</v>
      </c>
      <c r="CJ260" s="109" t="s">
        <v>3283</v>
      </c>
      <c r="CK260" s="119">
        <f>AVERAGEIF($D$2:$D$242,4,CJ$2:CJ$242)</f>
        <v>109.33333333333333</v>
      </c>
      <c r="CM260" s="109" t="s">
        <v>3283</v>
      </c>
      <c r="CN260" s="119">
        <f>AVERAGEIF($D$2:$D$242,4,CM$2:CM$242)</f>
        <v>3618.1428571428573</v>
      </c>
      <c r="CO260" s="143">
        <f t="shared" si="10"/>
        <v>3.021808083599847E-2</v>
      </c>
      <c r="CP260" s="109" t="s">
        <v>3283</v>
      </c>
      <c r="CQ260" s="119">
        <f>AVERAGEIF($D$2:$D$242,4,CP$2:CP$242)</f>
        <v>5.75</v>
      </c>
      <c r="CS260" s="109" t="s">
        <v>3283</v>
      </c>
      <c r="CT260" s="119">
        <f>AVERAGEIF($D$2:$D$242,4,CS$2:CS$242)</f>
        <v>40686.447142857141</v>
      </c>
      <c r="CV260" s="109" t="s">
        <v>3283</v>
      </c>
      <c r="CW260" s="119">
        <f>AVERAGEIF($D$2:$D$242,4,CV$2:CV$242)</f>
        <v>1.8571428571428572</v>
      </c>
      <c r="CY260" s="109" t="s">
        <v>3283</v>
      </c>
      <c r="CZ260" s="127">
        <f>AVERAGEIF($D$2:$D$242,4,CY$2:CY$242)</f>
        <v>2013.3333333333333</v>
      </c>
      <c r="DN260" s="109" t="s">
        <v>3283</v>
      </c>
      <c r="DO260" s="127">
        <f>AVERAGEIF($D$2:$D$242,4,DN$2:DN$242)</f>
        <v>2037.3333333333333</v>
      </c>
      <c r="DS260" s="109" t="s">
        <v>3283</v>
      </c>
      <c r="DT260" s="59">
        <f>AVERAGEIF($D$2:$D$242,4,DS$2:DS$242)</f>
        <v>0.6875</v>
      </c>
      <c r="DW260" s="39" t="s">
        <v>3283</v>
      </c>
      <c r="DX260" s="36">
        <f>COUNTIFS($D$2:$D$242,4,DW$2:DW$242,1)</f>
        <v>7</v>
      </c>
      <c r="DY260" s="41">
        <f>DX260/DX269</f>
        <v>0.1076923076923077</v>
      </c>
      <c r="DZ260" s="36">
        <f>COUNTIFS($D$2:$D$242,4,DW$2:DW$242,2)</f>
        <v>0</v>
      </c>
      <c r="EA260" s="41">
        <f>DZ260/DZ269</f>
        <v>0</v>
      </c>
      <c r="EB260" s="36">
        <f>COUNTIFS($D$2:$D$242,4,DW$2:DW$242,3)</f>
        <v>0</v>
      </c>
      <c r="EC260" s="42" t="e">
        <f>EB260/EB269</f>
        <v>#DIV/0!</v>
      </c>
      <c r="EI260" s="109" t="s">
        <v>3283</v>
      </c>
      <c r="EJ260" s="127">
        <f>AVERAGEIF($D$2:$D$242,4,EI$2:EI$242)</f>
        <v>21.966666666666669</v>
      </c>
      <c r="EO260" s="109" t="s">
        <v>3283</v>
      </c>
      <c r="EP260" s="127">
        <f>AVERAGEIF($D$2:$D$242,4,EO$2:EO$242)</f>
        <v>1968.4</v>
      </c>
      <c r="EV260" s="109" t="s">
        <v>3283</v>
      </c>
      <c r="EW260" s="59">
        <f>AVERAGEIF($D$2:$D$242,4,EV$2:EV$242)</f>
        <v>0.72499999999999998</v>
      </c>
      <c r="EY260" s="39" t="s">
        <v>3283</v>
      </c>
      <c r="EZ260" s="36">
        <f>COUNTIFS($D$2:$D$242,4,EY$2:EY$242,1)</f>
        <v>1</v>
      </c>
      <c r="FA260" s="41">
        <f>EZ260/EZ269</f>
        <v>6.6666666666666666E-2</v>
      </c>
      <c r="FB260" s="36">
        <f>COUNTIFS($D$2:$D$242,4,EY$2:EY$242,2)</f>
        <v>4</v>
      </c>
      <c r="FC260" s="41">
        <f>FB260/FB269</f>
        <v>0.12903225806451613</v>
      </c>
      <c r="FD260" s="36">
        <f>COUNTIFS($D$2:$D$242,4,EY$2:EY$242,3)</f>
        <v>0</v>
      </c>
      <c r="FE260" s="42" t="e">
        <f>FD260/FD269</f>
        <v>#DIV/0!</v>
      </c>
      <c r="FH260" s="39" t="s">
        <v>3283</v>
      </c>
      <c r="FI260" s="36">
        <f>COUNTIFS($D$2:$D$242,4,FH$2:FH$242,1)</f>
        <v>3</v>
      </c>
      <c r="FJ260" s="41">
        <f>FI260/FI269</f>
        <v>8.3333333333333329E-2</v>
      </c>
      <c r="FK260" s="36">
        <f>COUNTIFS($D$2:$D$242,4,FH$2:FH$242,2)</f>
        <v>2</v>
      </c>
      <c r="FL260" s="41">
        <f>FK260/FK269</f>
        <v>5.4054054054054057E-2</v>
      </c>
      <c r="FM260" s="36">
        <f>COUNTIFS($D$2:$D$242,4,FH$2:FH$242,3)</f>
        <v>0</v>
      </c>
      <c r="FN260" s="42" t="e">
        <f>FM260/FM269</f>
        <v>#DIV/0!</v>
      </c>
      <c r="FQ260" s="109" t="s">
        <v>3283</v>
      </c>
      <c r="FR260" s="127">
        <f>AVERAGEIF($D$2:$D$242,4,FQ$2:FQ$242)</f>
        <v>1700</v>
      </c>
    </row>
    <row r="261" spans="2:175" x14ac:dyDescent="0.2">
      <c r="E261" s="35" t="s">
        <v>3284</v>
      </c>
      <c r="F261" s="36">
        <f>COUNTIFS($D$2:$D$242,5,E$2:E$242,1)</f>
        <v>4</v>
      </c>
      <c r="G261" s="37">
        <f>F261/F269</f>
        <v>4.0404040404040407E-2</v>
      </c>
      <c r="H261" s="36">
        <f>COUNTIFS($D$2:$D$242,5,E$2:E$242,2)</f>
        <v>0</v>
      </c>
      <c r="I261" s="37">
        <f>H261/H269</f>
        <v>0</v>
      </c>
      <c r="J261" s="36">
        <f>COUNTIFS($D$2:$D$242,5,E$2:E$242,3)</f>
        <v>0</v>
      </c>
      <c r="K261" s="38">
        <f>J261/J269</f>
        <v>0</v>
      </c>
      <c r="M261" s="57" t="s">
        <v>3284</v>
      </c>
      <c r="N261" s="72">
        <f>AVERAGEIF($D$2:$D$242,5,M$2:M$242)</f>
        <v>22.5</v>
      </c>
      <c r="P261" s="57" t="s">
        <v>3284</v>
      </c>
      <c r="Q261" s="72">
        <f>AVERAGEIF($D$2:$D$242,5,P$2:P$242)</f>
        <v>48.666666666666664</v>
      </c>
      <c r="S261" s="35" t="s">
        <v>3284</v>
      </c>
      <c r="T261" s="36">
        <f>COUNTIFS($D$2:$D$242,5,S$2:S$242,1)</f>
        <v>0</v>
      </c>
      <c r="U261" s="37">
        <f>T261/T269</f>
        <v>0</v>
      </c>
      <c r="V261" s="36">
        <f>COUNTIFS($D$2:$D$242,5,S$2:S$242,2)</f>
        <v>4</v>
      </c>
      <c r="W261" s="37">
        <f>V261/V269</f>
        <v>6.25E-2</v>
      </c>
      <c r="X261" s="36">
        <f>COUNTIFS($D$2:$D$242,5,S$2:S$242,3)</f>
        <v>0</v>
      </c>
      <c r="Y261" s="38" t="e">
        <f>X261/X269</f>
        <v>#DIV/0!</v>
      </c>
      <c r="AA261" s="57" t="s">
        <v>3284</v>
      </c>
      <c r="AB261" s="58">
        <f>AVERAGEIF($D$2:$D$242,5,AA$2:AA$242)</f>
        <v>0.158</v>
      </c>
      <c r="AG261" s="35" t="s">
        <v>3284</v>
      </c>
      <c r="AH261" s="36">
        <f>COUNTIFS($D$2:$D$242,5,AG$2:AG$242,1)</f>
        <v>2</v>
      </c>
      <c r="AI261" s="37">
        <f>AH261/AH269</f>
        <v>5.2631578947368418E-2</v>
      </c>
      <c r="AJ261" s="36">
        <f>COUNTIFS($D$2:$D$242,5,AG$2:AG$242,2)</f>
        <v>2</v>
      </c>
      <c r="AK261" s="37">
        <f>AJ261/AJ269</f>
        <v>5.8823529411764705E-2</v>
      </c>
      <c r="AL261" s="36">
        <f>COUNTIFS($D$2:$D$242,5,AG$2:AG$242,3)</f>
        <v>0</v>
      </c>
      <c r="AM261" s="38" t="e">
        <f>AL261/AL269</f>
        <v>#DIV/0!</v>
      </c>
      <c r="AP261" s="35" t="s">
        <v>3284</v>
      </c>
      <c r="AQ261" s="36">
        <f>COUNTIFS($D$2:$D$242,5,AP$2:AP$242,1)</f>
        <v>4</v>
      </c>
      <c r="AR261" s="37">
        <f>AQ261/AQ269</f>
        <v>0.21052631578947367</v>
      </c>
      <c r="AS261" s="36">
        <f>COUNTIFS($D$2:$D$242,5,AP$2:AP$242,2)</f>
        <v>1</v>
      </c>
      <c r="AT261" s="37">
        <f>AS261/AS269</f>
        <v>1.282051282051282E-2</v>
      </c>
      <c r="AU261" s="36">
        <f>COUNTIFS($D$2:$D$242,5,AP$2:AP$242,3)</f>
        <v>0</v>
      </c>
      <c r="AV261" s="38" t="e">
        <f>AU261/AU269</f>
        <v>#DIV/0!</v>
      </c>
      <c r="AX261" s="35" t="s">
        <v>3284</v>
      </c>
      <c r="AY261" s="36">
        <f>COUNTIFS($D$2:$D$242,5,AX$2:AX$242,1)</f>
        <v>2</v>
      </c>
      <c r="AZ261" s="37">
        <f>AY261/AY269</f>
        <v>0.10526315789473684</v>
      </c>
      <c r="BA261" s="36">
        <f>COUNTIFS($D$2:$D$242,5,AX$2:AX$242,2)</f>
        <v>2</v>
      </c>
      <c r="BB261" s="37">
        <f>BA261/BA269</f>
        <v>3.1746031746031744E-2</v>
      </c>
      <c r="BC261" s="36">
        <f>COUNTIFS($D$2:$D$242,5,AX$2:AX$242,3)</f>
        <v>0</v>
      </c>
      <c r="BD261" s="38" t="e">
        <f>BC261/BC269</f>
        <v>#DIV/0!</v>
      </c>
      <c r="BJ261" s="57" t="s">
        <v>3284</v>
      </c>
      <c r="BK261" s="78">
        <f>AVERAGEIF($D$2:$D$242,5,BJ$2:BJ$242)</f>
        <v>49.17</v>
      </c>
      <c r="BN261" s="57" t="s">
        <v>3284</v>
      </c>
      <c r="BO261" s="58">
        <f>AVERAGEIF($D$2:$D$242,5,BN$2:BN$242)</f>
        <v>4.6375000000000006E-2</v>
      </c>
      <c r="BT261" s="57" t="s">
        <v>3284</v>
      </c>
      <c r="BU261" s="78">
        <f>AVERAGEIF($D$2:$D$242,5,BT$2:BT$242)</f>
        <v>65.906666666666666</v>
      </c>
      <c r="BX261" s="57" t="s">
        <v>3284</v>
      </c>
      <c r="BY261" s="58">
        <f>AVERAGEIF($D$2:$D$242,5,BX$2:BX$242)</f>
        <v>1.6500000000000001E-2</v>
      </c>
      <c r="CG261" s="57" t="s">
        <v>3284</v>
      </c>
      <c r="CH261" s="78">
        <f>AVERAGEIF($D$2:$D$242,5,CG$2:CG$242)</f>
        <v>6.83</v>
      </c>
      <c r="CJ261" s="108" t="s">
        <v>3284</v>
      </c>
      <c r="CK261" s="118">
        <f>AVERAGEIF($D$2:$D$242,5,CJ$2:CJ$242)</f>
        <v>0</v>
      </c>
      <c r="CM261" s="108" t="s">
        <v>3284</v>
      </c>
      <c r="CN261" s="118">
        <f>AVERAGEIF($D$2:$D$242,5,CM$2:CM$242)</f>
        <v>1691</v>
      </c>
      <c r="CO261" s="143">
        <f t="shared" si="10"/>
        <v>0</v>
      </c>
      <c r="CP261" s="108" t="s">
        <v>3284</v>
      </c>
      <c r="CQ261" s="118">
        <f>AVERAGEIF($D$2:$D$242,5,CP$2:CP$242)</f>
        <v>0</v>
      </c>
      <c r="CS261" s="108" t="s">
        <v>3284</v>
      </c>
      <c r="CT261" s="118">
        <f>AVERAGEIF($D$2:$D$242,5,CS$2:CS$242)</f>
        <v>62907510.333333336</v>
      </c>
      <c r="CV261" s="108" t="s">
        <v>3284</v>
      </c>
      <c r="CW261" s="118">
        <f>AVERAGEIF($D$2:$D$242,5,CV$2:CV$242)</f>
        <v>3.6666666666666665</v>
      </c>
      <c r="CY261" s="108" t="s">
        <v>3284</v>
      </c>
      <c r="CZ261" s="126">
        <f>AVERAGEIF($D$2:$D$242,5,CY$2:CY$242)</f>
        <v>2006</v>
      </c>
      <c r="DN261" s="108" t="s">
        <v>3284</v>
      </c>
      <c r="DO261" s="126">
        <f>AVERAGEIF($D$2:$D$242,5,DN$2:DN$242)</f>
        <v>2050</v>
      </c>
      <c r="DS261" s="108" t="s">
        <v>3284</v>
      </c>
      <c r="DT261" s="58">
        <f>AVERAGEIF($D$2:$D$242,5,DS$2:DS$242)</f>
        <v>1</v>
      </c>
      <c r="DW261" s="35" t="s">
        <v>3284</v>
      </c>
      <c r="DX261" s="36">
        <f>COUNTIFS($D$2:$D$242,5,DW$2:DW$242,1)</f>
        <v>3</v>
      </c>
      <c r="DY261" s="37">
        <f>DX261/DX269</f>
        <v>4.6153846153846156E-2</v>
      </c>
      <c r="DZ261" s="36">
        <f>COUNTIFS($D$2:$D$242,5,DW$2:DW$242,2)</f>
        <v>1</v>
      </c>
      <c r="EA261" s="37">
        <f>DZ261/DZ269</f>
        <v>7.1428571428571425E-2</v>
      </c>
      <c r="EB261" s="36">
        <f>COUNTIFS($D$2:$D$242,5,DW$2:DW$242,3)</f>
        <v>0</v>
      </c>
      <c r="EC261" s="38" t="e">
        <f>EB261/EB269</f>
        <v>#DIV/0!</v>
      </c>
      <c r="EI261" s="108" t="s">
        <v>3284</v>
      </c>
      <c r="EJ261" s="126">
        <f>AVERAGEIF($D$2:$D$242,5,EI$2:EI$242)</f>
        <v>34.166666666666664</v>
      </c>
      <c r="EO261" s="108" t="s">
        <v>3284</v>
      </c>
      <c r="EP261" s="126">
        <f>AVERAGEIF($D$2:$D$242,5,EO$2:EO$242)</f>
        <v>1962.3333333333333</v>
      </c>
      <c r="EV261" s="108" t="s">
        <v>3284</v>
      </c>
      <c r="EW261" s="58">
        <f>AVERAGEIF($D$2:$D$242,5,EV$2:EV$242)</f>
        <v>0.39999999999999997</v>
      </c>
      <c r="EY261" s="35" t="s">
        <v>3284</v>
      </c>
      <c r="EZ261" s="36">
        <f>COUNTIFS($D$2:$D$242,5,EY$2:EY$242,1)</f>
        <v>1</v>
      </c>
      <c r="FA261" s="37">
        <f>EZ261/EZ269</f>
        <v>6.6666666666666666E-2</v>
      </c>
      <c r="FB261" s="36">
        <f>COUNTIFS($D$2:$D$242,5,EY$2:EY$242,2)</f>
        <v>2</v>
      </c>
      <c r="FC261" s="37">
        <f>FB261/FB269</f>
        <v>6.4516129032258063E-2</v>
      </c>
      <c r="FD261" s="36">
        <f>COUNTIFS($D$2:$D$242,5,EY$2:EY$242,3)</f>
        <v>0</v>
      </c>
      <c r="FE261" s="38" t="e">
        <f>FD261/FD269</f>
        <v>#DIV/0!</v>
      </c>
      <c r="FH261" s="35" t="s">
        <v>3284</v>
      </c>
      <c r="FI261" s="36">
        <f>COUNTIFS($D$2:$D$242,5,FH$2:FH$242,1)</f>
        <v>3</v>
      </c>
      <c r="FJ261" s="37">
        <f>FI261/FI269</f>
        <v>8.3333333333333329E-2</v>
      </c>
      <c r="FK261" s="36">
        <f>COUNTIFS($D$2:$D$242,5,FH$2:FH$242,2)</f>
        <v>1</v>
      </c>
      <c r="FL261" s="37">
        <f>FK261/FK269</f>
        <v>2.7027027027027029E-2</v>
      </c>
      <c r="FM261" s="36">
        <f>COUNTIFS($D$2:$D$242,5,FH$2:FH$242,3)</f>
        <v>0</v>
      </c>
      <c r="FN261" s="38" t="e">
        <f>FM261/FM269</f>
        <v>#DIV/0!</v>
      </c>
      <c r="FQ261" s="108" t="s">
        <v>3284</v>
      </c>
      <c r="FR261" s="126">
        <f>AVERAGEIF($D$2:$D$242,5,FQ$2:FQ$242)</f>
        <v>6500</v>
      </c>
    </row>
    <row r="262" spans="2:175" x14ac:dyDescent="0.2">
      <c r="E262" s="39" t="s">
        <v>3285</v>
      </c>
      <c r="F262" s="36">
        <f>COUNTIFS($D$2:$D$242,6,E$2:E$242,1)</f>
        <v>3</v>
      </c>
      <c r="G262" s="41">
        <f>F262/F269</f>
        <v>3.0303030303030304E-2</v>
      </c>
      <c r="H262" s="36">
        <f>COUNTIFS($D$2:$D$242,6,E$2:E$242,2)</f>
        <v>0</v>
      </c>
      <c r="I262" s="41">
        <f>H262/H269</f>
        <v>0</v>
      </c>
      <c r="J262" s="36">
        <f>COUNTIFS($D$2:$D$242,6,E$2:E$242,3)</f>
        <v>0</v>
      </c>
      <c r="K262" s="42">
        <f>J262/J269</f>
        <v>0</v>
      </c>
      <c r="M262" s="39" t="s">
        <v>3285</v>
      </c>
      <c r="N262" s="73">
        <f>AVERAGEIF($D$2:$D$242,6,M$2:M$242)</f>
        <v>7.5</v>
      </c>
      <c r="P262" s="39" t="s">
        <v>3285</v>
      </c>
      <c r="Q262" s="73">
        <f>AVERAGEIF($D$2:$D$242,6,P$2:P$242)</f>
        <v>18.666666666666668</v>
      </c>
      <c r="S262" s="39" t="s">
        <v>3285</v>
      </c>
      <c r="T262" s="36">
        <f>COUNTIFS($D$2:$D$242,6,S$2:S$242,1)</f>
        <v>1</v>
      </c>
      <c r="U262" s="41">
        <f>T262/T269</f>
        <v>2.4390243902439025E-2</v>
      </c>
      <c r="V262" s="36">
        <f>COUNTIFS($D$2:$D$242,6,S$2:S$242,2)</f>
        <v>2</v>
      </c>
      <c r="W262" s="41">
        <f>V262/V269</f>
        <v>3.125E-2</v>
      </c>
      <c r="X262" s="36">
        <f>COUNTIFS($D$2:$D$242,6,S$2:S$242,3)</f>
        <v>0</v>
      </c>
      <c r="Y262" s="42" t="e">
        <f>X262/X269</f>
        <v>#DIV/0!</v>
      </c>
      <c r="AA262" s="39" t="s">
        <v>3285</v>
      </c>
      <c r="AB262" s="59">
        <f>AVERAGEIF($D$2:$D$242,6,AA$2:AA$242)</f>
        <v>0.3838333333333333</v>
      </c>
      <c r="AG262" s="39" t="s">
        <v>3285</v>
      </c>
      <c r="AH262" s="36">
        <f>COUNTIFS($D$2:$D$242,6,AG$2:AG$242,1)</f>
        <v>2</v>
      </c>
      <c r="AI262" s="41">
        <f>AH262/AH269</f>
        <v>5.2631578947368418E-2</v>
      </c>
      <c r="AJ262" s="36">
        <f>COUNTIFS($D$2:$D$242,6,AG$2:AG$242,2)</f>
        <v>1</v>
      </c>
      <c r="AK262" s="41">
        <f>AJ262/AJ269</f>
        <v>2.9411764705882353E-2</v>
      </c>
      <c r="AL262" s="36">
        <f>COUNTIFS($D$2:$D$242,6,AG$2:AG$242,3)</f>
        <v>0</v>
      </c>
      <c r="AM262" s="42" t="e">
        <f>AL262/AL269</f>
        <v>#DIV/0!</v>
      </c>
      <c r="AP262" s="39" t="s">
        <v>3285</v>
      </c>
      <c r="AQ262" s="36">
        <f>COUNTIFS($D$2:$D$242,6,AP$2:AP$242,1)</f>
        <v>0</v>
      </c>
      <c r="AR262" s="41">
        <f>AQ262/AQ269</f>
        <v>0</v>
      </c>
      <c r="AS262" s="36">
        <f>COUNTIFS($D$2:$D$242,6,AP$2:AP$242,2)</f>
        <v>3</v>
      </c>
      <c r="AT262" s="41">
        <f>AS262/AS269</f>
        <v>3.8461538461538464E-2</v>
      </c>
      <c r="AU262" s="36">
        <f>COUNTIFS($D$2:$D$242,6,AP$2:AP$242,3)</f>
        <v>0</v>
      </c>
      <c r="AV262" s="42" t="e">
        <f>AU262/AU269</f>
        <v>#DIV/0!</v>
      </c>
      <c r="AX262" s="39" t="s">
        <v>3285</v>
      </c>
      <c r="AY262" s="36">
        <f>COUNTIFS($D$2:$D$242,6,AX$2:AX$242,1)</f>
        <v>0</v>
      </c>
      <c r="AZ262" s="41">
        <f>AY262/AY269</f>
        <v>0</v>
      </c>
      <c r="BA262" s="36">
        <f>COUNTIFS($D$2:$D$242,6,AX$2:AX$242,2)</f>
        <v>3</v>
      </c>
      <c r="BB262" s="41">
        <f>BA262/BA269</f>
        <v>4.7619047619047616E-2</v>
      </c>
      <c r="BC262" s="36">
        <f>COUNTIFS($D$2:$D$242,6,AX$2:AX$242,3)</f>
        <v>0</v>
      </c>
      <c r="BD262" s="42" t="e">
        <f>BC262/BC269</f>
        <v>#DIV/0!</v>
      </c>
      <c r="BJ262" s="39" t="s">
        <v>3285</v>
      </c>
      <c r="BK262" s="139" t="s">
        <v>1077</v>
      </c>
      <c r="BN262" s="39" t="s">
        <v>3285</v>
      </c>
      <c r="BO262" s="59">
        <f>AVERAGEIF($D$2:$D$242,6,BN$2:BN$242)</f>
        <v>2.5999999999999999E-2</v>
      </c>
      <c r="BT262" s="39" t="s">
        <v>3285</v>
      </c>
      <c r="BU262" s="79">
        <f>AVERAGEIF($D$2:$D$242,6,BT$2:BT$242)</f>
        <v>62.93</v>
      </c>
      <c r="BX262" s="39" t="s">
        <v>3285</v>
      </c>
      <c r="BY262" s="59" t="e">
        <f>AVERAGEIF($D$2:$D$242,6,BX$2:BX$242)</f>
        <v>#DIV/0!</v>
      </c>
      <c r="CG262" s="39" t="s">
        <v>3285</v>
      </c>
      <c r="CH262" s="79" t="e">
        <f>AVERAGEIF($D$2:$D$242,6,CG$2:CG$242)</f>
        <v>#DIV/0!</v>
      </c>
      <c r="CJ262" s="109" t="s">
        <v>3285</v>
      </c>
      <c r="CK262" s="119" t="e">
        <f>AVERAGEIF($D$2:$D$242,6,CJ$2:CJ$242)</f>
        <v>#DIV/0!</v>
      </c>
      <c r="CM262" s="109" t="s">
        <v>3285</v>
      </c>
      <c r="CN262" s="119" t="e">
        <f>AVERAGEIF($D$2:$D$242,6,CM$2:CM$242)</f>
        <v>#DIV/0!</v>
      </c>
      <c r="CO262" s="143" t="e">
        <f t="shared" si="10"/>
        <v>#DIV/0!</v>
      </c>
      <c r="CP262" s="109" t="s">
        <v>3285</v>
      </c>
      <c r="CQ262" s="119" t="e">
        <f>AVERAGEIF($D$2:$D$242,6,CP$2:CP$242)</f>
        <v>#DIV/0!</v>
      </c>
      <c r="CS262" s="109" t="s">
        <v>3285</v>
      </c>
      <c r="CT262" s="119" t="e">
        <f>AVERAGEIF($D$2:$D$242,6,CS$2:CS$242)</f>
        <v>#DIV/0!</v>
      </c>
      <c r="CV262" s="109" t="s">
        <v>3285</v>
      </c>
      <c r="CW262" s="119" t="e">
        <f>AVERAGEIF($D$2:$D$242,6,CV$2:CV$242)</f>
        <v>#DIV/0!</v>
      </c>
      <c r="CY262" s="109" t="s">
        <v>3285</v>
      </c>
      <c r="CZ262" s="127" t="e">
        <f>AVERAGEIF($D$2:$D$242,6,CY$2:CY$242)</f>
        <v>#DIV/0!</v>
      </c>
      <c r="DN262" s="109" t="s">
        <v>3285</v>
      </c>
      <c r="DO262" s="127" t="e">
        <f>AVERAGEIF($D$2:$D$242,6,DN$2:DN$242)</f>
        <v>#DIV/0!</v>
      </c>
      <c r="DS262" s="109" t="s">
        <v>3285</v>
      </c>
      <c r="DT262" s="59" t="e">
        <f>AVERAGEIF($D$2:$D$242,6,DS$2:DS$242)</f>
        <v>#DIV/0!</v>
      </c>
      <c r="DW262" s="39" t="s">
        <v>3285</v>
      </c>
      <c r="DX262" s="36">
        <f>COUNTIFS($D$2:$D$242,6,DW$2:DW$242,1)</f>
        <v>1</v>
      </c>
      <c r="DY262" s="41">
        <f>DX262/DX269</f>
        <v>1.5384615384615385E-2</v>
      </c>
      <c r="DZ262" s="36">
        <f>COUNTIFS($D$2:$D$242,6,DW$2:DW$242,2)</f>
        <v>0</v>
      </c>
      <c r="EA262" s="41">
        <f>DZ262/DZ269</f>
        <v>0</v>
      </c>
      <c r="EB262" s="36">
        <f>COUNTIFS($D$2:$D$242,6,DW$2:DW$242,3)</f>
        <v>0</v>
      </c>
      <c r="EC262" s="42" t="e">
        <f>EB262/EB269</f>
        <v>#DIV/0!</v>
      </c>
      <c r="EI262" s="109" t="s">
        <v>3285</v>
      </c>
      <c r="EJ262" s="127" t="e">
        <f>AVERAGEIF($D$2:$D$242,6,EI$2:EI$242)</f>
        <v>#DIV/0!</v>
      </c>
      <c r="EO262" s="109" t="s">
        <v>3285</v>
      </c>
      <c r="EP262" s="127" t="e">
        <f>AVERAGEIF($D$2:$D$242,6,EO$2:EO$242)</f>
        <v>#DIV/0!</v>
      </c>
      <c r="EV262" s="109" t="s">
        <v>3285</v>
      </c>
      <c r="EW262" s="59" t="e">
        <f>AVERAGEIF($D$2:$D$242,6,EV$2:EV$242)</f>
        <v>#DIV/0!</v>
      </c>
      <c r="EY262" s="39" t="s">
        <v>3285</v>
      </c>
      <c r="EZ262" s="36">
        <f>COUNTIFS($D$2:$D$242,6,EY$2:EY$242,1)</f>
        <v>0</v>
      </c>
      <c r="FA262" s="41">
        <f>EZ262/EZ269</f>
        <v>0</v>
      </c>
      <c r="FB262" s="36">
        <f>COUNTIFS($D$2:$D$242,6,EY$2:EY$242,2)</f>
        <v>0</v>
      </c>
      <c r="FC262" s="41">
        <f>FB262/FB269</f>
        <v>0</v>
      </c>
      <c r="FD262" s="36">
        <f>COUNTIFS($D$2:$D$242,6,EY$2:EY$242,3)</f>
        <v>0</v>
      </c>
      <c r="FE262" s="42" t="e">
        <f>FD262/FD269</f>
        <v>#DIV/0!</v>
      </c>
      <c r="FH262" s="39" t="s">
        <v>3285</v>
      </c>
      <c r="FI262" s="36">
        <f>COUNTIFS($D$2:$D$242,6,FH$2:FH$242,1)</f>
        <v>0</v>
      </c>
      <c r="FJ262" s="41">
        <f>FI262/FI269</f>
        <v>0</v>
      </c>
      <c r="FK262" s="36">
        <f>COUNTIFS($D$2:$D$242,6,FH$2:FH$242,2)</f>
        <v>1</v>
      </c>
      <c r="FL262" s="41">
        <f>FK262/FK269</f>
        <v>2.7027027027027029E-2</v>
      </c>
      <c r="FM262" s="36">
        <f>COUNTIFS($D$2:$D$242,6,FH$2:FH$242,3)</f>
        <v>0</v>
      </c>
      <c r="FN262" s="42" t="e">
        <f>FM262/FM269</f>
        <v>#DIV/0!</v>
      </c>
      <c r="FQ262" s="109" t="s">
        <v>3285</v>
      </c>
      <c r="FR262" s="127" t="e">
        <f>AVERAGEIF($D$2:$D$242,6,FQ$2:FQ$242)</f>
        <v>#DIV/0!</v>
      </c>
    </row>
    <row r="263" spans="2:175" x14ac:dyDescent="0.2">
      <c r="E263" s="35" t="s">
        <v>3286</v>
      </c>
      <c r="F263" s="36">
        <f>COUNTIFS($D$2:$D$242,7,E$2:E$242,1)</f>
        <v>11</v>
      </c>
      <c r="G263" s="37">
        <f>F263/F269</f>
        <v>0.1111111111111111</v>
      </c>
      <c r="H263" s="36">
        <f>COUNTIFS($D$2:$D$242,7,E$2:E$242,2)</f>
        <v>1</v>
      </c>
      <c r="I263" s="37">
        <f>H263/H269</f>
        <v>0.25</v>
      </c>
      <c r="J263" s="36">
        <f>COUNTIFS($D$2:$D$242,7,E$2:E$242,3)</f>
        <v>0</v>
      </c>
      <c r="K263" s="38">
        <f>J263/J269</f>
        <v>0</v>
      </c>
      <c r="M263" s="57" t="s">
        <v>3286</v>
      </c>
      <c r="N263" s="72">
        <f>AVERAGEIF($D$2:$D$242,7,M$2:M$242)</f>
        <v>11.888888888888889</v>
      </c>
      <c r="P263" s="57" t="s">
        <v>3286</v>
      </c>
      <c r="Q263" s="72">
        <f>AVERAGEIF($D$2:$D$242,7,P$2:P$242)</f>
        <v>24.9</v>
      </c>
      <c r="S263" s="35" t="s">
        <v>3286</v>
      </c>
      <c r="T263" s="36">
        <f>COUNTIFS($D$2:$D$242,7,S$2:S$242,1)</f>
        <v>2</v>
      </c>
      <c r="U263" s="37">
        <f>T263/T269</f>
        <v>4.878048780487805E-2</v>
      </c>
      <c r="V263" s="36">
        <f>COUNTIFS($D$2:$D$242,7,S$2:S$242,2)</f>
        <v>10</v>
      </c>
      <c r="W263" s="37">
        <f>V263/V269</f>
        <v>0.15625</v>
      </c>
      <c r="X263" s="36">
        <f>COUNTIFS($D$2:$D$242,7,S$2:S$242,3)</f>
        <v>0</v>
      </c>
      <c r="Y263" s="38" t="e">
        <f>X263/X269</f>
        <v>#DIV/0!</v>
      </c>
      <c r="AA263" s="57" t="s">
        <v>3286</v>
      </c>
      <c r="AB263" s="58">
        <f>AVERAGEIF($D$2:$D$242,7,AA$2:AA$242)</f>
        <v>0.30175000000000002</v>
      </c>
      <c r="AG263" s="35" t="s">
        <v>3286</v>
      </c>
      <c r="AH263" s="36">
        <f>COUNTIFS($D$2:$D$242,7,AG$2:AG$242,1)</f>
        <v>1</v>
      </c>
      <c r="AI263" s="37">
        <f>AH263/AH269</f>
        <v>2.6315789473684209E-2</v>
      </c>
      <c r="AJ263" s="36">
        <f>COUNTIFS($D$2:$D$242,7,AG$2:AG$242,2)</f>
        <v>4</v>
      </c>
      <c r="AK263" s="37">
        <f>AJ263/AJ269</f>
        <v>0.11764705882352941</v>
      </c>
      <c r="AL263" s="36">
        <f>COUNTIFS($D$2:$D$242,7,AG$2:AG$242,3)</f>
        <v>0</v>
      </c>
      <c r="AM263" s="38" t="e">
        <f>AL263/AL269</f>
        <v>#DIV/0!</v>
      </c>
      <c r="AP263" s="35" t="s">
        <v>3286</v>
      </c>
      <c r="AQ263" s="36">
        <f>COUNTIFS($D$2:$D$242,7,AP$2:AP$242,1)</f>
        <v>0</v>
      </c>
      <c r="AR263" s="37">
        <f>AQ263/AQ269</f>
        <v>0</v>
      </c>
      <c r="AS263" s="36">
        <f>COUNTIFS($D$2:$D$242,7,AP$2:AP$242,2)</f>
        <v>9</v>
      </c>
      <c r="AT263" s="37">
        <f>AS263/AS269</f>
        <v>0.11538461538461539</v>
      </c>
      <c r="AU263" s="36">
        <f>COUNTIFS($D$2:$D$242,7,AP$2:AP$242,3)</f>
        <v>0</v>
      </c>
      <c r="AV263" s="38" t="e">
        <f>AU263/AU269</f>
        <v>#DIV/0!</v>
      </c>
      <c r="AX263" s="35" t="s">
        <v>3286</v>
      </c>
      <c r="AY263" s="36">
        <f>COUNTIFS($D$2:$D$242,7,AX$2:AX$242,1)</f>
        <v>3</v>
      </c>
      <c r="AZ263" s="37">
        <f>AY263/AY269</f>
        <v>0.15789473684210525</v>
      </c>
      <c r="BA263" s="36">
        <f>COUNTIFS($D$2:$D$242,7,AX$2:AX$242,2)</f>
        <v>3</v>
      </c>
      <c r="BB263" s="37">
        <f>BA263/BA269</f>
        <v>4.7619047619047616E-2</v>
      </c>
      <c r="BC263" s="36">
        <f>COUNTIFS($D$2:$D$242,7,AX$2:AX$242,3)</f>
        <v>0</v>
      </c>
      <c r="BD263" s="38" t="e">
        <f>BC263/BC269</f>
        <v>#DIV/0!</v>
      </c>
      <c r="BJ263" s="57" t="s">
        <v>3286</v>
      </c>
      <c r="BK263" s="78">
        <f>AVERAGEIF($D$2:$D$242,7,BJ$2:BJ$242)</f>
        <v>45.746000000000002</v>
      </c>
      <c r="BN263" s="57" t="s">
        <v>3286</v>
      </c>
      <c r="BO263" s="58">
        <f>AVERAGEIF($D$2:$D$242,7,BN$2:BN$242)</f>
        <v>0.12536</v>
      </c>
      <c r="BT263" s="57" t="s">
        <v>3286</v>
      </c>
      <c r="BU263" s="78">
        <f>AVERAGEIF($D$2:$D$242,7,BT$2:BT$242)</f>
        <v>63.477999999999994</v>
      </c>
      <c r="BX263" s="57" t="s">
        <v>3286</v>
      </c>
      <c r="BY263" s="58">
        <f>AVERAGEIF($D$2:$D$242,7,BX$2:BX$242)</f>
        <v>3.4000000000000002E-2</v>
      </c>
      <c r="CG263" s="57" t="s">
        <v>3286</v>
      </c>
      <c r="CH263" s="78">
        <f>AVERAGEIF($D$2:$D$242,7,CG$2:CG$242)</f>
        <v>4.66</v>
      </c>
      <c r="CJ263" s="108" t="s">
        <v>3286</v>
      </c>
      <c r="CK263" s="118">
        <f>AVERAGEIF($D$2:$D$242,7,CJ$2:CJ$242)</f>
        <v>2102</v>
      </c>
      <c r="CM263" s="108" t="s">
        <v>3286</v>
      </c>
      <c r="CN263" s="118">
        <f>AVERAGEIF($D$2:$D$242,7,CM$2:CM$242)</f>
        <v>2704.25</v>
      </c>
      <c r="CO263" s="143">
        <f t="shared" si="10"/>
        <v>0.77729499861329387</v>
      </c>
      <c r="CP263" s="108" t="s">
        <v>3286</v>
      </c>
      <c r="CQ263" s="118">
        <f>AVERAGEIF($D$2:$D$242,7,CP$2:CP$242)</f>
        <v>55.5</v>
      </c>
      <c r="CS263" s="108" t="s">
        <v>3286</v>
      </c>
      <c r="CT263" s="118">
        <f>AVERAGEIF($D$2:$D$242,7,CS$2:CS$242)</f>
        <v>31163.25</v>
      </c>
      <c r="CV263" s="108" t="s">
        <v>3286</v>
      </c>
      <c r="CW263" s="118">
        <f>AVERAGEIF($D$2:$D$242,7,CV$2:CV$242)</f>
        <v>2.25</v>
      </c>
      <c r="CY263" s="108" t="s">
        <v>3286</v>
      </c>
      <c r="CZ263" s="126">
        <f>AVERAGEIF($D$2:$D$242,7,CY$2:CY$242)</f>
        <v>2007</v>
      </c>
      <c r="DN263" s="108" t="s">
        <v>3286</v>
      </c>
      <c r="DO263" s="126">
        <f>AVERAGEIF($D$2:$D$242,7,DN$2:DN$242)</f>
        <v>2041.6666666666667</v>
      </c>
      <c r="DS263" s="108" t="s">
        <v>3286</v>
      </c>
      <c r="DT263" s="58">
        <f>AVERAGEIF($D$2:$D$242,7,DS$2:DS$242)</f>
        <v>0.4</v>
      </c>
      <c r="DW263" s="35" t="s">
        <v>3286</v>
      </c>
      <c r="DX263" s="36">
        <f>COUNTIFS($D$2:$D$242,7,DW$2:DW$242,1)</f>
        <v>3</v>
      </c>
      <c r="DY263" s="37">
        <f>DX263/DX269</f>
        <v>4.6153846153846156E-2</v>
      </c>
      <c r="DZ263" s="36">
        <f>COUNTIFS($D$2:$D$242,7,DW$2:DW$242,2)</f>
        <v>2</v>
      </c>
      <c r="EA263" s="37">
        <f>DZ263/DZ269</f>
        <v>0.14285714285714285</v>
      </c>
      <c r="EB263" s="36">
        <f>COUNTIFS($D$2:$D$242,7,DW$2:DW$242,3)</f>
        <v>0</v>
      </c>
      <c r="EC263" s="38" t="e">
        <f>EB263/EB269</f>
        <v>#DIV/0!</v>
      </c>
      <c r="EI263" s="108" t="s">
        <v>3286</v>
      </c>
      <c r="EJ263" s="126">
        <f>AVERAGEIF($D$2:$D$242,7,EI$2:EI$242)</f>
        <v>147.46666666666667</v>
      </c>
      <c r="EO263" s="108" t="s">
        <v>3286</v>
      </c>
      <c r="EP263" s="126">
        <f>AVERAGEIF($D$2:$D$242,7,EO$2:EO$242)</f>
        <v>1982</v>
      </c>
      <c r="EV263" s="108" t="s">
        <v>3286</v>
      </c>
      <c r="EW263" s="58">
        <f>AVERAGEIF($D$2:$D$242,7,EV$2:EV$242)</f>
        <v>0.65333333333333332</v>
      </c>
      <c r="EY263" s="35" t="s">
        <v>3286</v>
      </c>
      <c r="EZ263" s="36">
        <f>COUNTIFS($D$2:$D$242,7,EY$2:EY$242,1)</f>
        <v>1</v>
      </c>
      <c r="FA263" s="37">
        <f>EZ263/EZ269</f>
        <v>6.6666666666666666E-2</v>
      </c>
      <c r="FB263" s="36">
        <f>COUNTIFS($D$2:$D$242,7,EY$2:EY$242,2)</f>
        <v>2</v>
      </c>
      <c r="FC263" s="37">
        <f>FB263/FB269</f>
        <v>6.4516129032258063E-2</v>
      </c>
      <c r="FD263" s="36">
        <f>COUNTIFS($D$2:$D$242,7,EY$2:EY$242,3)</f>
        <v>0</v>
      </c>
      <c r="FE263" s="38" t="e">
        <f>FD263/FD269</f>
        <v>#DIV/0!</v>
      </c>
      <c r="FH263" s="35" t="s">
        <v>3286</v>
      </c>
      <c r="FI263" s="36">
        <f>COUNTIFS($D$2:$D$242,7,FH$2:FH$242,1)</f>
        <v>3</v>
      </c>
      <c r="FJ263" s="37">
        <f>FI263/FI269</f>
        <v>8.3333333333333329E-2</v>
      </c>
      <c r="FK263" s="36">
        <f>COUNTIFS($D$2:$D$242,7,FH$2:FH$242,2)</f>
        <v>2</v>
      </c>
      <c r="FL263" s="37">
        <f>FK263/FK269</f>
        <v>5.4054054054054057E-2</v>
      </c>
      <c r="FM263" s="36">
        <f>COUNTIFS($D$2:$D$242,7,FH$2:FH$242,3)</f>
        <v>0</v>
      </c>
      <c r="FN263" s="38" t="e">
        <f>FM263/FM269</f>
        <v>#DIV/0!</v>
      </c>
      <c r="FQ263" s="108" t="s">
        <v>3286</v>
      </c>
      <c r="FR263" s="126">
        <f>AVERAGEIF($D$2:$D$242,7,FQ$2:FQ$242)</f>
        <v>3000</v>
      </c>
    </row>
    <row r="264" spans="2:175" x14ac:dyDescent="0.2">
      <c r="E264" s="39" t="s">
        <v>3287</v>
      </c>
      <c r="F264" s="36">
        <f>COUNTIFS($D$2:$D$242,8,E$2:E$242,1)</f>
        <v>5</v>
      </c>
      <c r="G264" s="41">
        <f>F264/F269</f>
        <v>5.0505050505050504E-2</v>
      </c>
      <c r="H264" s="36">
        <f>COUNTIFS($D$2:$D$242,8,E$2:E$242,2)</f>
        <v>0</v>
      </c>
      <c r="I264" s="41">
        <f>H264/H269</f>
        <v>0</v>
      </c>
      <c r="J264" s="36">
        <f>COUNTIFS($D$2:$D$242,8,E$2:E$242,3)</f>
        <v>0</v>
      </c>
      <c r="K264" s="42">
        <f>J264/J269</f>
        <v>0</v>
      </c>
      <c r="M264" s="39" t="s">
        <v>3287</v>
      </c>
      <c r="N264" s="73">
        <f>AVERAGEIF($D$2:$D$242,8,M$2:M$242)</f>
        <v>23.333333333333332</v>
      </c>
      <c r="P264" s="39" t="s">
        <v>3287</v>
      </c>
      <c r="Q264" s="73">
        <f>AVERAGEIF($D$2:$D$242,8,P$2:P$242)</f>
        <v>37</v>
      </c>
      <c r="S264" s="39" t="s">
        <v>3287</v>
      </c>
      <c r="T264" s="36">
        <f>COUNTIFS($D$2:$D$242,8,S$2:S$242,1)</f>
        <v>2</v>
      </c>
      <c r="U264" s="41">
        <f>T264/T269</f>
        <v>4.878048780487805E-2</v>
      </c>
      <c r="V264" s="36">
        <f>COUNTIFS($D$2:$D$242,8,S$2:S$242,2)</f>
        <v>3</v>
      </c>
      <c r="W264" s="41">
        <f>V264/V269</f>
        <v>4.6875E-2</v>
      </c>
      <c r="X264" s="36">
        <f>COUNTIFS($D$2:$D$242,8,S$2:S$242,3)</f>
        <v>0</v>
      </c>
      <c r="Y264" s="42" t="e">
        <f>X264/X269</f>
        <v>#DIV/0!</v>
      </c>
      <c r="AA264" s="39" t="s">
        <v>3287</v>
      </c>
      <c r="AB264" s="59">
        <f>AVERAGEIF($D$2:$D$242,8,AA$2:AA$242)</f>
        <v>0.33499999999999996</v>
      </c>
      <c r="AG264" s="39" t="s">
        <v>3287</v>
      </c>
      <c r="AH264" s="36">
        <f>COUNTIFS($D$2:$D$242,8,AG$2:AG$242,1)</f>
        <v>0</v>
      </c>
      <c r="AI264" s="41">
        <f>AH264/AH269</f>
        <v>0</v>
      </c>
      <c r="AJ264" s="36">
        <f>COUNTIFS($D$2:$D$242,8,AG$2:AG$242,2)</f>
        <v>4</v>
      </c>
      <c r="AK264" s="41">
        <f>AJ264/AJ269</f>
        <v>0.11764705882352941</v>
      </c>
      <c r="AL264" s="36">
        <f>COUNTIFS($D$2:$D$242,8,AG$2:AG$242,3)</f>
        <v>0</v>
      </c>
      <c r="AM264" s="42" t="e">
        <f>AL264/AL269</f>
        <v>#DIV/0!</v>
      </c>
      <c r="AP264" s="39" t="s">
        <v>3287</v>
      </c>
      <c r="AQ264" s="36">
        <f>COUNTIFS($D$2:$D$242,8,AP$2:AP$242,1)</f>
        <v>1</v>
      </c>
      <c r="AR264" s="41">
        <f>AQ264/AQ269</f>
        <v>5.2631578947368418E-2</v>
      </c>
      <c r="AS264" s="36">
        <f>COUNTIFS($D$2:$D$242,8,AP$2:AP$242,2)</f>
        <v>4</v>
      </c>
      <c r="AT264" s="41">
        <f>AS264/AS269</f>
        <v>5.128205128205128E-2</v>
      </c>
      <c r="AU264" s="36">
        <f>COUNTIFS($D$2:$D$242,8,AP$2:AP$242,3)</f>
        <v>0</v>
      </c>
      <c r="AV264" s="42" t="e">
        <f>AU264/AU269</f>
        <v>#DIV/0!</v>
      </c>
      <c r="AX264" s="39" t="s">
        <v>3287</v>
      </c>
      <c r="AY264" s="36">
        <f>COUNTIFS($D$2:$D$242,8,AX$2:AX$242,1)</f>
        <v>1</v>
      </c>
      <c r="AZ264" s="41">
        <f>AY264/AY269</f>
        <v>5.2631578947368418E-2</v>
      </c>
      <c r="BA264" s="36">
        <f>COUNTIFS($D$2:$D$242,8,AX$2:AX$242,2)</f>
        <v>4</v>
      </c>
      <c r="BB264" s="41">
        <f>BA264/BA269</f>
        <v>6.3492063492063489E-2</v>
      </c>
      <c r="BC264" s="36">
        <f>COUNTIFS($D$2:$D$242,8,AX$2:AX$242,3)</f>
        <v>0</v>
      </c>
      <c r="BD264" s="42" t="e">
        <f>BC264/BC269</f>
        <v>#DIV/0!</v>
      </c>
      <c r="BJ264" s="39" t="s">
        <v>3287</v>
      </c>
      <c r="BK264" s="79">
        <f>AVERAGEIF($D$2:$D$242,8,BJ$2:BJ$242)</f>
        <v>40.25</v>
      </c>
      <c r="BN264" s="39" t="s">
        <v>3287</v>
      </c>
      <c r="BO264" s="59">
        <f>AVERAGEIF($D$2:$D$242,8,BN$2:BN$242)</f>
        <v>3.1E-2</v>
      </c>
      <c r="BT264" s="39" t="s">
        <v>3287</v>
      </c>
      <c r="BU264" s="79">
        <f>AVERAGEIF($D$2:$D$242,8,BT$2:BT$242)</f>
        <v>60.72</v>
      </c>
      <c r="BX264" s="39" t="s">
        <v>3287</v>
      </c>
      <c r="BY264" s="59">
        <f>AVERAGEIF($D$2:$D$242,8,BX$2:BX$242)</f>
        <v>3.1E-2</v>
      </c>
      <c r="CG264" s="39" t="s">
        <v>3287</v>
      </c>
      <c r="CH264" s="79">
        <f>AVERAGEIF($D$2:$D$242,8,CG$2:CG$242)</f>
        <v>9.5399999999999991</v>
      </c>
      <c r="CJ264" s="109" t="s">
        <v>3287</v>
      </c>
      <c r="CK264" s="119">
        <f>AVERAGEIF($D$2:$D$242,8,CJ$2:CJ$242)</f>
        <v>180</v>
      </c>
      <c r="CM264" s="109" t="s">
        <v>3287</v>
      </c>
      <c r="CN264" s="119">
        <f>AVERAGEIF($D$2:$D$242,8,CM$2:CM$242)</f>
        <v>450</v>
      </c>
      <c r="CO264" s="143">
        <f t="shared" si="10"/>
        <v>0.4</v>
      </c>
      <c r="CP264" s="109" t="s">
        <v>3287</v>
      </c>
      <c r="CQ264" s="119">
        <f>AVERAGEIF($D$2:$D$242,8,CP$2:CP$242)</f>
        <v>1</v>
      </c>
      <c r="CS264" s="109" t="s">
        <v>3287</v>
      </c>
      <c r="CT264" s="119">
        <f>AVERAGEIF($D$2:$D$242,8,CS$2:CS$242)</f>
        <v>48000</v>
      </c>
      <c r="CV264" s="109" t="s">
        <v>3287</v>
      </c>
      <c r="CW264" s="119">
        <f>AVERAGEIF($D$2:$D$242,8,CV$2:CV$242)</f>
        <v>1</v>
      </c>
      <c r="CY264" s="109" t="s">
        <v>3287</v>
      </c>
      <c r="CZ264" s="127">
        <f>AVERAGEIF($D$2:$D$242,8,CY$2:CY$242)</f>
        <v>2018</v>
      </c>
      <c r="DN264" s="109" t="s">
        <v>3287</v>
      </c>
      <c r="DO264" s="127">
        <f>AVERAGEIF($D$2:$D$242,8,DN$2:DN$242)</f>
        <v>2040</v>
      </c>
      <c r="DS264" s="109" t="s">
        <v>3287</v>
      </c>
      <c r="DT264" s="59">
        <f>AVERAGEIF($D$2:$D$242,8,DS$2:DS$242)</f>
        <v>0.74</v>
      </c>
      <c r="DW264" s="39" t="s">
        <v>3287</v>
      </c>
      <c r="DX264" s="36">
        <f>COUNTIFS($D$2:$D$242,8,DW$2:DW$242,1)</f>
        <v>2</v>
      </c>
      <c r="DY264" s="41">
        <f>DX264/DX269</f>
        <v>3.0769230769230771E-2</v>
      </c>
      <c r="DZ264" s="36">
        <f>COUNTIFS($D$2:$D$242,8,DW$2:DW$242,2)</f>
        <v>1</v>
      </c>
      <c r="EA264" s="41">
        <f>DZ264/DZ269</f>
        <v>7.1428571428571425E-2</v>
      </c>
      <c r="EB264" s="36">
        <f>COUNTIFS($D$2:$D$242,8,DW$2:DW$242,3)</f>
        <v>0</v>
      </c>
      <c r="EC264" s="42" t="e">
        <f>EB264/EB269</f>
        <v>#DIV/0!</v>
      </c>
      <c r="EI264" s="109" t="s">
        <v>3287</v>
      </c>
      <c r="EJ264" s="127">
        <f>AVERAGEIF($D$2:$D$242,8,EI$2:EI$242)</f>
        <v>3</v>
      </c>
      <c r="EO264" s="109" t="s">
        <v>3287</v>
      </c>
      <c r="EP264" s="127">
        <f>AVERAGEIF($D$2:$D$242,8,EO$2:EO$242)</f>
        <v>1998</v>
      </c>
      <c r="EV264" s="109" t="s">
        <v>3287</v>
      </c>
      <c r="EW264" s="59">
        <f>AVERAGEIF($D$2:$D$242,8,EV$2:EV$242)</f>
        <v>0.26</v>
      </c>
      <c r="EY264" s="39" t="s">
        <v>3287</v>
      </c>
      <c r="EZ264" s="36">
        <f>COUNTIFS($D$2:$D$242,8,EY$2:EY$242,1)</f>
        <v>2</v>
      </c>
      <c r="FA264" s="41">
        <f>EZ264/EZ269</f>
        <v>0.13333333333333333</v>
      </c>
      <c r="FB264" s="36">
        <f>COUNTIFS($D$2:$D$242,8,EY$2:EY$242,2)</f>
        <v>0</v>
      </c>
      <c r="FC264" s="41">
        <f>FB264/FB269</f>
        <v>0</v>
      </c>
      <c r="FD264" s="36">
        <f>COUNTIFS($D$2:$D$242,8,EY$2:EY$242,3)</f>
        <v>0</v>
      </c>
      <c r="FE264" s="42" t="e">
        <f>FD264/FD269</f>
        <v>#DIV/0!</v>
      </c>
      <c r="FH264" s="39" t="s">
        <v>3287</v>
      </c>
      <c r="FI264" s="36">
        <f>COUNTIFS($D$2:$D$242,8,FH$2:FH$242,1)</f>
        <v>1</v>
      </c>
      <c r="FJ264" s="41">
        <f>FI264/FI269</f>
        <v>2.7777777777777776E-2</v>
      </c>
      <c r="FK264" s="36">
        <f>COUNTIFS($D$2:$D$242,8,FH$2:FH$242,2)</f>
        <v>2</v>
      </c>
      <c r="FL264" s="41">
        <f>FK264/FK269</f>
        <v>5.4054054054054057E-2</v>
      </c>
      <c r="FM264" s="36">
        <f>COUNTIFS($D$2:$D$242,8,FH$2:FH$242,3)</f>
        <v>0</v>
      </c>
      <c r="FN264" s="42" t="e">
        <f>FM264/FM269</f>
        <v>#DIV/0!</v>
      </c>
      <c r="FQ264" s="109" t="s">
        <v>3287</v>
      </c>
      <c r="FR264" s="127" t="e">
        <f>AVERAGEIF($D$2:$D$242,8,FQ$2:FQ$242)</f>
        <v>#DIV/0!</v>
      </c>
    </row>
    <row r="265" spans="2:175" x14ac:dyDescent="0.2">
      <c r="E265" s="35" t="s">
        <v>3288</v>
      </c>
      <c r="F265" s="36">
        <f>COUNTIFS($D$2:$D$242,9,E$2:E$242,1)</f>
        <v>3</v>
      </c>
      <c r="G265" s="37">
        <f>F265/F269</f>
        <v>3.0303030303030304E-2</v>
      </c>
      <c r="H265" s="36">
        <f>COUNTIFS($D$2:$D$242,9,E$2:E$242,2)</f>
        <v>0</v>
      </c>
      <c r="I265" s="37">
        <f>H265/H269</f>
        <v>0</v>
      </c>
      <c r="J265" s="36">
        <f>COUNTIFS($D$2:$D$242,9,E$2:E$242,3)</f>
        <v>0</v>
      </c>
      <c r="K265" s="38">
        <f>J265/J269</f>
        <v>0</v>
      </c>
      <c r="M265" s="57" t="s">
        <v>3288</v>
      </c>
      <c r="N265" s="72">
        <f>AVERAGEIF($D$2:$D$242,9,M$2:M$242)</f>
        <v>32.833333333333336</v>
      </c>
      <c r="P265" s="57" t="s">
        <v>3288</v>
      </c>
      <c r="Q265" s="72">
        <f>AVERAGEIF($D$2:$D$242,9,P$2:P$242)</f>
        <v>45</v>
      </c>
      <c r="S265" s="35" t="s">
        <v>3288</v>
      </c>
      <c r="T265" s="36">
        <f>COUNTIFS($D$2:$D$242,9,S$2:S$242,1)</f>
        <v>2</v>
      </c>
      <c r="U265" s="37">
        <f>T265/T269</f>
        <v>4.878048780487805E-2</v>
      </c>
      <c r="V265" s="36">
        <f>COUNTIFS($D$2:$D$242,9,S$2:S$242,2)</f>
        <v>1</v>
      </c>
      <c r="W265" s="37">
        <f>V265/V269</f>
        <v>1.5625E-2</v>
      </c>
      <c r="X265" s="36">
        <f>COUNTIFS($D$2:$D$242,9,S$2:S$242,3)</f>
        <v>0</v>
      </c>
      <c r="Y265" s="38" t="e">
        <f>X265/X269</f>
        <v>#DIV/0!</v>
      </c>
      <c r="AA265" s="57" t="s">
        <v>3288</v>
      </c>
      <c r="AB265" s="58">
        <f>AVERAGEIF($D$2:$D$242,9,AA$2:AA$242)</f>
        <v>0.28999999999999998</v>
      </c>
      <c r="AG265" s="35" t="s">
        <v>3288</v>
      </c>
      <c r="AH265" s="36">
        <f>COUNTIFS($D$2:$D$242,9,AG$2:AG$242,1)</f>
        <v>1</v>
      </c>
      <c r="AI265" s="37">
        <f>AH265/AH269</f>
        <v>2.6315789473684209E-2</v>
      </c>
      <c r="AJ265" s="36">
        <f>COUNTIFS($D$2:$D$242,9,AG$2:AG$242,2)</f>
        <v>0</v>
      </c>
      <c r="AK265" s="37">
        <f>AJ265/AJ269</f>
        <v>0</v>
      </c>
      <c r="AL265" s="36">
        <f>COUNTIFS($D$2:$D$242,9,AG$2:AG$242,3)</f>
        <v>0</v>
      </c>
      <c r="AM265" s="38" t="e">
        <f>AL265/AL269</f>
        <v>#DIV/0!</v>
      </c>
      <c r="AP265" s="35" t="s">
        <v>3288</v>
      </c>
      <c r="AQ265" s="36">
        <f>COUNTIFS($D$2:$D$242,9,AP$2:AP$242,1)</f>
        <v>2</v>
      </c>
      <c r="AR265" s="37">
        <f>AQ265/AQ269</f>
        <v>0.10526315789473684</v>
      </c>
      <c r="AS265" s="36">
        <f>COUNTIFS($D$2:$D$242,9,AP$2:AP$242,2)</f>
        <v>1</v>
      </c>
      <c r="AT265" s="37">
        <f>AS265/AS269</f>
        <v>1.282051282051282E-2</v>
      </c>
      <c r="AU265" s="36">
        <f>COUNTIFS($D$2:$D$242,9,AP$2:AP$242,3)</f>
        <v>0</v>
      </c>
      <c r="AV265" s="38" t="e">
        <f>AU265/AU269</f>
        <v>#DIV/0!</v>
      </c>
      <c r="AX265" s="35" t="s">
        <v>3288</v>
      </c>
      <c r="AY265" s="36">
        <f>COUNTIFS($D$2:$D$242,9,AX$2:AX$242,1)</f>
        <v>0</v>
      </c>
      <c r="AZ265" s="37">
        <f>AY265/AY269</f>
        <v>0</v>
      </c>
      <c r="BA265" s="36">
        <f>COUNTIFS($D$2:$D$242,9,AX$2:AX$242,2)</f>
        <v>1</v>
      </c>
      <c r="BB265" s="37">
        <f>BA265/BA269</f>
        <v>1.5873015873015872E-2</v>
      </c>
      <c r="BC265" s="36">
        <f>COUNTIFS($D$2:$D$242,9,AX$2:AX$242,3)</f>
        <v>0</v>
      </c>
      <c r="BD265" s="38" t="e">
        <f>BC265/BC269</f>
        <v>#DIV/0!</v>
      </c>
      <c r="BJ265" s="57" t="s">
        <v>3288</v>
      </c>
      <c r="BK265" s="78">
        <f>AVERAGEIF($D$2:$D$242,9,BJ$2:BJ$242)</f>
        <v>27.72</v>
      </c>
      <c r="BN265" s="57" t="s">
        <v>3288</v>
      </c>
      <c r="BO265" s="58">
        <f>AVERAGEIF($D$2:$D$242,9,BN$2:BN$242)</f>
        <v>0.02</v>
      </c>
      <c r="BT265" s="57" t="s">
        <v>3288</v>
      </c>
      <c r="BU265" s="78">
        <f>AVERAGEIF($D$2:$D$242,9,BT$2:BT$242)</f>
        <v>37.876666666666665</v>
      </c>
      <c r="BX265" s="57" t="s">
        <v>3288</v>
      </c>
      <c r="BY265" s="58">
        <f>AVERAGEIF($D$2:$D$242,9,BX$2:BX$242)</f>
        <v>0.04</v>
      </c>
      <c r="CG265" s="57" t="s">
        <v>3288</v>
      </c>
      <c r="CH265" s="78">
        <f>AVERAGEIF($D$2:$D$242,9,CG$2:CG$242)</f>
        <v>8.18</v>
      </c>
      <c r="CJ265" s="108" t="s">
        <v>3288</v>
      </c>
      <c r="CK265" s="118">
        <f>AVERAGEIF($D$2:$D$242,9,CJ$2:CJ$242)</f>
        <v>0</v>
      </c>
      <c r="CM265" s="108" t="s">
        <v>3288</v>
      </c>
      <c r="CN265" s="118">
        <f>AVERAGEIF($D$2:$D$242,9,CM$2:CM$242)</f>
        <v>4987</v>
      </c>
      <c r="CO265" s="143">
        <f t="shared" si="10"/>
        <v>0</v>
      </c>
      <c r="CP265" s="108" t="s">
        <v>3288</v>
      </c>
      <c r="CQ265" s="118">
        <f>AVERAGEIF($D$2:$D$242,9,CP$2:CP$242)</f>
        <v>0</v>
      </c>
      <c r="CS265" s="108" t="s">
        <v>3288</v>
      </c>
      <c r="CT265" s="118">
        <f>AVERAGEIF($D$2:$D$242,9,CS$2:CS$242)</f>
        <v>94587.5</v>
      </c>
      <c r="CV265" s="108" t="s">
        <v>3288</v>
      </c>
      <c r="CW265" s="118">
        <f>AVERAGEIF($D$2:$D$242,9,CV$2:CV$242)</f>
        <v>3</v>
      </c>
      <c r="CY265" s="108" t="s">
        <v>3288</v>
      </c>
      <c r="CZ265" s="126">
        <f>AVERAGEIF($D$2:$D$242,9,CY$2:CY$242)</f>
        <v>2018</v>
      </c>
      <c r="DN265" s="108" t="s">
        <v>3288</v>
      </c>
      <c r="DO265" s="126">
        <f>AVERAGEIF($D$2:$D$242,9,DN$2:DN$242)</f>
        <v>2022</v>
      </c>
      <c r="DS265" s="108" t="s">
        <v>3288</v>
      </c>
      <c r="DT265" s="58">
        <f>AVERAGEIF($D$2:$D$242,9,DS$2:DS$242)</f>
        <v>1</v>
      </c>
      <c r="DW265" s="35" t="s">
        <v>3288</v>
      </c>
      <c r="DX265" s="36">
        <f>COUNTIFS($D$2:$D$242,9,DW$2:DW$242,1)</f>
        <v>3</v>
      </c>
      <c r="DY265" s="37">
        <f>DX265/DX269</f>
        <v>4.6153846153846156E-2</v>
      </c>
      <c r="DZ265" s="36">
        <f>COUNTIFS($D$2:$D$242,9,DW$2:DW$242,2)</f>
        <v>0</v>
      </c>
      <c r="EA265" s="37">
        <f>DZ265/DZ269</f>
        <v>0</v>
      </c>
      <c r="EB265" s="36">
        <f>COUNTIFS($D$2:$D$242,9,DW$2:DW$242,3)</f>
        <v>0</v>
      </c>
      <c r="EC265" s="38" t="e">
        <f>EB265/EB269</f>
        <v>#DIV/0!</v>
      </c>
      <c r="EI265" s="108" t="s">
        <v>3288</v>
      </c>
      <c r="EJ265" s="126">
        <f>AVERAGEIF($D$2:$D$242,9,EI$2:EI$242)</f>
        <v>80</v>
      </c>
      <c r="EO265" s="108" t="s">
        <v>3288</v>
      </c>
      <c r="EP265" s="126">
        <f>AVERAGEIF($D$2:$D$242,9,EO$2:EO$242)</f>
        <v>1974.5</v>
      </c>
      <c r="EV265" s="108" t="s">
        <v>3288</v>
      </c>
      <c r="EW265" s="58">
        <f>AVERAGEIF($D$2:$D$242,9,EV$2:EV$242)</f>
        <v>0.7</v>
      </c>
      <c r="EY265" s="35" t="s">
        <v>3288</v>
      </c>
      <c r="EZ265" s="36">
        <f>COUNTIFS($D$2:$D$242,9,EY$2:EY$242,1)</f>
        <v>1</v>
      </c>
      <c r="FA265" s="37">
        <f>EZ265/EZ269</f>
        <v>6.6666666666666666E-2</v>
      </c>
      <c r="FB265" s="36">
        <f>COUNTIFS($D$2:$D$242,9,EY$2:EY$242,2)</f>
        <v>2</v>
      </c>
      <c r="FC265" s="37">
        <f>FB265/FB269</f>
        <v>6.4516129032258063E-2</v>
      </c>
      <c r="FD265" s="36">
        <f>COUNTIFS($D$2:$D$242,9,EY$2:EY$242,3)</f>
        <v>0</v>
      </c>
      <c r="FE265" s="38" t="e">
        <f>FD265/FD269</f>
        <v>#DIV/0!</v>
      </c>
      <c r="FH265" s="35" t="s">
        <v>3288</v>
      </c>
      <c r="FI265" s="36">
        <f>COUNTIFS($D$2:$D$242,9,FH$2:FH$242,1)</f>
        <v>2</v>
      </c>
      <c r="FJ265" s="37">
        <f>FI265/FI269</f>
        <v>5.5555555555555552E-2</v>
      </c>
      <c r="FK265" s="36">
        <f>COUNTIFS($D$2:$D$242,9,FH$2:FH$242,2)</f>
        <v>1</v>
      </c>
      <c r="FL265" s="37">
        <f>FK265/FK269</f>
        <v>2.7027027027027029E-2</v>
      </c>
      <c r="FM265" s="36">
        <f>COUNTIFS($D$2:$D$242,9,FH$2:FH$242,3)</f>
        <v>0</v>
      </c>
      <c r="FN265" s="38" t="e">
        <f>FM265/FM269</f>
        <v>#DIV/0!</v>
      </c>
      <c r="FQ265" s="108" t="s">
        <v>3288</v>
      </c>
      <c r="FR265" s="126">
        <f>AVERAGEIF($D$2:$D$242,9,FQ$2:FQ$242)</f>
        <v>2500</v>
      </c>
    </row>
    <row r="266" spans="2:175" x14ac:dyDescent="0.2">
      <c r="E266" s="39" t="s">
        <v>3289</v>
      </c>
      <c r="F266" s="36">
        <f>COUNTIFS($D$2:$D$242,10,E$2:E$242,1)</f>
        <v>3</v>
      </c>
      <c r="G266" s="41">
        <f>F266/F269</f>
        <v>3.0303030303030304E-2</v>
      </c>
      <c r="H266" s="36">
        <f>COUNTIFS($D$2:$D$242,10,E$2:E$242,2)</f>
        <v>1</v>
      </c>
      <c r="I266" s="41">
        <f>H266/H269</f>
        <v>0.25</v>
      </c>
      <c r="J266" s="36">
        <f>COUNTIFS($D$2:$D$242,10,E$2:E$242,3)</f>
        <v>0</v>
      </c>
      <c r="K266" s="42">
        <f>J266/J269</f>
        <v>0</v>
      </c>
      <c r="M266" s="39" t="s">
        <v>3289</v>
      </c>
      <c r="N266" s="73">
        <f>AVERAGEIF($D$2:$D$242,10,M$2:M$242)</f>
        <v>13.5</v>
      </c>
      <c r="P266" s="39" t="s">
        <v>3289</v>
      </c>
      <c r="Q266" s="73">
        <f>AVERAGEIF($D$2:$D$242,10,P$2:P$242)</f>
        <v>60</v>
      </c>
      <c r="S266" s="39" t="s">
        <v>3289</v>
      </c>
      <c r="T266" s="36">
        <f>COUNTIFS($D$2:$D$242,10,S$2:S$242,1)</f>
        <v>1</v>
      </c>
      <c r="U266" s="41">
        <f>T266/T269</f>
        <v>2.4390243902439025E-2</v>
      </c>
      <c r="V266" s="36">
        <f>COUNTIFS($D$2:$D$242,10,S$2:S$242,2)</f>
        <v>3</v>
      </c>
      <c r="W266" s="41">
        <f>V266/V269</f>
        <v>4.6875E-2</v>
      </c>
      <c r="X266" s="36">
        <f>COUNTIFS($D$2:$D$242,10,S$2:S$242,3)</f>
        <v>0</v>
      </c>
      <c r="Y266" s="42" t="e">
        <f>X266/X269</f>
        <v>#DIV/0!</v>
      </c>
      <c r="AA266" s="39" t="s">
        <v>3289</v>
      </c>
      <c r="AB266" s="59">
        <f>AVERAGEIF($D$2:$D$242,10,AA$2:AA$242)</f>
        <v>0.35</v>
      </c>
      <c r="AG266" s="39" t="s">
        <v>3289</v>
      </c>
      <c r="AH266" s="36">
        <f>COUNTIFS($D$2:$D$242,10,AG$2:AG$242,1)</f>
        <v>2</v>
      </c>
      <c r="AI266" s="41">
        <f>AH266/AH269</f>
        <v>5.2631578947368418E-2</v>
      </c>
      <c r="AJ266" s="36">
        <f>COUNTIFS($D$2:$D$242,10,AG$2:AG$242,2)</f>
        <v>0</v>
      </c>
      <c r="AK266" s="41">
        <f>AJ266/AJ269</f>
        <v>0</v>
      </c>
      <c r="AL266" s="36">
        <f>COUNTIFS($D$2:$D$242,10,AG$2:AG$242,3)</f>
        <v>0</v>
      </c>
      <c r="AM266" s="42" t="e">
        <f>AL266/AL269</f>
        <v>#DIV/0!</v>
      </c>
      <c r="AP266" s="39" t="s">
        <v>3289</v>
      </c>
      <c r="AQ266" s="36">
        <f>COUNTIFS($D$2:$D$242,10,AP$2:AP$242,1)</f>
        <v>1</v>
      </c>
      <c r="AR266" s="41">
        <f>AQ266/AQ269</f>
        <v>5.2631578947368418E-2</v>
      </c>
      <c r="AS266" s="36">
        <f>COUNTIFS($D$2:$D$242,10,AP$2:AP$242,2)</f>
        <v>2</v>
      </c>
      <c r="AT266" s="41">
        <f>AS266/AS269</f>
        <v>2.564102564102564E-2</v>
      </c>
      <c r="AU266" s="36">
        <f>COUNTIFS($D$2:$D$242,10,AP$2:AP$242,3)</f>
        <v>0</v>
      </c>
      <c r="AV266" s="42" t="e">
        <f>AU266/AU269</f>
        <v>#DIV/0!</v>
      </c>
      <c r="AX266" s="39" t="s">
        <v>3289</v>
      </c>
      <c r="AY266" s="36">
        <f>COUNTIFS($D$2:$D$242,10,AX$2:AX$242,1)</f>
        <v>0</v>
      </c>
      <c r="AZ266" s="41">
        <f>AY266/AY269</f>
        <v>0</v>
      </c>
      <c r="BA266" s="36">
        <f>COUNTIFS($D$2:$D$242,10,AX$2:AX$242,2)</f>
        <v>1</v>
      </c>
      <c r="BB266" s="41">
        <f>BA266/BA269</f>
        <v>1.5873015873015872E-2</v>
      </c>
      <c r="BC266" s="36">
        <f>COUNTIFS($D$2:$D$242,10,AX$2:AX$242,3)</f>
        <v>0</v>
      </c>
      <c r="BD266" s="42" t="e">
        <f>BC266/BC269</f>
        <v>#DIV/0!</v>
      </c>
      <c r="BJ266" s="39" t="s">
        <v>3289</v>
      </c>
      <c r="BK266" s="79">
        <f>AVERAGEIF($D$2:$D$242,10,BJ$2:BJ$242)</f>
        <v>20.34</v>
      </c>
      <c r="BN266" s="39" t="s">
        <v>3289</v>
      </c>
      <c r="BO266" s="59">
        <f>AVERAGEIF($D$2:$D$242,10,BN$2:BN$242)</f>
        <v>2.3E-2</v>
      </c>
      <c r="BT266" s="39" t="s">
        <v>3289</v>
      </c>
      <c r="BU266" s="79">
        <f>AVERAGEIF($D$2:$D$242,10,BT$2:BT$242)</f>
        <v>35.92</v>
      </c>
      <c r="BX266" s="39" t="s">
        <v>3289</v>
      </c>
      <c r="BY266" s="59" t="e">
        <f>AVERAGEIF($D$2:$D$242,10,BX$2:BX$242)</f>
        <v>#DIV/0!</v>
      </c>
      <c r="CG266" s="39" t="s">
        <v>3289</v>
      </c>
      <c r="CH266" s="79" t="e">
        <f>AVERAGEIF($D$2:$D$242,10,CG$2:CG$242)</f>
        <v>#DIV/0!</v>
      </c>
      <c r="CJ266" s="109" t="s">
        <v>3289</v>
      </c>
      <c r="CK266" s="119">
        <f>AVERAGEIF($D$2:$D$242,10,CJ$2:CJ$242)</f>
        <v>40</v>
      </c>
      <c r="CM266" s="109" t="s">
        <v>3289</v>
      </c>
      <c r="CN266" s="119">
        <f>AVERAGEIF($D$2:$D$242,10,CM$2:CM$242)</f>
        <v>6960</v>
      </c>
      <c r="CO266" s="143">
        <f t="shared" si="10"/>
        <v>5.7471264367816091E-3</v>
      </c>
      <c r="CP266" s="109" t="s">
        <v>3289</v>
      </c>
      <c r="CQ266" s="119">
        <f>AVERAGEIF($D$2:$D$242,10,CP$2:CP$242)</f>
        <v>340</v>
      </c>
      <c r="CS266" s="109" t="s">
        <v>3289</v>
      </c>
      <c r="CT266" s="119">
        <f>AVERAGEIF($D$2:$D$242,10,CS$2:CS$242)</f>
        <v>1300000</v>
      </c>
      <c r="CV266" s="109" t="s">
        <v>3289</v>
      </c>
      <c r="CW266" s="119" t="e">
        <f>AVERAGEIF($D$2:$D$242,10,CV$2:CV$242)</f>
        <v>#DIV/0!</v>
      </c>
      <c r="CY266" s="109" t="s">
        <v>3289</v>
      </c>
      <c r="CZ266" s="127">
        <f>AVERAGEIF($D$2:$D$242,10,CY$2:CY$242)</f>
        <v>1999</v>
      </c>
      <c r="DN266" s="109" t="s">
        <v>3289</v>
      </c>
      <c r="DO266" s="127" t="e">
        <f>AVERAGEIF($D$2:$D$242,10,DN$2:DN$242)</f>
        <v>#DIV/0!</v>
      </c>
      <c r="DS266" s="109" t="s">
        <v>3289</v>
      </c>
      <c r="DT266" s="59">
        <f>AVERAGEIF($D$2:$D$242,10,DS$2:DS$242)</f>
        <v>0.95</v>
      </c>
      <c r="DW266" s="39" t="s">
        <v>3289</v>
      </c>
      <c r="DX266" s="36">
        <f>COUNTIFS($D$2:$D$242,10,DW$2:DW$242,1)</f>
        <v>3</v>
      </c>
      <c r="DY266" s="41">
        <f>DX266/DX269</f>
        <v>4.6153846153846156E-2</v>
      </c>
      <c r="DZ266" s="36">
        <f>COUNTIFS($D$2:$D$242,10,DW$2:DW$242,2)</f>
        <v>0</v>
      </c>
      <c r="EA266" s="41">
        <f>DZ266/DZ269</f>
        <v>0</v>
      </c>
      <c r="EB266" s="36">
        <f>COUNTIFS($D$2:$D$242,10,DW$2:DW$242,3)</f>
        <v>0</v>
      </c>
      <c r="EC266" s="42" t="e">
        <f>EB266/EB269</f>
        <v>#DIV/0!</v>
      </c>
      <c r="EI266" s="109" t="s">
        <v>3289</v>
      </c>
      <c r="EJ266" s="127" t="e">
        <f>AVERAGEIF($D$2:$D$242,10,EI$2:EI$242)</f>
        <v>#DIV/0!</v>
      </c>
      <c r="EO266" s="109" t="s">
        <v>3289</v>
      </c>
      <c r="EP266" s="127" t="e">
        <f>AVERAGEIF($D$2:$D$242,10,EO$2:EO$242)</f>
        <v>#DIV/0!</v>
      </c>
      <c r="EV266" s="109" t="s">
        <v>3289</v>
      </c>
      <c r="EW266" s="59" t="e">
        <f>AVERAGEIF($D$2:$D$242,10,EV$2:EV$242)</f>
        <v>#DIV/0!</v>
      </c>
      <c r="EY266" s="39" t="s">
        <v>3289</v>
      </c>
      <c r="EZ266" s="36">
        <f>COUNTIFS($D$2:$D$242,10,EY$2:EY$242,1)</f>
        <v>0</v>
      </c>
      <c r="FA266" s="41">
        <f>EZ266/EZ269</f>
        <v>0</v>
      </c>
      <c r="FB266" s="36">
        <f>COUNTIFS($D$2:$D$242,10,EY$2:EY$242,2)</f>
        <v>0</v>
      </c>
      <c r="FC266" s="41">
        <f>FB266/FB269</f>
        <v>0</v>
      </c>
      <c r="FD266" s="36">
        <f>COUNTIFS($D$2:$D$242,10,EY$2:EY$242,3)</f>
        <v>0</v>
      </c>
      <c r="FE266" s="42" t="e">
        <f>FD266/FD269</f>
        <v>#DIV/0!</v>
      </c>
      <c r="FH266" s="39" t="s">
        <v>3289</v>
      </c>
      <c r="FI266" s="36">
        <f>COUNTIFS($D$2:$D$242,10,FH$2:FH$242,1)</f>
        <v>0</v>
      </c>
      <c r="FJ266" s="41">
        <f>FI266/FI269</f>
        <v>0</v>
      </c>
      <c r="FK266" s="36">
        <f>COUNTIFS($D$2:$D$242,10,FH$2:FH$242,2)</f>
        <v>3</v>
      </c>
      <c r="FL266" s="41">
        <f>FK266/FK269</f>
        <v>8.1081081081081086E-2</v>
      </c>
      <c r="FM266" s="36">
        <f>COUNTIFS($D$2:$D$242,10,FH$2:FH$242,3)</f>
        <v>0</v>
      </c>
      <c r="FN266" s="42" t="e">
        <f>FM266/FM269</f>
        <v>#DIV/0!</v>
      </c>
      <c r="FQ266" s="109" t="s">
        <v>3289</v>
      </c>
      <c r="FR266" s="127" t="e">
        <f>AVERAGEIF($D$2:$D$242,10,FQ$2:FQ$242)</f>
        <v>#DIV/0!</v>
      </c>
    </row>
    <row r="267" spans="2:175" x14ac:dyDescent="0.2">
      <c r="E267" s="35" t="s">
        <v>3290</v>
      </c>
      <c r="F267" s="36">
        <f>COUNTIFS($D$2:$D$242,11,E$2:E$242,1)</f>
        <v>16</v>
      </c>
      <c r="G267" s="37">
        <f>F267/F269</f>
        <v>0.16161616161616163</v>
      </c>
      <c r="H267" s="36">
        <f>COUNTIFS($D$2:$D$242,11,E$2:E$242,2)</f>
        <v>0</v>
      </c>
      <c r="I267" s="37">
        <f>H267/H269</f>
        <v>0</v>
      </c>
      <c r="J267" s="36">
        <f>COUNTIFS($D$2:$D$242,11,E$2:E$242,3)</f>
        <v>0</v>
      </c>
      <c r="K267" s="38">
        <f>J267/J269</f>
        <v>0</v>
      </c>
      <c r="M267" s="57" t="s">
        <v>3290</v>
      </c>
      <c r="N267" s="72">
        <f>AVERAGEIF($D$2:$D$242,11,M$2:M$242)</f>
        <v>29</v>
      </c>
      <c r="P267" s="57" t="s">
        <v>3290</v>
      </c>
      <c r="Q267" s="72">
        <f>AVERAGEIF($D$2:$D$242,11,P$2:P$242)</f>
        <v>46.875</v>
      </c>
      <c r="S267" s="35" t="s">
        <v>3290</v>
      </c>
      <c r="T267" s="36">
        <f>COUNTIFS($D$2:$D$242,11,S$2:S$242,1)</f>
        <v>5</v>
      </c>
      <c r="U267" s="37">
        <f>T267/T269</f>
        <v>0.12195121951219512</v>
      </c>
      <c r="V267" s="36">
        <f>COUNTIFS($D$2:$D$242,11,S$2:S$242,2)</f>
        <v>11</v>
      </c>
      <c r="W267" s="37">
        <f>V267/V269</f>
        <v>0.171875</v>
      </c>
      <c r="X267" s="36">
        <f>COUNTIFS($D$2:$D$242,11,S$2:S$242,3)</f>
        <v>0</v>
      </c>
      <c r="Y267" s="38" t="e">
        <f>X267/X269</f>
        <v>#DIV/0!</v>
      </c>
      <c r="AA267" s="57" t="s">
        <v>3290</v>
      </c>
      <c r="AB267" s="58">
        <f>AVERAGEIF($D$2:$D$242,11,AA$2:AA$242)</f>
        <v>0.35500000000000004</v>
      </c>
      <c r="AG267" s="35" t="s">
        <v>3290</v>
      </c>
      <c r="AH267" s="36">
        <f>COUNTIFS($D$2:$D$242,11,AG$2:AG$242,1)</f>
        <v>7</v>
      </c>
      <c r="AI267" s="37">
        <f>AH267/AH269</f>
        <v>0.18421052631578946</v>
      </c>
      <c r="AJ267" s="36">
        <f>COUNTIFS($D$2:$D$242,11,AG$2:AG$242,2)</f>
        <v>6</v>
      </c>
      <c r="AK267" s="37">
        <f>AJ267/AJ269</f>
        <v>0.17647058823529413</v>
      </c>
      <c r="AL267" s="36">
        <f>COUNTIFS($D$2:$D$242,11,AG$2:AG$242,3)</f>
        <v>0</v>
      </c>
      <c r="AM267" s="38" t="e">
        <f>AL267/AL269</f>
        <v>#DIV/0!</v>
      </c>
      <c r="AP267" s="35" t="s">
        <v>3290</v>
      </c>
      <c r="AQ267" s="36">
        <f>COUNTIFS($D$2:$D$242,11,AP$2:AP$242,1)</f>
        <v>0</v>
      </c>
      <c r="AR267" s="37">
        <f>AQ267/AQ269</f>
        <v>0</v>
      </c>
      <c r="AS267" s="36">
        <f>COUNTIFS($D$2:$D$242,11,AP$2:AP$242,2)</f>
        <v>15</v>
      </c>
      <c r="AT267" s="37">
        <f>AS267/AS269</f>
        <v>0.19230769230769232</v>
      </c>
      <c r="AU267" s="36">
        <f>COUNTIFS($D$2:$D$242,11,AP$2:AP$242,3)</f>
        <v>0</v>
      </c>
      <c r="AV267" s="38" t="e">
        <f>AU267/AU269</f>
        <v>#DIV/0!</v>
      </c>
      <c r="AX267" s="35" t="s">
        <v>3290</v>
      </c>
      <c r="AY267" s="36">
        <f>COUNTIFS($D$2:$D$242,11,AX$2:AX$242,1)</f>
        <v>3</v>
      </c>
      <c r="AZ267" s="37">
        <f>AY267/AY269</f>
        <v>0.15789473684210525</v>
      </c>
      <c r="BA267" s="36">
        <f>COUNTIFS($D$2:$D$242,11,AX$2:AX$242,2)</f>
        <v>10</v>
      </c>
      <c r="BB267" s="37">
        <f>BA267/BA269</f>
        <v>0.15873015873015872</v>
      </c>
      <c r="BC267" s="36">
        <f>COUNTIFS($D$2:$D$242,11,AX$2:AX$242,3)</f>
        <v>0</v>
      </c>
      <c r="BD267" s="38" t="e">
        <f>BC267/BC269</f>
        <v>#DIV/0!</v>
      </c>
      <c r="BJ267" s="57" t="s">
        <v>3290</v>
      </c>
      <c r="BK267" s="78">
        <f>AVERAGEIF($D$2:$D$242,11,BJ$2:BJ$242)</f>
        <v>32.67</v>
      </c>
      <c r="BN267" s="57" t="s">
        <v>3290</v>
      </c>
      <c r="BO267" s="58">
        <f>AVERAGEIF($D$2:$D$242,11,BN$2:BN$242)</f>
        <v>0.109</v>
      </c>
      <c r="BT267" s="57" t="s">
        <v>3290</v>
      </c>
      <c r="BU267" s="78">
        <f>AVERAGEIF($D$2:$D$242,11,BT$2:BT$242)</f>
        <v>40.322499999999998</v>
      </c>
      <c r="BX267" s="57" t="s">
        <v>3290</v>
      </c>
      <c r="BY267" s="58">
        <f>AVERAGEIF($D$2:$D$242,11,BX$2:BX$242)</f>
        <v>0.14199999999999999</v>
      </c>
      <c r="CG267" s="57" t="s">
        <v>3290</v>
      </c>
      <c r="CH267" s="78">
        <f>AVERAGEIF($D$2:$D$242,11,CG$2:CG$242)</f>
        <v>8</v>
      </c>
      <c r="CJ267" s="108" t="s">
        <v>3290</v>
      </c>
      <c r="CK267" s="118">
        <f>AVERAGEIF($D$2:$D$242,11,CJ$2:CJ$242)</f>
        <v>24</v>
      </c>
      <c r="CM267" s="108" t="s">
        <v>3290</v>
      </c>
      <c r="CN267" s="118">
        <f>AVERAGEIF($D$2:$D$242,11,CM$2:CM$242)</f>
        <v>1113.7</v>
      </c>
      <c r="CO267" s="143">
        <f t="shared" si="10"/>
        <v>2.1549788991649457E-2</v>
      </c>
      <c r="CP267" s="108" t="s">
        <v>3290</v>
      </c>
      <c r="CQ267" s="118">
        <f>AVERAGEIF($D$2:$D$242,11,CP$2:CP$242)</f>
        <v>0.33333333333333331</v>
      </c>
      <c r="CS267" s="108" t="s">
        <v>3290</v>
      </c>
      <c r="CT267" s="118">
        <f>AVERAGEIF($D$2:$D$242,11,CS$2:CS$242)</f>
        <v>88014415.714285716</v>
      </c>
      <c r="CV267" s="108" t="s">
        <v>3290</v>
      </c>
      <c r="CW267" s="118">
        <f>AVERAGEIF($D$2:$D$242,11,CV$2:CV$242)</f>
        <v>1.5714285714285714</v>
      </c>
      <c r="CY267" s="108" t="s">
        <v>3290</v>
      </c>
      <c r="CZ267" s="126">
        <f>AVERAGEIF($D$2:$D$242,11,CY$2:CY$242)</f>
        <v>2004.6</v>
      </c>
      <c r="DN267" s="108" t="s">
        <v>3290</v>
      </c>
      <c r="DO267" s="126">
        <f>AVERAGEIF($D$2:$D$242,11,DN$2:DN$242)</f>
        <v>2059</v>
      </c>
      <c r="DS267" s="108" t="s">
        <v>3290</v>
      </c>
      <c r="DT267" s="58">
        <f>AVERAGEIF($D$2:$D$242,11,DS$2:DS$242)</f>
        <v>0.98750000000000004</v>
      </c>
      <c r="DW267" s="35" t="s">
        <v>3290</v>
      </c>
      <c r="DX267" s="36">
        <f>COUNTIFS($D$2:$D$242,11,DW$2:DW$242,1)</f>
        <v>10</v>
      </c>
      <c r="DY267" s="37">
        <f>DX267/DX269</f>
        <v>0.15384615384615385</v>
      </c>
      <c r="DZ267" s="36">
        <f>COUNTIFS($D$2:$D$242,11,DW$2:DW$242,2)</f>
        <v>4</v>
      </c>
      <c r="EA267" s="37">
        <f>DZ267/DZ269</f>
        <v>0.2857142857142857</v>
      </c>
      <c r="EB267" s="36">
        <f>COUNTIFS($D$2:$D$242,11,DW$2:DW$242,3)</f>
        <v>0</v>
      </c>
      <c r="EC267" s="38" t="e">
        <f>EB267/EB269</f>
        <v>#DIV/0!</v>
      </c>
      <c r="EI267" s="108" t="s">
        <v>3290</v>
      </c>
      <c r="EJ267" s="126">
        <f>AVERAGEIF($D$2:$D$242,11,EI$2:EI$242)</f>
        <v>52.033333333333331</v>
      </c>
      <c r="EO267" s="108" t="s">
        <v>3290</v>
      </c>
      <c r="EP267" s="126">
        <f>AVERAGEIF($D$2:$D$242,11,EO$2:EO$242)</f>
        <v>1972</v>
      </c>
      <c r="EV267" s="108" t="s">
        <v>3290</v>
      </c>
      <c r="EW267" s="58">
        <f>AVERAGEIF($D$2:$D$242,11,EV$2:EV$242)</f>
        <v>0.64428571428571424</v>
      </c>
      <c r="EY267" s="35" t="s">
        <v>3290</v>
      </c>
      <c r="EZ267" s="36">
        <f>COUNTIFS($D$2:$D$242,11,EY$2:EY$242,1)</f>
        <v>2</v>
      </c>
      <c r="FA267" s="37">
        <f>EZ267/EZ269</f>
        <v>0.13333333333333333</v>
      </c>
      <c r="FB267" s="36">
        <f>COUNTIFS($D$2:$D$242,11,EY$2:EY$242,2)</f>
        <v>5</v>
      </c>
      <c r="FC267" s="37">
        <f>FB267/FB269</f>
        <v>0.16129032258064516</v>
      </c>
      <c r="FD267" s="36">
        <f>COUNTIFS($D$2:$D$242,11,EY$2:EY$242,3)</f>
        <v>0</v>
      </c>
      <c r="FE267" s="38" t="e">
        <f>FD267/FD269</f>
        <v>#DIV/0!</v>
      </c>
      <c r="FH267" s="35" t="s">
        <v>3290</v>
      </c>
      <c r="FI267" s="36">
        <f>COUNTIFS($D$2:$D$242,11,FH$2:FH$242,1)</f>
        <v>3</v>
      </c>
      <c r="FJ267" s="37">
        <f>FI267/FI269</f>
        <v>8.3333333333333329E-2</v>
      </c>
      <c r="FK267" s="36">
        <f>COUNTIFS($D$2:$D$242,11,FH$2:FH$242,2)</f>
        <v>10</v>
      </c>
      <c r="FL267" s="37">
        <f>FK267/FK269</f>
        <v>0.27027027027027029</v>
      </c>
      <c r="FM267" s="36">
        <f>COUNTIFS($D$2:$D$242,11,FH$2:FH$242,3)</f>
        <v>0</v>
      </c>
      <c r="FN267" s="38" t="e">
        <f>FM267/FM269</f>
        <v>#DIV/0!</v>
      </c>
      <c r="FQ267" s="108" t="s">
        <v>3290</v>
      </c>
      <c r="FR267" s="126" t="e">
        <f>AVERAGEIF($D$2:$D$242,11,FQ$2:FQ$242)</f>
        <v>#DIV/0!</v>
      </c>
    </row>
    <row r="268" spans="2:175" x14ac:dyDescent="0.2">
      <c r="E268" s="39" t="s">
        <v>3291</v>
      </c>
      <c r="F268" s="36">
        <f>COUNTIFS($D$2:$D$242,12,E$2:E$242,1)</f>
        <v>8</v>
      </c>
      <c r="G268" s="41">
        <f>F268/F269</f>
        <v>8.0808080808080815E-2</v>
      </c>
      <c r="H268" s="36">
        <f>COUNTIFS($D$2:$D$242,12,E$2:E$242,2)</f>
        <v>1</v>
      </c>
      <c r="I268" s="41">
        <f>H268/H269</f>
        <v>0.25</v>
      </c>
      <c r="J268" s="36">
        <f>COUNTIFS($D$2:$D$242,12,E$2:E$242,3)</f>
        <v>0</v>
      </c>
      <c r="K268" s="42">
        <f>J268/J269</f>
        <v>0</v>
      </c>
      <c r="M268" s="39" t="s">
        <v>3291</v>
      </c>
      <c r="N268" s="73">
        <f>AVERAGEIF($D$2:$D$242,12,M$2:M$242)</f>
        <v>21.714285714285715</v>
      </c>
      <c r="P268" s="39" t="s">
        <v>3291</v>
      </c>
      <c r="Q268" s="73">
        <f>AVERAGEIF($D$2:$D$242,12,P$2:P$242)</f>
        <v>60.666666666666664</v>
      </c>
      <c r="S268" s="39" t="s">
        <v>3291</v>
      </c>
      <c r="T268" s="36">
        <f>COUNTIFS($D$2:$D$242,12,S$2:S$242,1)</f>
        <v>3</v>
      </c>
      <c r="U268" s="41">
        <f>T268/T269</f>
        <v>7.3170731707317069E-2</v>
      </c>
      <c r="V268" s="36">
        <f>COUNTIFS($D$2:$D$242,12,S$2:S$242,2)</f>
        <v>6</v>
      </c>
      <c r="W268" s="41">
        <f>V268/V269</f>
        <v>9.375E-2</v>
      </c>
      <c r="X268" s="36">
        <f>COUNTIFS($D$2:$D$242,12,S$2:S$242,3)</f>
        <v>0</v>
      </c>
      <c r="Y268" s="42" t="e">
        <f>X268/X269</f>
        <v>#DIV/0!</v>
      </c>
      <c r="AA268" s="39" t="s">
        <v>3291</v>
      </c>
      <c r="AB268" s="59">
        <f>AVERAGEIF($D$2:$D$242,12,AA$2:AA$242)</f>
        <v>0.27999999999999997</v>
      </c>
      <c r="AG268" s="39" t="s">
        <v>3291</v>
      </c>
      <c r="AH268" s="36">
        <f>COUNTIFS($D$2:$D$242,12,AG$2:AG$242,1)</f>
        <v>1</v>
      </c>
      <c r="AI268" s="41">
        <f>AH268/AH269</f>
        <v>2.6315789473684209E-2</v>
      </c>
      <c r="AJ268" s="36">
        <f>COUNTIFS($D$2:$D$242,12,AG$2:AG$242,2)</f>
        <v>1</v>
      </c>
      <c r="AK268" s="41">
        <f>AJ268/AJ269</f>
        <v>2.9411764705882353E-2</v>
      </c>
      <c r="AL268" s="36">
        <f>COUNTIFS($D$2:$D$242,12,AG$2:AG$242,3)</f>
        <v>0</v>
      </c>
      <c r="AM268" s="42" t="e">
        <f>AL268/AL269</f>
        <v>#DIV/0!</v>
      </c>
      <c r="AP268" s="39" t="s">
        <v>3291</v>
      </c>
      <c r="AQ268" s="36">
        <f>COUNTIFS($D$2:$D$242,12,AP$2:AP$242,1)</f>
        <v>2</v>
      </c>
      <c r="AR268" s="41">
        <f>AQ268/AQ269</f>
        <v>0.10526315789473684</v>
      </c>
      <c r="AS268" s="36">
        <f>COUNTIFS($D$2:$D$242,12,AP$2:AP$242,2)</f>
        <v>6</v>
      </c>
      <c r="AT268" s="41">
        <f>AS268/AS269</f>
        <v>7.6923076923076927E-2</v>
      </c>
      <c r="AU268" s="36">
        <f>COUNTIFS($D$2:$D$242,12,AP$2:AP$242,3)</f>
        <v>0</v>
      </c>
      <c r="AV268" s="42" t="e">
        <f>AU268/AU269</f>
        <v>#DIV/0!</v>
      </c>
      <c r="AX268" s="39" t="s">
        <v>3291</v>
      </c>
      <c r="AY268" s="36">
        <f>COUNTIFS($D$2:$D$242,12,AX$2:AX$242,1)</f>
        <v>1</v>
      </c>
      <c r="AZ268" s="41">
        <f>AY268/AY269</f>
        <v>5.2631578947368418E-2</v>
      </c>
      <c r="BA268" s="36">
        <f>COUNTIFS($D$2:$D$242,12,AX$2:AX$242,2)</f>
        <v>5</v>
      </c>
      <c r="BB268" s="41">
        <f>BA268/BA269</f>
        <v>7.9365079365079361E-2</v>
      </c>
      <c r="BC268" s="36">
        <f>COUNTIFS($D$2:$D$242,12,AX$2:AX$242,3)</f>
        <v>0</v>
      </c>
      <c r="BD268" s="42" t="e">
        <f>BC268/BC269</f>
        <v>#DIV/0!</v>
      </c>
      <c r="BJ268" s="39" t="s">
        <v>3291</v>
      </c>
      <c r="BK268" s="79">
        <f>AVERAGEIF($D$2:$D$242,12,BJ$2:BJ$242)</f>
        <v>39.25</v>
      </c>
      <c r="BN268" s="39" t="s">
        <v>3291</v>
      </c>
      <c r="BO268" s="59">
        <f>AVERAGEIF($D$2:$D$242,12,BN$2:BN$242)</f>
        <v>0.25650000000000001</v>
      </c>
      <c r="BT268" s="39" t="s">
        <v>3291</v>
      </c>
      <c r="BU268" s="79">
        <f>AVERAGEIF($D$2:$D$242,12,BT$2:BT$242)</f>
        <v>44.495000000000005</v>
      </c>
      <c r="BX268" s="39" t="s">
        <v>3291</v>
      </c>
      <c r="BY268" s="59" t="e">
        <f>AVERAGEIF($D$2:$D$242,12,BX$2:BX$242)</f>
        <v>#DIV/0!</v>
      </c>
      <c r="CG268" s="39" t="s">
        <v>3291</v>
      </c>
      <c r="CH268" s="79" t="e">
        <f>AVERAGEIF($D$2:$D$242,12,CG$2:CG$242)</f>
        <v>#DIV/0!</v>
      </c>
      <c r="CJ268" s="109" t="s">
        <v>3291</v>
      </c>
      <c r="CK268" s="119">
        <f>AVERAGEIF($D$2:$D$242,12,CJ$2:CJ$242)</f>
        <v>132.5</v>
      </c>
      <c r="CM268" s="109" t="s">
        <v>3291</v>
      </c>
      <c r="CN268" s="119">
        <f>AVERAGEIF($D$2:$D$242,12,CM$2:CM$242)</f>
        <v>255.33333333333334</v>
      </c>
      <c r="CO268" s="143">
        <f t="shared" si="10"/>
        <v>0.5189295039164491</v>
      </c>
      <c r="CP268" s="109" t="s">
        <v>3291</v>
      </c>
      <c r="CQ268" s="119">
        <f>AVERAGEIF($D$2:$D$242,12,CP$2:CP$242)</f>
        <v>5</v>
      </c>
      <c r="CS268" s="109" t="s">
        <v>3291</v>
      </c>
      <c r="CT268" s="119">
        <f>AVERAGEIF($D$2:$D$242,12,CS$2:CS$242)</f>
        <v>2903000</v>
      </c>
      <c r="CV268" s="109" t="s">
        <v>3291</v>
      </c>
      <c r="CW268" s="119">
        <f>AVERAGEIF($D$2:$D$242,12,CV$2:CV$242)</f>
        <v>5</v>
      </c>
      <c r="CY268" s="109" t="s">
        <v>3291</v>
      </c>
      <c r="CZ268" s="127">
        <f>AVERAGEIF($D$2:$D$242,12,CY$2:CY$242)</f>
        <v>2009</v>
      </c>
      <c r="DN268" s="109" t="s">
        <v>3291</v>
      </c>
      <c r="DO268" s="127" t="e">
        <f>AVERAGEIF($D$2:$D$242,12,DN$2:DN$242)</f>
        <v>#DIV/0!</v>
      </c>
      <c r="DS268" s="109" t="s">
        <v>3291</v>
      </c>
      <c r="DT268" s="59">
        <f>AVERAGEIF($D$2:$D$242,12,DS$2:DS$242)</f>
        <v>0.95</v>
      </c>
      <c r="DW268" s="39" t="s">
        <v>3291</v>
      </c>
      <c r="DX268" s="36">
        <f>COUNTIFS($D$2:$D$242,12,DW$2:DW$242,1)</f>
        <v>5</v>
      </c>
      <c r="DY268" s="41">
        <f>DX268/DX269</f>
        <v>7.6923076923076927E-2</v>
      </c>
      <c r="DZ268" s="36">
        <f>COUNTIFS($D$2:$D$242,12,DW$2:DW$242,2)</f>
        <v>0</v>
      </c>
      <c r="EA268" s="41">
        <f>DZ268/DZ269</f>
        <v>0</v>
      </c>
      <c r="EB268" s="36">
        <f>COUNTIFS($D$2:$D$242,12,DW$2:DW$242,3)</f>
        <v>0</v>
      </c>
      <c r="EC268" s="42" t="e">
        <f>EB268/EB269</f>
        <v>#DIV/0!</v>
      </c>
      <c r="EI268" s="109" t="s">
        <v>3291</v>
      </c>
      <c r="EJ268" s="127">
        <f>AVERAGEIF($D$2:$D$242,12,EI$2:EI$242)</f>
        <v>20</v>
      </c>
      <c r="EO268" s="109" t="s">
        <v>3291</v>
      </c>
      <c r="EP268" s="127">
        <f>AVERAGEIF($D$2:$D$242,12,EO$2:EO$242)</f>
        <v>1930</v>
      </c>
      <c r="EV268" s="109" t="s">
        <v>3291</v>
      </c>
      <c r="EW268" s="59">
        <f>AVERAGEIF($D$2:$D$242,12,EV$2:EV$242)</f>
        <v>0.85</v>
      </c>
      <c r="EY268" s="39" t="s">
        <v>3291</v>
      </c>
      <c r="EZ268" s="36">
        <f>COUNTIFS($D$2:$D$242,12,EY$2:EY$242,1)</f>
        <v>0</v>
      </c>
      <c r="FA268" s="41">
        <f>EZ268/EZ269</f>
        <v>0</v>
      </c>
      <c r="FB268" s="36">
        <f>COUNTIFS($D$2:$D$242,12,EY$2:EY$242,2)</f>
        <v>3</v>
      </c>
      <c r="FC268" s="41">
        <f>FB268/FB269</f>
        <v>9.6774193548387094E-2</v>
      </c>
      <c r="FD268" s="36">
        <f>COUNTIFS($D$2:$D$242,12,EY$2:EY$242,3)</f>
        <v>0</v>
      </c>
      <c r="FE268" s="42" t="e">
        <f>FD268/FD269</f>
        <v>#DIV/0!</v>
      </c>
      <c r="FH268" s="39" t="s">
        <v>3291</v>
      </c>
      <c r="FI268" s="36">
        <f>COUNTIFS($D$2:$D$242,12,FH$2:FH$242,1)</f>
        <v>1</v>
      </c>
      <c r="FJ268" s="41">
        <f>FI268/FI269</f>
        <v>2.7777777777777776E-2</v>
      </c>
      <c r="FK268" s="36">
        <f>COUNTIFS($D$2:$D$242,12,FH$2:FH$242,2)</f>
        <v>4</v>
      </c>
      <c r="FL268" s="41">
        <f>FK268/FK269</f>
        <v>0.10810810810810811</v>
      </c>
      <c r="FM268" s="36">
        <f>COUNTIFS($D$2:$D$242,12,FH$2:FH$242,3)</f>
        <v>0</v>
      </c>
      <c r="FN268" s="42" t="e">
        <f>FM268/FM269</f>
        <v>#DIV/0!</v>
      </c>
      <c r="FQ268" s="109" t="s">
        <v>3291</v>
      </c>
      <c r="FR268" s="127" t="e">
        <f>AVERAGEIF($D$2:$D$242,12,FQ$2:FQ$242)</f>
        <v>#DIV/0!</v>
      </c>
    </row>
    <row r="269" spans="2:175" x14ac:dyDescent="0.2">
      <c r="E269" s="50" t="s">
        <v>3279</v>
      </c>
      <c r="F269" s="51">
        <f>SUM(F257:F268)</f>
        <v>99</v>
      </c>
      <c r="G269" s="52">
        <f>F269/(J269+H269+F269)</f>
        <v>0.94285714285714284</v>
      </c>
      <c r="H269" s="51">
        <f>SUM(H257:H268)</f>
        <v>4</v>
      </c>
      <c r="I269" s="52">
        <f>H269/(F269+J269+H269)</f>
        <v>3.8095238095238099E-2</v>
      </c>
      <c r="J269" s="51">
        <f>SUM(J257:J268)</f>
        <v>2</v>
      </c>
      <c r="K269" s="53">
        <f>J269/(F269+H269+J269)</f>
        <v>1.9047619047619049E-2</v>
      </c>
      <c r="M269" s="50" t="s">
        <v>3279</v>
      </c>
      <c r="N269" s="76">
        <f>N255</f>
        <v>19.833333333333332</v>
      </c>
      <c r="P269" s="50" t="s">
        <v>3279</v>
      </c>
      <c r="Q269" s="76">
        <f>Q255</f>
        <v>40.194736842105264</v>
      </c>
      <c r="S269" s="50" t="s">
        <v>3279</v>
      </c>
      <c r="T269" s="51">
        <f>SUM(T257:T268)</f>
        <v>41</v>
      </c>
      <c r="U269" s="52">
        <f>T269/(X269+V269+T269)</f>
        <v>0.39047619047619048</v>
      </c>
      <c r="V269" s="51">
        <f>SUM(V257:V268)</f>
        <v>64</v>
      </c>
      <c r="W269" s="52">
        <f>V269/(T269+X269+V269)</f>
        <v>0.60952380952380958</v>
      </c>
      <c r="X269" s="51">
        <f>SUM(X257:X268)</f>
        <v>0</v>
      </c>
      <c r="Y269" s="53">
        <f>X269/(T269+V269+X269)</f>
        <v>0</v>
      </c>
      <c r="AA269" s="50" t="s">
        <v>3279</v>
      </c>
      <c r="AB269" s="53">
        <f>AB255</f>
        <v>0.28281914893617011</v>
      </c>
      <c r="AG269" s="50" t="s">
        <v>3279</v>
      </c>
      <c r="AH269" s="51">
        <f>SUM(AH257:AH268)</f>
        <v>38</v>
      </c>
      <c r="AI269" s="52">
        <f>AH269/(AL269+AJ269+AH269)</f>
        <v>0.52777777777777779</v>
      </c>
      <c r="AJ269" s="51">
        <f>SUM(AJ257:AJ268)</f>
        <v>34</v>
      </c>
      <c r="AK269" s="52">
        <f>AJ269/(AH269+AL269+AJ269)</f>
        <v>0.47222222222222221</v>
      </c>
      <c r="AL269" s="51">
        <f>SUM(AL257:AL268)</f>
        <v>0</v>
      </c>
      <c r="AM269" s="53">
        <f>AL269/(AH269+AJ269+AL269)</f>
        <v>0</v>
      </c>
      <c r="AP269" s="50" t="s">
        <v>3279</v>
      </c>
      <c r="AQ269" s="51">
        <f>SUM(AQ257:AQ268)</f>
        <v>19</v>
      </c>
      <c r="AR269" s="52">
        <f>AQ269/(AU269+AS269+AQ269)</f>
        <v>0.19587628865979381</v>
      </c>
      <c r="AS269" s="51">
        <f>SUM(AS257:AS268)</f>
        <v>78</v>
      </c>
      <c r="AT269" s="52">
        <f>AS269/(AQ269+AU269+AS269)</f>
        <v>0.80412371134020622</v>
      </c>
      <c r="AU269" s="51">
        <f>SUM(AU257:AU268)</f>
        <v>0</v>
      </c>
      <c r="AV269" s="53">
        <f>AU269/(AQ269+AS269+AU269)</f>
        <v>0</v>
      </c>
      <c r="AX269" s="50" t="s">
        <v>3279</v>
      </c>
      <c r="AY269" s="51">
        <f>SUM(AY257:AY268)</f>
        <v>19</v>
      </c>
      <c r="AZ269" s="52">
        <f>AY269/(BC269+BA269+AY269)</f>
        <v>0.23170731707317074</v>
      </c>
      <c r="BA269" s="51">
        <f>SUM(BA257:BA268)</f>
        <v>63</v>
      </c>
      <c r="BB269" s="52">
        <f>BA269/(AY269+BC269+BA269)</f>
        <v>0.76829268292682928</v>
      </c>
      <c r="BC269" s="51">
        <f>SUM(BC257:BC268)</f>
        <v>0</v>
      </c>
      <c r="BD269" s="53">
        <f>BC269/(AY269+BA269+BC269)</f>
        <v>0</v>
      </c>
      <c r="BJ269" s="50" t="s">
        <v>3279</v>
      </c>
      <c r="BK269" s="82">
        <f>BK255</f>
        <v>41.233653846153857</v>
      </c>
      <c r="BN269" s="50" t="s">
        <v>3279</v>
      </c>
      <c r="BO269" s="53">
        <f>BO255</f>
        <v>8.3708333333333329E-2</v>
      </c>
      <c r="BT269" s="50" t="s">
        <v>3279</v>
      </c>
      <c r="BU269" s="82">
        <f>BU255</f>
        <v>51.135161290322579</v>
      </c>
      <c r="BX269" s="50" t="s">
        <v>3279</v>
      </c>
      <c r="BY269" s="53">
        <f>BY255</f>
        <v>0.13615151515151513</v>
      </c>
      <c r="CG269" s="50" t="s">
        <v>3279</v>
      </c>
      <c r="CH269" s="82">
        <f>CH255</f>
        <v>8.1978787878787891</v>
      </c>
      <c r="CJ269" s="112" t="s">
        <v>3279</v>
      </c>
      <c r="CK269" s="122">
        <f>CK255</f>
        <v>1410.030303030303</v>
      </c>
      <c r="CM269" s="112" t="s">
        <v>3279</v>
      </c>
      <c r="CN269" s="122">
        <f>CN255</f>
        <v>3480.5</v>
      </c>
      <c r="CO269" s="143">
        <f t="shared" si="10"/>
        <v>0.40512291424516678</v>
      </c>
      <c r="CP269" s="112" t="s">
        <v>3279</v>
      </c>
      <c r="CQ269" s="122">
        <f>CQ255</f>
        <v>72.285714285714292</v>
      </c>
      <c r="CS269" s="112" t="s">
        <v>3279</v>
      </c>
      <c r="CT269" s="122">
        <f>CT255</f>
        <v>83790362.762653053</v>
      </c>
      <c r="CV269" s="112" t="s">
        <v>3279</v>
      </c>
      <c r="CW269" s="122">
        <f>CW255</f>
        <v>3.2553191489361701</v>
      </c>
      <c r="CY269" s="112" t="s">
        <v>3279</v>
      </c>
      <c r="CZ269" s="130">
        <f>CZ255</f>
        <v>2008.5135135135135</v>
      </c>
      <c r="DN269" s="112" t="s">
        <v>3279</v>
      </c>
      <c r="DO269" s="130">
        <f>DO255</f>
        <v>2038.4782608695652</v>
      </c>
      <c r="DS269" s="112" t="s">
        <v>3279</v>
      </c>
      <c r="DT269" s="53">
        <f>DT255</f>
        <v>0.69744444444444431</v>
      </c>
      <c r="DW269" s="50" t="s">
        <v>3279</v>
      </c>
      <c r="DX269" s="51">
        <f>SUM(DX257:DX268)</f>
        <v>65</v>
      </c>
      <c r="DY269" s="52">
        <f>DX269/(EB269+DZ269+DX269)</f>
        <v>0.82278481012658233</v>
      </c>
      <c r="DZ269" s="51">
        <f>SUM(DZ257:DZ268)</f>
        <v>14</v>
      </c>
      <c r="EA269" s="52">
        <f>DZ269/(DX269+EB269+DZ269)</f>
        <v>0.17721518987341772</v>
      </c>
      <c r="EB269" s="51">
        <f>SUM(EB257:EB268)</f>
        <v>0</v>
      </c>
      <c r="EC269" s="53">
        <f>EB269/(DX269+DZ269+EB269)</f>
        <v>0</v>
      </c>
      <c r="EI269" s="112" t="s">
        <v>3279</v>
      </c>
      <c r="EJ269" s="130">
        <f>EJ255</f>
        <v>79.511428571428567</v>
      </c>
      <c r="EO269" s="112" t="s">
        <v>3279</v>
      </c>
      <c r="EP269" s="130">
        <f>EP255</f>
        <v>1976</v>
      </c>
      <c r="EV269" s="112" t="s">
        <v>3279</v>
      </c>
      <c r="EW269" s="53">
        <f>EW255</f>
        <v>0.83969696969696961</v>
      </c>
      <c r="EY269" s="50" t="s">
        <v>3279</v>
      </c>
      <c r="EZ269" s="51">
        <f>SUM(EZ257:EZ268)</f>
        <v>15</v>
      </c>
      <c r="FA269" s="52">
        <f>EZ269/(FD269+FB269+EZ269)</f>
        <v>0.32608695652173914</v>
      </c>
      <c r="FB269" s="51">
        <f>SUM(FB257:FB268)</f>
        <v>31</v>
      </c>
      <c r="FC269" s="52">
        <f>FB269/(EZ269+FD269+FB269)</f>
        <v>0.67391304347826086</v>
      </c>
      <c r="FD269" s="51">
        <f>SUM(FD257:FD268)</f>
        <v>0</v>
      </c>
      <c r="FE269" s="53">
        <f>FD269/(EZ269+FB269+FD269)</f>
        <v>0</v>
      </c>
      <c r="FH269" s="50" t="s">
        <v>3279</v>
      </c>
      <c r="FI269" s="51">
        <f>SUM(FI257:FI268)</f>
        <v>36</v>
      </c>
      <c r="FJ269" s="52">
        <f>FI269/(FM269+FK269+FI269)</f>
        <v>0.49315068493150682</v>
      </c>
      <c r="FK269" s="51">
        <f>SUM(FK257:FK268)</f>
        <v>37</v>
      </c>
      <c r="FL269" s="52">
        <f>FK269/(FI269+FM269+FK269)</f>
        <v>0.50684931506849318</v>
      </c>
      <c r="FM269" s="51">
        <f>SUM(FM257:FM268)</f>
        <v>0</v>
      </c>
      <c r="FN269" s="53">
        <f>FM269/(FI269+FK269+FM269)</f>
        <v>0</v>
      </c>
      <c r="FQ269" s="112" t="s">
        <v>3279</v>
      </c>
      <c r="FR269" s="130">
        <f>FR255</f>
        <v>3234.1176470588234</v>
      </c>
    </row>
    <row r="271" spans="2:175" x14ac:dyDescent="0.2">
      <c r="B271" s="26" t="str">
        <f>B$1</f>
        <v>Population</v>
      </c>
      <c r="C271" s="27"/>
      <c r="D271" s="28"/>
      <c r="H271" s="26" t="str">
        <f>H$1</f>
        <v>Do you provide paperless billing?</v>
      </c>
      <c r="I271" s="27"/>
      <c r="J271" s="27"/>
      <c r="K271" s="27"/>
      <c r="L271" s="27"/>
      <c r="M271" s="27"/>
      <c r="N271" s="28"/>
      <c r="Q271" s="62" t="str">
        <f>Q$1</f>
        <v>What dollar amount or number of days late triggers collections? - Dollar Amount</v>
      </c>
      <c r="R271" s="61"/>
      <c r="W271" s="62" t="str">
        <f>W$1</f>
        <v>If a leak is detected, how far back does the city make adjustments to the water bill? - Days</v>
      </c>
      <c r="X271" s="61"/>
      <c r="Z271" s="62" t="str">
        <f>Z$1</f>
        <v>What percentage of rate revenue is obligated to debt services for the following systems? - Rate Revenue - Water - %</v>
      </c>
      <c r="AA271" s="61"/>
      <c r="AH271" s="26" t="str">
        <f>AH$1</f>
        <v>Does your city maintain an asset management system for the following services? - Wastewater</v>
      </c>
      <c r="AI271" s="27"/>
      <c r="AJ271" s="27"/>
      <c r="AK271" s="27"/>
      <c r="AL271" s="27"/>
      <c r="AM271" s="27"/>
      <c r="AN271" s="28"/>
      <c r="AV271" s="26" t="str">
        <f>AV$1</f>
        <v>Is stormwater included in the utility bill?</v>
      </c>
      <c r="AW271" s="27"/>
      <c r="AX271" s="27"/>
      <c r="AY271" s="27"/>
      <c r="AZ271" s="27"/>
      <c r="BA271" s="27"/>
      <c r="BB271" s="28"/>
      <c r="BD271" s="62" t="str">
        <f>BD$1</f>
        <v>Overall, did the rate increase or decrease at the most recent rate change? Please also include the percent (%) change. - Increase (% Increase) - Text</v>
      </c>
      <c r="BE271" s="61"/>
      <c r="BK271" s="26" t="str">
        <f>BK$1</f>
        <v>Does your city charge for wastewater service?</v>
      </c>
      <c r="BL271" s="27"/>
      <c r="BM271" s="27"/>
      <c r="BN271" s="27"/>
      <c r="BO271" s="27"/>
      <c r="BP271" s="27"/>
      <c r="BQ271" s="28"/>
      <c r="BU271" s="26" t="str">
        <f>BU$1</f>
        <v>Does your city charge for stormwater service?</v>
      </c>
      <c r="BV271" s="27"/>
      <c r="BW271" s="27"/>
      <c r="BX271" s="27"/>
      <c r="BY271" s="27"/>
      <c r="BZ271" s="27"/>
      <c r="CA271" s="28"/>
      <c r="CH271" s="26" t="str">
        <f>CH$1</f>
        <v>Does your city provide drinking water services?</v>
      </c>
      <c r="CI271" s="27"/>
      <c r="CJ271" s="27"/>
      <c r="CK271" s="27"/>
      <c r="CL271" s="27"/>
      <c r="CM271" s="27"/>
      <c r="CN271" s="28"/>
      <c r="CQ271" s="103" t="str">
        <f>CQ$1</f>
        <v>Please list the number of connections for the following: - Other - Inside City Limits</v>
      </c>
      <c r="CR271" s="104"/>
      <c r="CT271" s="103" t="str">
        <f>CT$1</f>
        <v>Please provide the following facility and water source information: - Total miles of water lines (all sizes), not including service laterals</v>
      </c>
      <c r="CU271" s="104"/>
      <c r="CW271" s="103" t="str">
        <f>CW$1</f>
        <v>Please provide the following facility and water source information: - How far away is the water source from the city (miles)?</v>
      </c>
      <c r="CX271" s="104"/>
      <c r="DO271" s="26" t="str">
        <f>DO$1</f>
        <v>Does your city have an approved water conservation and management plan?</v>
      </c>
      <c r="DP271" s="27"/>
      <c r="DQ271" s="27"/>
      <c r="DR271" s="27"/>
      <c r="DS271" s="27"/>
      <c r="DT271" s="27"/>
      <c r="DU271" s="28"/>
      <c r="DX271" s="103" t="str">
        <f>DX$1</f>
        <v>What is the service population in 2018? - Service Population (Permanent Residents) - Inside City Limits</v>
      </c>
      <c r="DY271" s="104"/>
      <c r="EA271" s="103" t="str">
        <f>EA$1</f>
        <v>What is the service population in 2018? - Service Population (Including Peak Seasonal) - Outside City Limits</v>
      </c>
      <c r="EB271" s="104"/>
      <c r="ED271" s="103" t="str">
        <f>ED$1</f>
        <v>Please list the number of connections for the following: - Commercial - Inside City Limits</v>
      </c>
      <c r="EE271" s="104"/>
      <c r="EG271" s="103" t="str">
        <f>EG$1</f>
        <v>Please list the number of connections for the following: - Other - Outside City Limits</v>
      </c>
      <c r="EH271" s="104"/>
      <c r="EJ271" s="103" t="str">
        <f>EJ$1</f>
        <v>Please provide the following facility, lines, and treatment information: - Total number of pumps and lift stations in your city</v>
      </c>
      <c r="EK271" s="104"/>
      <c r="EP271" s="103" t="str">
        <f>EP$1</f>
        <v>Please provide the following system age and capacity information: - Year of last major plant update</v>
      </c>
      <c r="EQ271" s="104"/>
      <c r="EW271" s="103" t="str">
        <f>EW$1</f>
        <v>In what year will the wastewater system be at maximum capacity?</v>
      </c>
      <c r="EX271" s="104"/>
      <c r="EZ271" s="26" t="str">
        <f>EZ$1</f>
        <v>Does your city apply or provide reclaimed water to public/private property?</v>
      </c>
      <c r="FA271" s="27"/>
      <c r="FB271" s="27"/>
      <c r="FC271" s="27"/>
      <c r="FD271" s="27"/>
      <c r="FE271" s="27"/>
      <c r="FF271" s="28"/>
      <c r="FI271" s="103" t="str">
        <f>FI$1</f>
        <v>Please list the number of accounts for the following: - Residential - Inside City Limits</v>
      </c>
      <c r="FJ271" s="104"/>
      <c r="FL271" s="103" t="str">
        <f>FL$1</f>
        <v>Please list the number of accounts for the following: - Commercial - Outside City Limits</v>
      </c>
      <c r="FM271" s="104"/>
      <c r="FO271" s="103" t="str">
        <f>FO$1</f>
        <v>Please provide the following facility and water source information: - Total miles of piped system</v>
      </c>
      <c r="FP271" s="104"/>
      <c r="FR271" s="103" t="str">
        <f>FR$1</f>
        <v>Do you have any additional comments on stormwater services?</v>
      </c>
      <c r="FS271" s="104"/>
    </row>
    <row r="272" spans="2:175" x14ac:dyDescent="0.2">
      <c r="B272" s="29"/>
      <c r="C272" s="30" t="s">
        <v>3271</v>
      </c>
      <c r="D272" s="31" t="s">
        <v>3272</v>
      </c>
      <c r="H272" s="29"/>
      <c r="I272" s="30" t="s">
        <v>3271</v>
      </c>
      <c r="J272" s="30" t="s">
        <v>3272</v>
      </c>
      <c r="K272" s="30" t="s">
        <v>3271</v>
      </c>
      <c r="L272" s="30" t="s">
        <v>3272</v>
      </c>
      <c r="M272" s="30" t="s">
        <v>3271</v>
      </c>
      <c r="N272" s="31" t="s">
        <v>3272</v>
      </c>
      <c r="Q272" s="29"/>
      <c r="R272" s="31" t="s">
        <v>3271</v>
      </c>
      <c r="W272" s="29"/>
      <c r="X272" s="31" t="s">
        <v>3271</v>
      </c>
      <c r="Z272" s="29"/>
      <c r="AA272" s="31" t="s">
        <v>3271</v>
      </c>
      <c r="AH272" s="29"/>
      <c r="AI272" s="30" t="s">
        <v>3271</v>
      </c>
      <c r="AJ272" s="30" t="s">
        <v>3272</v>
      </c>
      <c r="AK272" s="30" t="s">
        <v>3271</v>
      </c>
      <c r="AL272" s="30" t="s">
        <v>3272</v>
      </c>
      <c r="AM272" s="30" t="s">
        <v>3271</v>
      </c>
      <c r="AN272" s="31" t="s">
        <v>3272</v>
      </c>
      <c r="AV272" s="29"/>
      <c r="AW272" s="30" t="s">
        <v>3271</v>
      </c>
      <c r="AX272" s="30" t="s">
        <v>3272</v>
      </c>
      <c r="AY272" s="30" t="s">
        <v>3271</v>
      </c>
      <c r="AZ272" s="30" t="s">
        <v>3272</v>
      </c>
      <c r="BA272" s="30" t="s">
        <v>3271</v>
      </c>
      <c r="BB272" s="31" t="s">
        <v>3272</v>
      </c>
      <c r="BD272" s="29"/>
      <c r="BE272" s="31" t="s">
        <v>3271</v>
      </c>
      <c r="BK272" s="29"/>
      <c r="BL272" s="30" t="s">
        <v>3271</v>
      </c>
      <c r="BM272" s="30" t="s">
        <v>3272</v>
      </c>
      <c r="BN272" s="30" t="s">
        <v>3271</v>
      </c>
      <c r="BO272" s="30" t="s">
        <v>3272</v>
      </c>
      <c r="BP272" s="30" t="s">
        <v>3271</v>
      </c>
      <c r="BQ272" s="31" t="s">
        <v>3272</v>
      </c>
      <c r="BU272" s="29"/>
      <c r="BV272" s="30" t="s">
        <v>3271</v>
      </c>
      <c r="BW272" s="30" t="s">
        <v>3272</v>
      </c>
      <c r="BX272" s="30" t="s">
        <v>3271</v>
      </c>
      <c r="BY272" s="30" t="s">
        <v>3272</v>
      </c>
      <c r="BZ272" s="30" t="s">
        <v>3271</v>
      </c>
      <c r="CA272" s="31" t="s">
        <v>3272</v>
      </c>
      <c r="CH272" s="29"/>
      <c r="CI272" s="30" t="s">
        <v>3271</v>
      </c>
      <c r="CJ272" s="30" t="s">
        <v>3272</v>
      </c>
      <c r="CK272" s="30" t="s">
        <v>3271</v>
      </c>
      <c r="CL272" s="30" t="s">
        <v>3272</v>
      </c>
      <c r="CM272" s="30" t="s">
        <v>3271</v>
      </c>
      <c r="CN272" s="31" t="s">
        <v>3272</v>
      </c>
      <c r="CQ272" s="105"/>
      <c r="CR272" s="106" t="s">
        <v>3271</v>
      </c>
      <c r="CT272" s="105"/>
      <c r="CU272" s="106" t="s">
        <v>3271</v>
      </c>
      <c r="CW272" s="105"/>
      <c r="CX272" s="106" t="s">
        <v>3271</v>
      </c>
      <c r="DO272" s="29"/>
      <c r="DP272" s="30" t="s">
        <v>3271</v>
      </c>
      <c r="DQ272" s="30" t="s">
        <v>3272</v>
      </c>
      <c r="DR272" s="30" t="s">
        <v>3271</v>
      </c>
      <c r="DS272" s="30" t="s">
        <v>3272</v>
      </c>
      <c r="DT272" s="30" t="s">
        <v>3271</v>
      </c>
      <c r="DU272" s="31" t="s">
        <v>3272</v>
      </c>
      <c r="DX272" s="105"/>
      <c r="DY272" s="106" t="s">
        <v>3271</v>
      </c>
      <c r="EA272" s="105"/>
      <c r="EB272" s="106" t="s">
        <v>3271</v>
      </c>
      <c r="ED272" s="105"/>
      <c r="EE272" s="106" t="s">
        <v>3271</v>
      </c>
      <c r="EG272" s="105"/>
      <c r="EH272" s="106" t="s">
        <v>3271</v>
      </c>
      <c r="EJ272" s="105"/>
      <c r="EK272" s="106" t="s">
        <v>3271</v>
      </c>
      <c r="EP272" s="105"/>
      <c r="EQ272" s="106" t="s">
        <v>3271</v>
      </c>
      <c r="EW272" s="105"/>
      <c r="EX272" s="106" t="s">
        <v>3271</v>
      </c>
      <c r="EZ272" s="29"/>
      <c r="FA272" s="30" t="s">
        <v>3271</v>
      </c>
      <c r="FB272" s="30" t="s">
        <v>3272</v>
      </c>
      <c r="FC272" s="30" t="s">
        <v>3271</v>
      </c>
      <c r="FD272" s="30" t="s">
        <v>3272</v>
      </c>
      <c r="FE272" s="30" t="s">
        <v>3271</v>
      </c>
      <c r="FF272" s="31" t="s">
        <v>3272</v>
      </c>
      <c r="FI272" s="105"/>
      <c r="FJ272" s="106" t="s">
        <v>3271</v>
      </c>
      <c r="FL272" s="105"/>
      <c r="FM272" s="106" t="s">
        <v>3271</v>
      </c>
      <c r="FO272" s="105"/>
      <c r="FP272" s="106" t="s">
        <v>3271</v>
      </c>
      <c r="FR272" s="105"/>
      <c r="FS272" s="106" t="s">
        <v>3271</v>
      </c>
    </row>
    <row r="273" spans="2:175" x14ac:dyDescent="0.2">
      <c r="B273" s="32" t="s">
        <v>3273</v>
      </c>
      <c r="C273" s="33"/>
      <c r="D273" s="34"/>
      <c r="H273" s="32" t="s">
        <v>3273</v>
      </c>
      <c r="I273" s="33" t="s">
        <v>390</v>
      </c>
      <c r="J273" s="33"/>
      <c r="K273" s="33" t="s">
        <v>383</v>
      </c>
      <c r="L273" s="33"/>
      <c r="M273" s="33" t="s">
        <v>569</v>
      </c>
      <c r="N273" s="34"/>
      <c r="Q273" s="32" t="s">
        <v>3273</v>
      </c>
      <c r="R273" s="56"/>
      <c r="W273" s="32" t="s">
        <v>3273</v>
      </c>
      <c r="X273" s="90"/>
      <c r="Z273" s="32" t="s">
        <v>3273</v>
      </c>
      <c r="AA273" s="90"/>
      <c r="AH273" s="32" t="s">
        <v>3273</v>
      </c>
      <c r="AI273" s="33" t="s">
        <v>390</v>
      </c>
      <c r="AJ273" s="33"/>
      <c r="AK273" s="33" t="s">
        <v>383</v>
      </c>
      <c r="AL273" s="33"/>
      <c r="AM273" s="33" t="s">
        <v>569</v>
      </c>
      <c r="AN273" s="34"/>
      <c r="AV273" s="32" t="s">
        <v>3273</v>
      </c>
      <c r="AW273" s="33" t="s">
        <v>390</v>
      </c>
      <c r="AX273" s="33"/>
      <c r="AY273" s="33" t="s">
        <v>383</v>
      </c>
      <c r="AZ273" s="33"/>
      <c r="BA273" s="33" t="s">
        <v>569</v>
      </c>
      <c r="BB273" s="34"/>
      <c r="BD273" s="32" t="s">
        <v>3273</v>
      </c>
      <c r="BE273" s="90"/>
      <c r="BK273" s="32" t="s">
        <v>3273</v>
      </c>
      <c r="BL273" s="33" t="s">
        <v>390</v>
      </c>
      <c r="BM273" s="33"/>
      <c r="BN273" s="33" t="s">
        <v>383</v>
      </c>
      <c r="BO273" s="33"/>
      <c r="BP273" s="33" t="s">
        <v>569</v>
      </c>
      <c r="BQ273" s="34"/>
      <c r="BU273" s="32" t="s">
        <v>3273</v>
      </c>
      <c r="BV273" s="33" t="s">
        <v>390</v>
      </c>
      <c r="BW273" s="33"/>
      <c r="BX273" s="33" t="s">
        <v>383</v>
      </c>
      <c r="BY273" s="33"/>
      <c r="BZ273" s="33" t="s">
        <v>569</v>
      </c>
      <c r="CA273" s="34"/>
      <c r="CH273" s="32" t="s">
        <v>3273</v>
      </c>
      <c r="CI273" s="33" t="s">
        <v>390</v>
      </c>
      <c r="CJ273" s="33"/>
      <c r="CK273" s="33" t="s">
        <v>383</v>
      </c>
      <c r="CL273" s="33"/>
      <c r="CM273" s="33" t="s">
        <v>569</v>
      </c>
      <c r="CN273" s="34"/>
      <c r="CQ273" s="107" t="s">
        <v>3273</v>
      </c>
      <c r="CR273" s="89"/>
      <c r="CT273" s="107" t="s">
        <v>3273</v>
      </c>
      <c r="CU273" s="89"/>
      <c r="CW273" s="107" t="s">
        <v>3273</v>
      </c>
      <c r="CX273" s="125"/>
      <c r="DO273" s="32" t="s">
        <v>3273</v>
      </c>
      <c r="DP273" s="33" t="s">
        <v>390</v>
      </c>
      <c r="DQ273" s="33"/>
      <c r="DR273" s="33" t="s">
        <v>383</v>
      </c>
      <c r="DS273" s="33"/>
      <c r="DT273" s="33" t="s">
        <v>569</v>
      </c>
      <c r="DU273" s="34"/>
      <c r="DX273" s="107" t="s">
        <v>3273</v>
      </c>
      <c r="DY273" s="96"/>
      <c r="EA273" s="107" t="s">
        <v>3273</v>
      </c>
      <c r="EB273" s="96"/>
      <c r="ED273" s="107" t="s">
        <v>3273</v>
      </c>
      <c r="EE273" s="96"/>
      <c r="EG273" s="107" t="s">
        <v>3273</v>
      </c>
      <c r="EH273" s="96"/>
      <c r="EJ273" s="107" t="s">
        <v>3273</v>
      </c>
      <c r="EK273" s="96"/>
      <c r="EP273" s="107" t="s">
        <v>3273</v>
      </c>
      <c r="EQ273" s="96"/>
      <c r="EW273" s="107" t="s">
        <v>3273</v>
      </c>
      <c r="EX273" s="96"/>
      <c r="EZ273" s="32" t="s">
        <v>3273</v>
      </c>
      <c r="FA273" s="33" t="s">
        <v>390</v>
      </c>
      <c r="FB273" s="33"/>
      <c r="FC273" s="33" t="s">
        <v>383</v>
      </c>
      <c r="FD273" s="33"/>
      <c r="FE273" s="33" t="s">
        <v>569</v>
      </c>
      <c r="FF273" s="34"/>
      <c r="FI273" s="107" t="s">
        <v>3273</v>
      </c>
      <c r="FJ273" s="96"/>
      <c r="FL273" s="107" t="s">
        <v>3273</v>
      </c>
      <c r="FM273" s="96"/>
      <c r="FO273" s="107" t="s">
        <v>3273</v>
      </c>
      <c r="FP273" s="96"/>
      <c r="FR273" s="107" t="s">
        <v>3273</v>
      </c>
      <c r="FS273" s="96"/>
    </row>
    <row r="274" spans="2:175" x14ac:dyDescent="0.2">
      <c r="B274" s="35" t="s">
        <v>3274</v>
      </c>
      <c r="C274" s="36">
        <f>COUNTIF($C$3:$C$243,1)</f>
        <v>17</v>
      </c>
      <c r="D274" s="38">
        <f>C274/C279</f>
        <v>0.16190476190476191</v>
      </c>
      <c r="H274" s="35" t="s">
        <v>3274</v>
      </c>
      <c r="I274" s="36">
        <f>COUNTIFS($C$2:$C$242,1,H$2:H$242,1)</f>
        <v>1</v>
      </c>
      <c r="J274" s="37">
        <f>I274/I279</f>
        <v>1.8867924528301886E-2</v>
      </c>
      <c r="K274" s="36">
        <f>COUNTIFS($C$2:$C$242,1,H$2:H$242,2)</f>
        <v>16</v>
      </c>
      <c r="L274" s="37">
        <f>K274/K279</f>
        <v>0.30188679245283018</v>
      </c>
      <c r="M274" s="36">
        <f>COUNTIFS($C$2:$C$242,1,H$2:H$242,3)</f>
        <v>0</v>
      </c>
      <c r="N274" s="38" t="e">
        <f>M274/M279</f>
        <v>#DIV/0!</v>
      </c>
      <c r="Q274" s="57" t="s">
        <v>3274</v>
      </c>
      <c r="R274" s="83">
        <f>AVERAGEIF($C$2:$C$242,1,Q$2:Q$242)</f>
        <v>500</v>
      </c>
      <c r="W274" s="57" t="s">
        <v>3274</v>
      </c>
      <c r="X274" s="91">
        <f>AVERAGEIF($C$2:$C$242,1,W$2:W$242)</f>
        <v>30</v>
      </c>
      <c r="Z274" s="57" t="s">
        <v>3274</v>
      </c>
      <c r="AA274" s="58">
        <f>AVERAGEIF($C$2:$C$242,1,Z$2:Z$242)</f>
        <v>0.26700000000000002</v>
      </c>
      <c r="AH274" s="35" t="s">
        <v>3274</v>
      </c>
      <c r="AI274" s="36">
        <f>COUNTIFS($C$2:$C$242,1,AH$2:AH$242,1)</f>
        <v>2</v>
      </c>
      <c r="AJ274" s="37">
        <f>AI274/AI279</f>
        <v>5.7142857142857141E-2</v>
      </c>
      <c r="AK274" s="36">
        <f>COUNTIFS($C$2:$C$242,1,AH$2:AH$242,2)</f>
        <v>1</v>
      </c>
      <c r="AL274" s="37">
        <f>AK274/AK279</f>
        <v>3.4482758620689655E-2</v>
      </c>
      <c r="AM274" s="36">
        <f>COUNTIFS($C$2:$C$242,1,AH$2:AH$242,3)</f>
        <v>0</v>
      </c>
      <c r="AN274" s="38" t="e">
        <f>AM274/AM279</f>
        <v>#DIV/0!</v>
      </c>
      <c r="AV274" s="35" t="s">
        <v>3274</v>
      </c>
      <c r="AW274" s="36">
        <f>COUNTIFS($C$2:$C$242,1,AV$2:AV$242,1)</f>
        <v>0</v>
      </c>
      <c r="AX274" s="37">
        <f>AW274/AW279</f>
        <v>0</v>
      </c>
      <c r="AY274" s="36">
        <f>COUNTIFS($C$2:$C$242,1,AV$2:AV$242,2)</f>
        <v>15</v>
      </c>
      <c r="AZ274" s="37">
        <f>AY274/AY279</f>
        <v>0.26785714285714285</v>
      </c>
      <c r="BA274" s="36">
        <f>COUNTIFS($C$2:$C$242,1,AV$2:AV$242,3)</f>
        <v>1</v>
      </c>
      <c r="BB274" s="38">
        <f>BA274/BA279</f>
        <v>0.33333333333333331</v>
      </c>
      <c r="BD274" s="57" t="s">
        <v>3274</v>
      </c>
      <c r="BE274" s="58">
        <f>AVERAGEIF($C$2:$C$242,1,BD$2:BD$242)</f>
        <v>9.2666666666666675E-2</v>
      </c>
      <c r="BK274" s="35" t="s">
        <v>3274</v>
      </c>
      <c r="BL274" s="36">
        <f>COUNTIFS($C$2:$C$242,1,BK$2:BK$242,1)</f>
        <v>7</v>
      </c>
      <c r="BM274" s="37">
        <f>BL274/BL279</f>
        <v>9.0909090909090912E-2</v>
      </c>
      <c r="BN274" s="36">
        <f>COUNTIFS($C$2:$C$242,1,BK$2:BK$242,2)</f>
        <v>9</v>
      </c>
      <c r="BO274" s="37">
        <f>BN274/BN279</f>
        <v>0.45</v>
      </c>
      <c r="BP274" s="36">
        <f>COUNTIFS($C$2:$C$242,1,BK$2:BK$242,3)</f>
        <v>0</v>
      </c>
      <c r="BQ274" s="38" t="e">
        <f>BP274/BP279</f>
        <v>#DIV/0!</v>
      </c>
      <c r="BU274" s="35" t="s">
        <v>3274</v>
      </c>
      <c r="BV274" s="36">
        <f>COUNTIFS($C$2:$C$242,1,BU$2:BU$242,1)</f>
        <v>0</v>
      </c>
      <c r="BW274" s="37">
        <f>BV274/BV279</f>
        <v>0</v>
      </c>
      <c r="BX274" s="36">
        <f>COUNTIFS($C$2:$C$242,1,BU$2:BU$242,2)</f>
        <v>16</v>
      </c>
      <c r="BY274" s="37">
        <f>BX274/BX279</f>
        <v>0.2857142857142857</v>
      </c>
      <c r="BZ274" s="36">
        <f>COUNTIFS($C$2:$C$242,1,BU$2:BU$242,3)</f>
        <v>0</v>
      </c>
      <c r="CA274" s="38" t="e">
        <f>BZ274/BZ279</f>
        <v>#DIV/0!</v>
      </c>
      <c r="CH274" s="35" t="s">
        <v>3274</v>
      </c>
      <c r="CI274" s="36">
        <f>COUNTIFS($C$2:$C$242,1,CH$2:CH$242,1)</f>
        <v>14</v>
      </c>
      <c r="CJ274" s="37">
        <f>CI274/CI279</f>
        <v>0.16666666666666666</v>
      </c>
      <c r="CK274" s="36">
        <f>COUNTIFS($C$2:$C$242,1,CH$2:CH$242,2)</f>
        <v>2</v>
      </c>
      <c r="CL274" s="37">
        <f>CK274/CK279</f>
        <v>0.2</v>
      </c>
      <c r="CM274" s="36">
        <f>COUNTIFS($C$2:$C$242,1,CH$2:CH$242,3)</f>
        <v>0</v>
      </c>
      <c r="CN274" s="38" t="e">
        <f>CM274/CM279</f>
        <v>#DIV/0!</v>
      </c>
      <c r="CQ274" s="108" t="s">
        <v>3274</v>
      </c>
      <c r="CR274" s="118">
        <f>AVERAGEIF($C$2:$C$242,1,CQ$2:CQ$242)</f>
        <v>0.33333333333333331</v>
      </c>
      <c r="CT274" s="108" t="s">
        <v>3274</v>
      </c>
      <c r="CU274" s="118">
        <f>AVERAGEIF($C$2:$C$242,1,CT$2:CT$242)</f>
        <v>6</v>
      </c>
      <c r="CW274" s="108" t="s">
        <v>3274</v>
      </c>
      <c r="CX274" s="113">
        <f>AVERAGEIF($C$2:$C$242,1,CW$2:CW$242)</f>
        <v>0.20085</v>
      </c>
      <c r="DO274" s="35" t="s">
        <v>3274</v>
      </c>
      <c r="DP274" s="36">
        <f>COUNTIFS($C$2:$C$242,1,DO$2:DO$242,1)</f>
        <v>6</v>
      </c>
      <c r="DQ274" s="37">
        <f>DP274/DP279</f>
        <v>0.15384615384615385</v>
      </c>
      <c r="DR274" s="36">
        <f>COUNTIFS($C$2:$C$242,1,DO$2:DO$242,2)</f>
        <v>4</v>
      </c>
      <c r="DS274" s="37">
        <f>DR274/DR279</f>
        <v>0.25</v>
      </c>
      <c r="DT274" s="36">
        <f>COUNTIFS($C$2:$C$242,1,DO$2:DO$242,3)</f>
        <v>0</v>
      </c>
      <c r="DU274" s="38" t="e">
        <f>DT274/DT279</f>
        <v>#DIV/0!</v>
      </c>
      <c r="DX274" s="108" t="s">
        <v>3274</v>
      </c>
      <c r="DY274" s="126">
        <f>AVERAGEIF($C$2:$C$242,1,DX$2:DX$242)</f>
        <v>201.6</v>
      </c>
      <c r="EA274" s="108" t="s">
        <v>3274</v>
      </c>
      <c r="EB274" s="126">
        <f>AVERAGEIF($C$2:$C$242,1,EA$2:EA$242)</f>
        <v>0</v>
      </c>
      <c r="ED274" s="108" t="s">
        <v>3274</v>
      </c>
      <c r="EE274" s="126">
        <f>AVERAGEIF($C$2:$C$242,1,ED$2:ED$242)</f>
        <v>7</v>
      </c>
      <c r="EG274" s="108" t="s">
        <v>3274</v>
      </c>
      <c r="EH274" s="126">
        <f>AVERAGEIF($C$2:$C$242,1,EG$2:EG$242)</f>
        <v>0</v>
      </c>
      <c r="EJ274" s="108" t="s">
        <v>3274</v>
      </c>
      <c r="EK274" s="165">
        <f>AVERAGEIF($C$2:$C$242,1,EJ$2:EJ$242)</f>
        <v>0</v>
      </c>
      <c r="EP274" s="108" t="s">
        <v>3274</v>
      </c>
      <c r="EQ274" s="126">
        <f>AVERAGEIF($C$2:$C$242,1,EP$2:EP$242)</f>
        <v>2009.5</v>
      </c>
      <c r="EW274" s="108" t="s">
        <v>3274</v>
      </c>
      <c r="EX274" s="126" t="e">
        <f>AVERAGEIF($C$2:$C$242,1,EW$2:EW$242)</f>
        <v>#DIV/0!</v>
      </c>
      <c r="EZ274" s="35" t="s">
        <v>3274</v>
      </c>
      <c r="FA274" s="36">
        <f>COUNTIFS($C$2:$C$242,1,EZ$2:EZ$242,1)</f>
        <v>2</v>
      </c>
      <c r="FB274" s="37">
        <f>FA274/FA279</f>
        <v>9.5238095238095233E-2</v>
      </c>
      <c r="FC274" s="36">
        <f>COUNTIFS($C$2:$C$242,1,EZ$2:EZ$242,2)</f>
        <v>4</v>
      </c>
      <c r="FD274" s="37">
        <f>FC274/FC279</f>
        <v>0.14814814814814814</v>
      </c>
      <c r="FE274" s="36">
        <f>COUNTIFS($C$2:$C$242,1,EZ$2:EZ$242,3)</f>
        <v>0</v>
      </c>
      <c r="FF274" s="38" t="e">
        <f>FE274/FE279</f>
        <v>#DIV/0!</v>
      </c>
      <c r="FI274" s="108" t="s">
        <v>3274</v>
      </c>
      <c r="FJ274" s="126" t="e">
        <f>AVERAGEIF($C$2:$C$242,1,FI$2:FI$242)</f>
        <v>#DIV/0!</v>
      </c>
      <c r="FL274" s="108" t="s">
        <v>3274</v>
      </c>
      <c r="FM274" s="126" t="e">
        <f>AVERAGEIF($C$2:$C$242,1,FL$2:FL$242)</f>
        <v>#DIV/0!</v>
      </c>
      <c r="FO274" s="108" t="s">
        <v>3274</v>
      </c>
      <c r="FP274" s="126" t="e">
        <f>AVERAGEIF($C$2:$C$242,1,FO$2:FO$242)</f>
        <v>#DIV/0!</v>
      </c>
      <c r="FR274" s="108" t="s">
        <v>3274</v>
      </c>
      <c r="FS274" s="126" t="e">
        <f>AVERAGEIF($C$2:$C$242,1,FR$2:FR$242)</f>
        <v>#DIV/0!</v>
      </c>
    </row>
    <row r="275" spans="2:175" x14ac:dyDescent="0.2">
      <c r="B275" s="39" t="s">
        <v>3275</v>
      </c>
      <c r="C275" s="40">
        <f>COUNTIF($C$3:$C$243,2)</f>
        <v>19</v>
      </c>
      <c r="D275" s="42">
        <f>C275/C279</f>
        <v>0.18095238095238095</v>
      </c>
      <c r="H275" s="39" t="s">
        <v>3275</v>
      </c>
      <c r="I275" s="36">
        <f>COUNTIFS($C$2:$C$242,2,H$2:H$242,1)</f>
        <v>7</v>
      </c>
      <c r="J275" s="41">
        <f>I275/I279</f>
        <v>0.13207547169811321</v>
      </c>
      <c r="K275" s="36">
        <f>COUNTIFS($C$2:$C$242,2,H$2:H$242,2)</f>
        <v>12</v>
      </c>
      <c r="L275" s="41">
        <f>K275/K279</f>
        <v>0.22641509433962265</v>
      </c>
      <c r="M275" s="36">
        <f>COUNTIFS($C$2:$C$242,2,H$2:H$242,3)</f>
        <v>0</v>
      </c>
      <c r="N275" s="42" t="e">
        <f>M275/M279</f>
        <v>#DIV/0!</v>
      </c>
      <c r="Q275" s="39" t="s">
        <v>3275</v>
      </c>
      <c r="R275" s="84">
        <f>AVERAGEIF($C$2:$C$242,2,Q$2:Q$242)</f>
        <v>92.5</v>
      </c>
      <c r="W275" s="39" t="s">
        <v>3275</v>
      </c>
      <c r="X275" s="92">
        <f>AVERAGEIF($C$2:$C$242,2,W$2:W$242)</f>
        <v>77.916666666666671</v>
      </c>
      <c r="Z275" s="39" t="s">
        <v>3275</v>
      </c>
      <c r="AA275" s="59">
        <f>AVERAGEIF($C$2:$C$242,2,Z$2:Z$242)</f>
        <v>0.34857142857142864</v>
      </c>
      <c r="AH275" s="39" t="s">
        <v>3275</v>
      </c>
      <c r="AI275" s="36">
        <f>COUNTIFS($C$2:$C$242,2,AH$2:AH$242,1)</f>
        <v>1</v>
      </c>
      <c r="AJ275" s="41">
        <f>AI275/AI279</f>
        <v>2.8571428571428571E-2</v>
      </c>
      <c r="AK275" s="36">
        <f>COUNTIFS($C$2:$C$242,2,AH$2:AH$242,2)</f>
        <v>6</v>
      </c>
      <c r="AL275" s="41">
        <f>AK275/AK279</f>
        <v>0.20689655172413793</v>
      </c>
      <c r="AM275" s="36">
        <f>COUNTIFS($C$2:$C$242,2,AH$2:AH$242,3)</f>
        <v>0</v>
      </c>
      <c r="AN275" s="42" t="e">
        <f>AM275/AM279</f>
        <v>#DIV/0!</v>
      </c>
      <c r="AV275" s="39" t="s">
        <v>3275</v>
      </c>
      <c r="AW275" s="36">
        <f>COUNTIFS($C$2:$C$242,2,AV$2:AV$242,1)</f>
        <v>1</v>
      </c>
      <c r="AX275" s="41">
        <f>AW275/AW279</f>
        <v>2.6315789473684209E-2</v>
      </c>
      <c r="AY275" s="36">
        <f>COUNTIFS($C$2:$C$242,2,AV$2:AV$242,2)</f>
        <v>13</v>
      </c>
      <c r="AZ275" s="41">
        <f>AY275/AY279</f>
        <v>0.23214285714285715</v>
      </c>
      <c r="BA275" s="36">
        <f>COUNTIFS($C$2:$C$242,2,AV$2:AV$242,3)</f>
        <v>0</v>
      </c>
      <c r="BB275" s="42">
        <f>BA275/BA279</f>
        <v>0</v>
      </c>
      <c r="BD275" s="39" t="s">
        <v>3275</v>
      </c>
      <c r="BE275" s="59">
        <f>AVERAGEIF($C$2:$C$242,2,BD$2:BD$242)</f>
        <v>3.3750000000000002E-2</v>
      </c>
      <c r="BK275" s="39" t="s">
        <v>3275</v>
      </c>
      <c r="BL275" s="36">
        <f>COUNTIFS($C$2:$C$242,2,BK$2:BK$242,1)</f>
        <v>10</v>
      </c>
      <c r="BM275" s="41">
        <f>BL275/BL279</f>
        <v>0.12987012987012986</v>
      </c>
      <c r="BN275" s="36">
        <f>COUNTIFS($C$2:$C$242,2,BK$2:BK$242,2)</f>
        <v>4</v>
      </c>
      <c r="BO275" s="41">
        <f>BN275/BN279</f>
        <v>0.2</v>
      </c>
      <c r="BP275" s="36">
        <f>COUNTIFS($C$2:$C$242,2,BK$2:BK$242,3)</f>
        <v>0</v>
      </c>
      <c r="BQ275" s="42" t="e">
        <f>BP275/BP279</f>
        <v>#DIV/0!</v>
      </c>
      <c r="BU275" s="39" t="s">
        <v>3275</v>
      </c>
      <c r="BV275" s="36">
        <f>COUNTIFS($C$2:$C$242,2,BU$2:BU$242,1)</f>
        <v>1</v>
      </c>
      <c r="BW275" s="41">
        <f>BV275/BV279</f>
        <v>2.6315789473684209E-2</v>
      </c>
      <c r="BX275" s="36">
        <f>COUNTIFS($C$2:$C$242,2,BU$2:BU$242,2)</f>
        <v>10</v>
      </c>
      <c r="BY275" s="41">
        <f>BX275/BX279</f>
        <v>0.17857142857142858</v>
      </c>
      <c r="BZ275" s="36">
        <f>COUNTIFS($C$2:$C$242,2,BU$2:BU$242,3)</f>
        <v>0</v>
      </c>
      <c r="CA275" s="42" t="e">
        <f>BZ275/BZ279</f>
        <v>#DIV/0!</v>
      </c>
      <c r="CH275" s="39" t="s">
        <v>3275</v>
      </c>
      <c r="CI275" s="36">
        <f>COUNTIFS($C$2:$C$242,2,CH$2:CH$242,1)</f>
        <v>10</v>
      </c>
      <c r="CJ275" s="41">
        <f>CI275/CI279</f>
        <v>0.11904761904761904</v>
      </c>
      <c r="CK275" s="36">
        <f>COUNTIFS($C$2:$C$242,2,CH$2:CH$242,2)</f>
        <v>1</v>
      </c>
      <c r="CL275" s="41">
        <f>CK275/CK279</f>
        <v>0.1</v>
      </c>
      <c r="CM275" s="36">
        <f>COUNTIFS($C$2:$C$242,2,CH$2:CH$242,3)</f>
        <v>0</v>
      </c>
      <c r="CN275" s="42" t="e">
        <f>CM275/CM279</f>
        <v>#DIV/0!</v>
      </c>
      <c r="CQ275" s="109" t="s">
        <v>3275</v>
      </c>
      <c r="CR275" s="119">
        <f>AVERAGEIF($C$2:$C$242,2,CQ$2:CQ$242)</f>
        <v>3.5</v>
      </c>
      <c r="CT275" s="109" t="s">
        <v>3275</v>
      </c>
      <c r="CU275" s="119">
        <f>AVERAGEIF($C$2:$C$242,2,CT$2:CT$242)</f>
        <v>12</v>
      </c>
      <c r="CW275" s="109" t="s">
        <v>3275</v>
      </c>
      <c r="CX275" s="114">
        <f>AVERAGEIF($C$2:$C$242,2,CW$2:CW$242)</f>
        <v>0.66666666666666663</v>
      </c>
      <c r="DO275" s="39" t="s">
        <v>3275</v>
      </c>
      <c r="DP275" s="36">
        <f>COUNTIFS($C$2:$C$242,2,DO$2:DO$242,1)</f>
        <v>4</v>
      </c>
      <c r="DQ275" s="41">
        <f>DP275/DP279</f>
        <v>0.10256410256410256</v>
      </c>
      <c r="DR275" s="36">
        <f>COUNTIFS($C$2:$C$242,2,DO$2:DO$242,2)</f>
        <v>1</v>
      </c>
      <c r="DS275" s="41">
        <f>DR275/DR279</f>
        <v>6.25E-2</v>
      </c>
      <c r="DT275" s="36">
        <f>COUNTIFS($C$2:$C$242,2,DO$2:DO$242,3)</f>
        <v>0</v>
      </c>
      <c r="DU275" s="42" t="e">
        <f>DT275/DT279</f>
        <v>#DIV/0!</v>
      </c>
      <c r="DX275" s="109" t="s">
        <v>3275</v>
      </c>
      <c r="DY275" s="127">
        <f>AVERAGEIF($C$2:$C$242,2,DX$2:DX$242)</f>
        <v>599.33333333333337</v>
      </c>
      <c r="EA275" s="109" t="s">
        <v>3275</v>
      </c>
      <c r="EB275" s="127">
        <f>AVERAGEIF($C$2:$C$242,2,EA$2:EA$242)</f>
        <v>15</v>
      </c>
      <c r="ED275" s="109" t="s">
        <v>3275</v>
      </c>
      <c r="EE275" s="127">
        <f>AVERAGEIF($C$2:$C$242,2,ED$2:ED$242)</f>
        <v>25.333333333333332</v>
      </c>
      <c r="EG275" s="109" t="s">
        <v>3275</v>
      </c>
      <c r="EH275" s="127" t="e">
        <f>AVERAGEIF($C$2:$C$242,2,EG$2:EG$242)</f>
        <v>#DIV/0!</v>
      </c>
      <c r="EJ275" s="109" t="s">
        <v>3275</v>
      </c>
      <c r="EK275" s="166">
        <f>AVERAGEIF($C$2:$C$242,2,EJ$2:EJ$242)</f>
        <v>5</v>
      </c>
      <c r="EP275" s="109" t="s">
        <v>3275</v>
      </c>
      <c r="EQ275" s="127">
        <f>AVERAGEIF($C$2:$C$242,2,EP$2:EP$242)</f>
        <v>2004</v>
      </c>
      <c r="EW275" s="109" t="s">
        <v>3275</v>
      </c>
      <c r="EX275" s="127">
        <f>AVERAGEIF($C$2:$C$242,2,EW$2:EW$242)</f>
        <v>2044</v>
      </c>
      <c r="EZ275" s="39" t="s">
        <v>3275</v>
      </c>
      <c r="FA275" s="36">
        <f>COUNTIFS($C$2:$C$242,2,EZ$2:EZ$242,1)</f>
        <v>1</v>
      </c>
      <c r="FB275" s="41">
        <f>FA275/FA279</f>
        <v>4.7619047619047616E-2</v>
      </c>
      <c r="FC275" s="36">
        <f>COUNTIFS($C$2:$C$242,2,EZ$2:EZ$242,2)</f>
        <v>3</v>
      </c>
      <c r="FD275" s="41">
        <f>FC275/FC279</f>
        <v>0.1111111111111111</v>
      </c>
      <c r="FE275" s="36">
        <f>COUNTIFS($C$2:$C$242,2,EZ$2:EZ$242,3)</f>
        <v>0</v>
      </c>
      <c r="FF275" s="42" t="e">
        <f>FE275/FE279</f>
        <v>#DIV/0!</v>
      </c>
      <c r="FI275" s="109" t="s">
        <v>3275</v>
      </c>
      <c r="FJ275" s="127" t="e">
        <f>AVERAGEIF($C$2:$C$242,2,FI$2:FI$242)</f>
        <v>#DIV/0!</v>
      </c>
      <c r="FL275" s="109" t="s">
        <v>3275</v>
      </c>
      <c r="FM275" s="127" t="e">
        <f>AVERAGEIF($C$2:$C$242,2,FL$2:FL$242)</f>
        <v>#DIV/0!</v>
      </c>
      <c r="FO275" s="109" t="s">
        <v>3275</v>
      </c>
      <c r="FP275" s="127" t="e">
        <f>AVERAGEIF($C$2:$C$242,2,FO$2:FO$242)</f>
        <v>#DIV/0!</v>
      </c>
      <c r="FR275" s="109" t="s">
        <v>3275</v>
      </c>
      <c r="FS275" s="127" t="e">
        <f>AVERAGEIF($C$2:$C$242,2,FR$2:FR$242)</f>
        <v>#DIV/0!</v>
      </c>
    </row>
    <row r="276" spans="2:175" x14ac:dyDescent="0.2">
      <c r="B276" s="35" t="s">
        <v>3276</v>
      </c>
      <c r="C276" s="36">
        <f>COUNTIF($C$3:$C$243,3)</f>
        <v>25</v>
      </c>
      <c r="D276" s="38">
        <f>C276/C279</f>
        <v>0.23809523809523808</v>
      </c>
      <c r="H276" s="35" t="s">
        <v>3276</v>
      </c>
      <c r="I276" s="36">
        <f>COUNTIFS($C$2:$C$242,3,H$2:H$242,1)</f>
        <v>7</v>
      </c>
      <c r="J276" s="37">
        <f>I276/I279</f>
        <v>0.13207547169811321</v>
      </c>
      <c r="K276" s="36">
        <f>COUNTIFS($C$2:$C$242,3,H$2:H$242,2)</f>
        <v>18</v>
      </c>
      <c r="L276" s="37">
        <f>K276/K279</f>
        <v>0.33962264150943394</v>
      </c>
      <c r="M276" s="36">
        <f>COUNTIFS($C$2:$C$242,3,H$2:H$242,3)</f>
        <v>0</v>
      </c>
      <c r="N276" s="38" t="e">
        <f>M276/M279</f>
        <v>#DIV/0!</v>
      </c>
      <c r="Q276" s="57" t="s">
        <v>3276</v>
      </c>
      <c r="R276" s="83">
        <f>AVERAGEIF($C$2:$C$242,3,Q$2:Q$242)</f>
        <v>91.833333333333329</v>
      </c>
      <c r="W276" s="57" t="s">
        <v>3276</v>
      </c>
      <c r="X276" s="91">
        <f>AVERAGEIF($C$2:$C$242,3,W$2:W$242)</f>
        <v>61.05263157894737</v>
      </c>
      <c r="Z276" s="57" t="s">
        <v>3276</v>
      </c>
      <c r="AA276" s="58">
        <f>AVERAGEIF($C$2:$C$242,3,Z$2:Z$242)</f>
        <v>0.25333333333333335</v>
      </c>
      <c r="AH276" s="35" t="s">
        <v>3276</v>
      </c>
      <c r="AI276" s="36">
        <f>COUNTIFS($C$2:$C$242,3,AH$2:AH$242,1)</f>
        <v>6</v>
      </c>
      <c r="AJ276" s="37">
        <f>AI276/AI279</f>
        <v>0.17142857142857143</v>
      </c>
      <c r="AK276" s="36">
        <f>COUNTIFS($C$2:$C$242,3,AH$2:AH$242,2)</f>
        <v>10</v>
      </c>
      <c r="AL276" s="37">
        <f>AK276/AK279</f>
        <v>0.34482758620689657</v>
      </c>
      <c r="AM276" s="36">
        <f>COUNTIFS($C$2:$C$242,3,AH$2:AH$242,3)</f>
        <v>0</v>
      </c>
      <c r="AN276" s="38" t="e">
        <f>AM276/AM279</f>
        <v>#DIV/0!</v>
      </c>
      <c r="AV276" s="35" t="s">
        <v>3276</v>
      </c>
      <c r="AW276" s="36">
        <f>COUNTIFS($C$2:$C$242,3,AV$2:AV$242,1)</f>
        <v>3</v>
      </c>
      <c r="AX276" s="37">
        <f>AW276/AW279</f>
        <v>7.8947368421052627E-2</v>
      </c>
      <c r="AY276" s="36">
        <f>COUNTIFS($C$2:$C$242,3,AV$2:AV$242,2)</f>
        <v>19</v>
      </c>
      <c r="AZ276" s="37">
        <f>AY276/AY279</f>
        <v>0.3392857142857143</v>
      </c>
      <c r="BA276" s="36">
        <f>COUNTIFS($C$2:$C$242,3,AV$2:AV$242,3)</f>
        <v>0</v>
      </c>
      <c r="BB276" s="38">
        <f>BA276/BA279</f>
        <v>0</v>
      </c>
      <c r="BD276" s="57" t="s">
        <v>3276</v>
      </c>
      <c r="BE276" s="58">
        <f>AVERAGEIF($C$2:$C$242,3,BD$2:BD$242)</f>
        <v>0.12634999999999999</v>
      </c>
      <c r="BK276" s="35" t="s">
        <v>3276</v>
      </c>
      <c r="BL276" s="36">
        <f>COUNTIFS($C$2:$C$242,3,BK$2:BK$242,1)</f>
        <v>18</v>
      </c>
      <c r="BM276" s="37">
        <f>BL276/BL279</f>
        <v>0.23376623376623376</v>
      </c>
      <c r="BN276" s="36">
        <f>COUNTIFS($C$2:$C$242,3,BK$2:BK$242,2)</f>
        <v>5</v>
      </c>
      <c r="BO276" s="37">
        <f>BN276/BN279</f>
        <v>0.25</v>
      </c>
      <c r="BP276" s="36">
        <f>COUNTIFS($C$2:$C$242,3,BK$2:BK$242,3)</f>
        <v>0</v>
      </c>
      <c r="BQ276" s="38" t="e">
        <f>BP276/BP279</f>
        <v>#DIV/0!</v>
      </c>
      <c r="BU276" s="35" t="s">
        <v>3276</v>
      </c>
      <c r="BV276" s="36">
        <f>COUNTIFS($C$2:$C$242,3,BU$2:BU$242,1)</f>
        <v>4</v>
      </c>
      <c r="BW276" s="37">
        <f>BV276/BV279</f>
        <v>0.10526315789473684</v>
      </c>
      <c r="BX276" s="36">
        <f>COUNTIFS($C$2:$C$242,3,BU$2:BU$242,2)</f>
        <v>19</v>
      </c>
      <c r="BY276" s="37">
        <f>BX276/BX279</f>
        <v>0.3392857142857143</v>
      </c>
      <c r="BZ276" s="36">
        <f>COUNTIFS($C$2:$C$242,3,BU$2:BU$242,3)</f>
        <v>0</v>
      </c>
      <c r="CA276" s="38" t="e">
        <f>BZ276/BZ279</f>
        <v>#DIV/0!</v>
      </c>
      <c r="CH276" s="35" t="s">
        <v>3276</v>
      </c>
      <c r="CI276" s="36">
        <f>COUNTIFS($C$2:$C$242,3,CH$2:CH$242,1)</f>
        <v>17</v>
      </c>
      <c r="CJ276" s="37">
        <f>CI276/CI279</f>
        <v>0.20238095238095238</v>
      </c>
      <c r="CK276" s="36">
        <f>COUNTIFS($C$2:$C$242,3,CH$2:CH$242,2)</f>
        <v>6</v>
      </c>
      <c r="CL276" s="37">
        <f>CK276/CK279</f>
        <v>0.6</v>
      </c>
      <c r="CM276" s="36">
        <f>COUNTIFS($C$2:$C$242,3,CH$2:CH$242,3)</f>
        <v>0</v>
      </c>
      <c r="CN276" s="38" t="e">
        <f>CM276/CM279</f>
        <v>#DIV/0!</v>
      </c>
      <c r="CQ276" s="108" t="s">
        <v>3276</v>
      </c>
      <c r="CR276" s="118">
        <f>AVERAGEIF($C$2:$C$242,3,CQ$2:CQ$242)</f>
        <v>5</v>
      </c>
      <c r="CT276" s="108" t="s">
        <v>3276</v>
      </c>
      <c r="CU276" s="118">
        <f>AVERAGEIF($C$2:$C$242,3,CT$2:CT$242)</f>
        <v>28.5</v>
      </c>
      <c r="CW276" s="108" t="s">
        <v>3276</v>
      </c>
      <c r="CX276" s="113">
        <f>AVERAGEIF($C$2:$C$242,3,CW$2:CW$242)</f>
        <v>4.28125</v>
      </c>
      <c r="DO276" s="35" t="s">
        <v>3276</v>
      </c>
      <c r="DP276" s="36">
        <f>COUNTIFS($C$2:$C$242,3,DO$2:DO$242,1)</f>
        <v>4</v>
      </c>
      <c r="DQ276" s="37">
        <f>DP276/DP279</f>
        <v>0.10256410256410256</v>
      </c>
      <c r="DR276" s="36">
        <f>COUNTIFS($C$2:$C$242,3,DO$2:DO$242,2)</f>
        <v>6</v>
      </c>
      <c r="DS276" s="37">
        <f>DR276/DR279</f>
        <v>0.375</v>
      </c>
      <c r="DT276" s="36">
        <f>COUNTIFS($C$2:$C$242,3,DO$2:DO$242,3)</f>
        <v>0</v>
      </c>
      <c r="DU276" s="38" t="e">
        <f>DT276/DT279</f>
        <v>#DIV/0!</v>
      </c>
      <c r="DX276" s="108" t="s">
        <v>3276</v>
      </c>
      <c r="DY276" s="126">
        <f>AVERAGEIF($C$2:$C$242,3,DX$2:DX$242)</f>
        <v>1673.9166666666667</v>
      </c>
      <c r="EA276" s="108" t="s">
        <v>3276</v>
      </c>
      <c r="EB276" s="126">
        <f>AVERAGEIF($C$2:$C$242,3,EA$2:EA$242)</f>
        <v>76.666666666666671</v>
      </c>
      <c r="ED276" s="108" t="s">
        <v>3276</v>
      </c>
      <c r="EE276" s="126">
        <f>AVERAGEIF($C$2:$C$242,3,ED$2:ED$242)</f>
        <v>58.1</v>
      </c>
      <c r="EG276" s="108" t="s">
        <v>3276</v>
      </c>
      <c r="EH276" s="126">
        <f>AVERAGEIF($C$2:$C$242,3,EG$2:EG$242)</f>
        <v>1.6666666666666667</v>
      </c>
      <c r="EJ276" s="108" t="s">
        <v>3276</v>
      </c>
      <c r="EK276" s="165">
        <f>AVERAGEIF($C$2:$C$242,3,EJ$2:EJ$242)</f>
        <v>4.375</v>
      </c>
      <c r="EP276" s="108" t="s">
        <v>3276</v>
      </c>
      <c r="EQ276" s="126">
        <f>AVERAGEIF($C$2:$C$242,3,EP$2:EP$242)</f>
        <v>2007.875</v>
      </c>
      <c r="EW276" s="108" t="s">
        <v>3276</v>
      </c>
      <c r="EX276" s="126">
        <f>AVERAGEIF($C$2:$C$242,3,EW$2:EW$242)</f>
        <v>2049.6666666666665</v>
      </c>
      <c r="EZ276" s="35" t="s">
        <v>3276</v>
      </c>
      <c r="FA276" s="36">
        <f>COUNTIFS($C$2:$C$242,3,EZ$2:EZ$242,1)</f>
        <v>6</v>
      </c>
      <c r="FB276" s="37">
        <f>FA276/FA279</f>
        <v>0.2857142857142857</v>
      </c>
      <c r="FC276" s="36">
        <f>COUNTIFS($C$2:$C$242,3,EZ$2:EZ$242,2)</f>
        <v>6</v>
      </c>
      <c r="FD276" s="37">
        <f>FC276/FC279</f>
        <v>0.22222222222222221</v>
      </c>
      <c r="FE276" s="36">
        <f>COUNTIFS($C$2:$C$242,3,EZ$2:EZ$242,3)</f>
        <v>0</v>
      </c>
      <c r="FF276" s="38" t="e">
        <f>FE276/FE279</f>
        <v>#DIV/0!</v>
      </c>
      <c r="FI276" s="108" t="s">
        <v>3276</v>
      </c>
      <c r="FJ276" s="126">
        <f>AVERAGEIF($C$2:$C$242,3,FI$2:FI$242)</f>
        <v>453</v>
      </c>
      <c r="FL276" s="108" t="s">
        <v>3276</v>
      </c>
      <c r="FM276" s="126">
        <f>AVERAGEIF($C$2:$C$242,3,FL$2:FL$242)</f>
        <v>0</v>
      </c>
      <c r="FO276" s="108" t="s">
        <v>3276</v>
      </c>
      <c r="FP276" s="126">
        <f>AVERAGEIF($C$2:$C$242,3,FO$2:FO$242)</f>
        <v>15</v>
      </c>
      <c r="FR276" s="108" t="s">
        <v>3276</v>
      </c>
      <c r="FS276" s="126" t="e">
        <f>AVERAGEIF($C$2:$C$242,3,FR$2:FR$242)</f>
        <v>#DIV/0!</v>
      </c>
    </row>
    <row r="277" spans="2:175" x14ac:dyDescent="0.2">
      <c r="B277" s="39" t="s">
        <v>3277</v>
      </c>
      <c r="C277" s="40">
        <f>COUNTIF($C$3:$C$243,4)</f>
        <v>24</v>
      </c>
      <c r="D277" s="42">
        <f>C277/C279</f>
        <v>0.22857142857142856</v>
      </c>
      <c r="H277" s="39" t="s">
        <v>3277</v>
      </c>
      <c r="I277" s="36">
        <f>COUNTIFS($C$2:$C$242,4,H$2:H$242,1)</f>
        <v>20</v>
      </c>
      <c r="J277" s="41">
        <f>I277/I279</f>
        <v>0.37735849056603776</v>
      </c>
      <c r="K277" s="36">
        <f>COUNTIFS($C$2:$C$242,4,H$2:H$242,2)</f>
        <v>4</v>
      </c>
      <c r="L277" s="41">
        <f>K277/K279</f>
        <v>7.5471698113207544E-2</v>
      </c>
      <c r="M277" s="36">
        <f>COUNTIFS($C$2:$C$242,4,H$2:H$242,3)</f>
        <v>0</v>
      </c>
      <c r="N277" s="42" t="e">
        <f>M277/M279</f>
        <v>#DIV/0!</v>
      </c>
      <c r="Q277" s="39" t="s">
        <v>3277</v>
      </c>
      <c r="R277" s="84">
        <f>AVERAGEIF($C$2:$C$242,4,Q$2:Q$242)</f>
        <v>30.333333333333332</v>
      </c>
      <c r="W277" s="39" t="s">
        <v>3277</v>
      </c>
      <c r="X277" s="92">
        <f>AVERAGEIF($C$2:$C$242,4,W$2:W$242)</f>
        <v>84</v>
      </c>
      <c r="Z277" s="39" t="s">
        <v>3277</v>
      </c>
      <c r="AA277" s="59">
        <f>AVERAGEIF($C$2:$C$242,4,Z$2:Z$242)</f>
        <v>0.17050526315789472</v>
      </c>
      <c r="AH277" s="39" t="s">
        <v>3277</v>
      </c>
      <c r="AI277" s="36">
        <f>COUNTIFS($C$2:$C$242,4,AH$2:AH$242,1)</f>
        <v>10</v>
      </c>
      <c r="AJ277" s="41">
        <f>AI277/AI279</f>
        <v>0.2857142857142857</v>
      </c>
      <c r="AK277" s="36">
        <f>COUNTIFS($C$2:$C$242,4,AH$2:AH$242,2)</f>
        <v>10</v>
      </c>
      <c r="AL277" s="41">
        <f>AK277/AK279</f>
        <v>0.34482758620689657</v>
      </c>
      <c r="AM277" s="36">
        <f>COUNTIFS($C$2:$C$242,4,AH$2:AH$242,3)</f>
        <v>0</v>
      </c>
      <c r="AN277" s="42" t="e">
        <f>AM277/AM279</f>
        <v>#DIV/0!</v>
      </c>
      <c r="AV277" s="39" t="s">
        <v>3277</v>
      </c>
      <c r="AW277" s="36">
        <f>COUNTIFS($C$2:$C$242,4,AV$2:AV$242,1)</f>
        <v>16</v>
      </c>
      <c r="AX277" s="41">
        <f>AW277/AW279</f>
        <v>0.42105263157894735</v>
      </c>
      <c r="AY277" s="36">
        <f>COUNTIFS($C$2:$C$242,4,AV$2:AV$242,2)</f>
        <v>7</v>
      </c>
      <c r="AZ277" s="41">
        <f>AY277/AY279</f>
        <v>0.125</v>
      </c>
      <c r="BA277" s="36">
        <f>COUNTIFS($C$2:$C$242,4,AV$2:AV$242,3)</f>
        <v>1</v>
      </c>
      <c r="BB277" s="42">
        <f>BA277/BA279</f>
        <v>0.33333333333333331</v>
      </c>
      <c r="BD277" s="39" t="s">
        <v>3277</v>
      </c>
      <c r="BE277" s="59">
        <f>AVERAGEIF($C$2:$C$242,4,BD$2:BD$242)</f>
        <v>5.2581250000000003E-2</v>
      </c>
      <c r="BK277" s="39" t="s">
        <v>3277</v>
      </c>
      <c r="BL277" s="36">
        <f>COUNTIFS($C$2:$C$242,4,BK$2:BK$242,1)</f>
        <v>22</v>
      </c>
      <c r="BM277" s="41">
        <f>BL277/BL279</f>
        <v>0.2857142857142857</v>
      </c>
      <c r="BN277" s="36">
        <f>COUNTIFS($C$2:$C$242,4,BK$2:BK$242,2)</f>
        <v>1</v>
      </c>
      <c r="BO277" s="41">
        <f>BN277/BN279</f>
        <v>0.05</v>
      </c>
      <c r="BP277" s="36">
        <f>COUNTIFS($C$2:$C$242,4,BK$2:BK$242,3)</f>
        <v>0</v>
      </c>
      <c r="BQ277" s="42" t="e">
        <f>BP277/BP279</f>
        <v>#DIV/0!</v>
      </c>
      <c r="BU277" s="39" t="s">
        <v>3277</v>
      </c>
      <c r="BV277" s="36">
        <f>COUNTIFS($C$2:$C$242,4,BU$2:BU$242,1)</f>
        <v>14</v>
      </c>
      <c r="BW277" s="41">
        <f>BV277/BV279</f>
        <v>0.36842105263157893</v>
      </c>
      <c r="BX277" s="36">
        <f>COUNTIFS($C$2:$C$242,4,BU$2:BU$242,2)</f>
        <v>9</v>
      </c>
      <c r="BY277" s="41">
        <f>BX277/BX279</f>
        <v>0.16071428571428573</v>
      </c>
      <c r="BZ277" s="36">
        <f>COUNTIFS($C$2:$C$242,4,BU$2:BU$242,3)</f>
        <v>0</v>
      </c>
      <c r="CA277" s="42" t="e">
        <f>BZ277/BZ279</f>
        <v>#DIV/0!</v>
      </c>
      <c r="CH277" s="39" t="s">
        <v>3277</v>
      </c>
      <c r="CI277" s="36">
        <f>COUNTIFS($C$2:$C$242,4,CH$2:CH$242,1)</f>
        <v>22</v>
      </c>
      <c r="CJ277" s="41">
        <f>CI277/CI279</f>
        <v>0.26190476190476192</v>
      </c>
      <c r="CK277" s="36">
        <f>COUNTIFS($C$2:$C$242,4,CH$2:CH$242,2)</f>
        <v>1</v>
      </c>
      <c r="CL277" s="41">
        <f>CK277/CK279</f>
        <v>0.1</v>
      </c>
      <c r="CM277" s="36">
        <f>COUNTIFS($C$2:$C$242,4,CH$2:CH$242,3)</f>
        <v>0</v>
      </c>
      <c r="CN277" s="42" t="e">
        <f>CM277/CM279</f>
        <v>#DIV/0!</v>
      </c>
      <c r="CQ277" s="109" t="s">
        <v>3277</v>
      </c>
      <c r="CR277" s="119">
        <f>AVERAGEIF($C$2:$C$242,4,CQ$2:CQ$242)</f>
        <v>95.333333333333329</v>
      </c>
      <c r="CT277" s="109" t="s">
        <v>3277</v>
      </c>
      <c r="CU277" s="119">
        <f>AVERAGEIF($C$2:$C$242,4,CT$2:CT$242)</f>
        <v>39.690000000000005</v>
      </c>
      <c r="CW277" s="109" t="s">
        <v>3277</v>
      </c>
      <c r="CX277" s="114">
        <f>AVERAGEIF($C$2:$C$242,4,CW$2:CW$242)</f>
        <v>3.4200000000000004</v>
      </c>
      <c r="DO277" s="39" t="s">
        <v>3277</v>
      </c>
      <c r="DP277" s="36">
        <f>COUNTIFS($C$2:$C$242,4,DO$2:DO$242,1)</f>
        <v>13</v>
      </c>
      <c r="DQ277" s="41">
        <f>DP277/DP279</f>
        <v>0.33333333333333331</v>
      </c>
      <c r="DR277" s="36">
        <f>COUNTIFS($C$2:$C$242,4,DO$2:DO$242,2)</f>
        <v>3</v>
      </c>
      <c r="DS277" s="41">
        <f>DR277/DR279</f>
        <v>0.1875</v>
      </c>
      <c r="DT277" s="36">
        <f>COUNTIFS($C$2:$C$242,4,DO$2:DO$242,3)</f>
        <v>0</v>
      </c>
      <c r="DU277" s="42" t="e">
        <f>DT277/DT279</f>
        <v>#DIV/0!</v>
      </c>
      <c r="DX277" s="109" t="s">
        <v>3277</v>
      </c>
      <c r="DY277" s="127">
        <f>AVERAGEIF($C$2:$C$242,4,DX$2:DX$242)</f>
        <v>5144.8125</v>
      </c>
      <c r="EA277" s="109" t="s">
        <v>3277</v>
      </c>
      <c r="EB277" s="127">
        <f>AVERAGEIF($C$2:$C$242,4,EA$2:EA$242)</f>
        <v>171</v>
      </c>
      <c r="ED277" s="109" t="s">
        <v>3277</v>
      </c>
      <c r="EE277" s="127">
        <f>AVERAGEIF($C$2:$C$242,4,ED$2:ED$242)</f>
        <v>120.23076923076923</v>
      </c>
      <c r="EG277" s="109" t="s">
        <v>3277</v>
      </c>
      <c r="EH277" s="127">
        <f>AVERAGEIF($C$2:$C$242,4,EG$2:EG$242)</f>
        <v>0</v>
      </c>
      <c r="EJ277" s="109" t="s">
        <v>3277</v>
      </c>
      <c r="EK277" s="166">
        <f>AVERAGEIF($C$2:$C$242,4,EJ$2:EJ$242)</f>
        <v>15.916666666666666</v>
      </c>
      <c r="EP277" s="109" t="s">
        <v>3277</v>
      </c>
      <c r="EQ277" s="127">
        <f>AVERAGEIF($C$2:$C$242,4,EP$2:EP$242)</f>
        <v>2006.3846153846155</v>
      </c>
      <c r="EW277" s="109" t="s">
        <v>3277</v>
      </c>
      <c r="EX277" s="127">
        <f>AVERAGEIF($C$2:$C$242,4,EW$2:EW$242)</f>
        <v>2034.6666666666667</v>
      </c>
      <c r="EZ277" s="39" t="s">
        <v>3277</v>
      </c>
      <c r="FA277" s="36">
        <f>COUNTIFS($C$2:$C$242,4,EZ$2:EZ$242,1)</f>
        <v>4</v>
      </c>
      <c r="FB277" s="41">
        <f>FA277/FA279</f>
        <v>0.19047619047619047</v>
      </c>
      <c r="FC277" s="36">
        <f>COUNTIFS($C$2:$C$242,4,EZ$2:EZ$242,2)</f>
        <v>11</v>
      </c>
      <c r="FD277" s="41">
        <f>FC277/FC279</f>
        <v>0.40740740740740738</v>
      </c>
      <c r="FE277" s="36">
        <f>COUNTIFS($C$2:$C$242,4,EZ$2:EZ$242,3)</f>
        <v>0</v>
      </c>
      <c r="FF277" s="42" t="e">
        <f>FE277/FE279</f>
        <v>#DIV/0!</v>
      </c>
      <c r="FI277" s="109" t="s">
        <v>3277</v>
      </c>
      <c r="FJ277" s="127">
        <f>AVERAGEIF($C$2:$C$242,4,FI$2:FI$242)</f>
        <v>1701.4545454545455</v>
      </c>
      <c r="FL277" s="109" t="s">
        <v>3277</v>
      </c>
      <c r="FM277" s="127">
        <f>AVERAGEIF($C$2:$C$242,4,FL$2:FL$242)</f>
        <v>0</v>
      </c>
      <c r="FO277" s="109" t="s">
        <v>3277</v>
      </c>
      <c r="FP277" s="127">
        <f>AVERAGEIF($C$2:$C$242,4,FO$2:FO$242)</f>
        <v>17.638333333333332</v>
      </c>
      <c r="FR277" s="109" t="s">
        <v>3277</v>
      </c>
      <c r="FS277" s="127" t="e">
        <f>AVERAGEIF($C$2:$C$242,4,FR$2:FR$242)</f>
        <v>#DIV/0!</v>
      </c>
    </row>
    <row r="278" spans="2:175" x14ac:dyDescent="0.2">
      <c r="B278" s="35" t="s">
        <v>3278</v>
      </c>
      <c r="C278" s="36">
        <f>COUNTIF($C$3:$C$243,5)</f>
        <v>20</v>
      </c>
      <c r="D278" s="38">
        <f>C278/C279</f>
        <v>0.19047619047619047</v>
      </c>
      <c r="H278" s="35" t="s">
        <v>3278</v>
      </c>
      <c r="I278" s="36">
        <f>COUNTIFS($C$2:$C$242,5,H$2:H$242,1)</f>
        <v>18</v>
      </c>
      <c r="J278" s="37">
        <f>I278/I279</f>
        <v>0.33962264150943394</v>
      </c>
      <c r="K278" s="36">
        <f>COUNTIFS($C$2:$C$242,5,H$2:H$242,2)</f>
        <v>3</v>
      </c>
      <c r="L278" s="37">
        <f>K278/K279</f>
        <v>5.6603773584905662E-2</v>
      </c>
      <c r="M278" s="36">
        <f>COUNTIFS($C$2:$C$242,5,H$2:H$242,3)</f>
        <v>0</v>
      </c>
      <c r="N278" s="38" t="e">
        <f>M278/M279</f>
        <v>#DIV/0!</v>
      </c>
      <c r="Q278" s="57" t="s">
        <v>3278</v>
      </c>
      <c r="R278" s="83">
        <f>AVERAGEIF($C$2:$C$242,5,Q$2:Q$242)</f>
        <v>26.666666666666668</v>
      </c>
      <c r="W278" s="57" t="s">
        <v>3278</v>
      </c>
      <c r="X278" s="91">
        <f>AVERAGEIF($C$2:$C$242,5,W$2:W$242)</f>
        <v>129.33333333333334</v>
      </c>
      <c r="Z278" s="57" t="s">
        <v>3278</v>
      </c>
      <c r="AA278" s="58">
        <f>AVERAGEIF($C$2:$C$242,5,Z$2:Z$242)</f>
        <v>0.16538461538461541</v>
      </c>
      <c r="AH278" s="35" t="s">
        <v>3278</v>
      </c>
      <c r="AI278" s="36">
        <f>COUNTIFS($C$2:$C$242,5,AH$2:AH$242,1)</f>
        <v>16</v>
      </c>
      <c r="AJ278" s="37">
        <f>AI278/AI279</f>
        <v>0.45714285714285713</v>
      </c>
      <c r="AK278" s="36">
        <f>COUNTIFS($C$2:$C$242,5,AH$2:AH$242,2)</f>
        <v>2</v>
      </c>
      <c r="AL278" s="37">
        <f>AK278/AK279</f>
        <v>6.8965517241379309E-2</v>
      </c>
      <c r="AM278" s="36">
        <f>COUNTIFS($C$2:$C$242,5,AH$2:AH$242,3)</f>
        <v>0</v>
      </c>
      <c r="AN278" s="38" t="e">
        <f>AM278/AM279</f>
        <v>#DIV/0!</v>
      </c>
      <c r="AP278" s="21" t="s">
        <v>406</v>
      </c>
      <c r="AQ278" s="21">
        <v>38</v>
      </c>
      <c r="AR278" s="21">
        <v>105</v>
      </c>
      <c r="AS278" s="137">
        <f>AQ278/AR278</f>
        <v>0.3619047619047619</v>
      </c>
      <c r="AV278" s="35" t="s">
        <v>3278</v>
      </c>
      <c r="AW278" s="36">
        <f>COUNTIFS($C$2:$C$242,5,AV$2:AV$242,1)</f>
        <v>18</v>
      </c>
      <c r="AX278" s="37">
        <f>AW278/AW279</f>
        <v>0.47368421052631576</v>
      </c>
      <c r="AY278" s="36">
        <f>COUNTIFS($C$2:$C$242,5,AV$2:AV$242,2)</f>
        <v>2</v>
      </c>
      <c r="AZ278" s="37">
        <f>AY278/AY279</f>
        <v>3.5714285714285712E-2</v>
      </c>
      <c r="BA278" s="36">
        <f>COUNTIFS($C$2:$C$242,5,AV$2:AV$242,3)</f>
        <v>1</v>
      </c>
      <c r="BB278" s="38">
        <f>BA278/BA279</f>
        <v>0.33333333333333331</v>
      </c>
      <c r="BD278" s="57" t="s">
        <v>3278</v>
      </c>
      <c r="BE278" s="58">
        <f>AVERAGEIF($C$2:$C$242,5,BD$2:BD$242)</f>
        <v>6.8326666666666661E-2</v>
      </c>
      <c r="BK278" s="35" t="s">
        <v>3278</v>
      </c>
      <c r="BL278" s="36">
        <f>COUNTIFS($C$2:$C$242,5,BK$2:BK$242,1)</f>
        <v>20</v>
      </c>
      <c r="BM278" s="37">
        <f>BL278/BL279</f>
        <v>0.25974025974025972</v>
      </c>
      <c r="BN278" s="36">
        <f>COUNTIFS($C$2:$C$242,5,BK$2:BK$242,2)</f>
        <v>1</v>
      </c>
      <c r="BO278" s="37">
        <f>BN278/BN279</f>
        <v>0.05</v>
      </c>
      <c r="BP278" s="36">
        <f>COUNTIFS($C$2:$C$242,5,BK$2:BK$242,3)</f>
        <v>0</v>
      </c>
      <c r="BQ278" s="38" t="e">
        <f>BP278/BP279</f>
        <v>#DIV/0!</v>
      </c>
      <c r="BU278" s="35" t="s">
        <v>3278</v>
      </c>
      <c r="BV278" s="36">
        <f>COUNTIFS($C$2:$C$242,5,BU$2:BU$242,1)</f>
        <v>19</v>
      </c>
      <c r="BW278" s="37">
        <f>BV278/BV279</f>
        <v>0.5</v>
      </c>
      <c r="BX278" s="36">
        <f>COUNTIFS($C$2:$C$242,5,BU$2:BU$242,2)</f>
        <v>2</v>
      </c>
      <c r="BY278" s="37">
        <f>BX278/BX279</f>
        <v>3.5714285714285712E-2</v>
      </c>
      <c r="BZ278" s="36">
        <f>COUNTIFS($C$2:$C$242,5,BU$2:BU$242,3)</f>
        <v>0</v>
      </c>
      <c r="CA278" s="38" t="e">
        <f>BZ278/BZ279</f>
        <v>#DIV/0!</v>
      </c>
      <c r="CH278" s="35" t="s">
        <v>3278</v>
      </c>
      <c r="CI278" s="36">
        <f>COUNTIFS($C$2:$C$242,5,CH$2:CH$242,1)</f>
        <v>21</v>
      </c>
      <c r="CJ278" s="37">
        <f>CI278/CI279</f>
        <v>0.25</v>
      </c>
      <c r="CK278" s="36">
        <f>COUNTIFS($C$2:$C$242,5,CH$2:CH$242,2)</f>
        <v>0</v>
      </c>
      <c r="CL278" s="37">
        <f>CK278/CK279</f>
        <v>0</v>
      </c>
      <c r="CM278" s="36">
        <f>COUNTIFS($C$2:$C$242,5,CH$2:CH$242,3)</f>
        <v>0</v>
      </c>
      <c r="CN278" s="38" t="e">
        <f>CM278/CM279</f>
        <v>#DIV/0!</v>
      </c>
      <c r="CQ278" s="108" t="s">
        <v>3278</v>
      </c>
      <c r="CR278" s="118">
        <f>AVERAGEIF($C$2:$C$242,5,CQ$2:CQ$242)</f>
        <v>794.16666666666663</v>
      </c>
      <c r="CT278" s="108" t="s">
        <v>3278</v>
      </c>
      <c r="CU278" s="118">
        <f>AVERAGEIF($C$2:$C$242,5,CT$2:CT$242)</f>
        <v>197.21428571428572</v>
      </c>
      <c r="CW278" s="108" t="s">
        <v>3278</v>
      </c>
      <c r="CX278" s="113">
        <f>AVERAGEIF($C$2:$C$242,5,CW$2:CW$242)</f>
        <v>4.0538461538461537</v>
      </c>
      <c r="DO278" s="35" t="s">
        <v>3278</v>
      </c>
      <c r="DP278" s="36">
        <f>COUNTIFS($C$2:$C$242,5,DO$2:DO$242,1)</f>
        <v>12</v>
      </c>
      <c r="DQ278" s="37">
        <f>DP278/DP279</f>
        <v>0.30769230769230771</v>
      </c>
      <c r="DR278" s="36">
        <f>COUNTIFS($C$2:$C$242,5,DO$2:DO$242,2)</f>
        <v>2</v>
      </c>
      <c r="DS278" s="37">
        <f>DR278/DR279</f>
        <v>0.125</v>
      </c>
      <c r="DT278" s="36">
        <f>COUNTIFS($C$2:$C$242,5,DO$2:DO$242,3)</f>
        <v>0</v>
      </c>
      <c r="DU278" s="38" t="e">
        <f>DT278/DT279</f>
        <v>#DIV/0!</v>
      </c>
      <c r="DX278" s="108" t="s">
        <v>3278</v>
      </c>
      <c r="DY278" s="126">
        <f>AVERAGEIF($C$2:$C$242,5,DX$2:DX$242)</f>
        <v>37095.306583333331</v>
      </c>
      <c r="EA278" s="108" t="s">
        <v>3278</v>
      </c>
      <c r="EB278" s="126">
        <f>AVERAGEIF($C$2:$C$242,5,EA$2:EA$242)</f>
        <v>18421.5</v>
      </c>
      <c r="ED278" s="108" t="s">
        <v>3278</v>
      </c>
      <c r="EE278" s="126">
        <f>AVERAGEIF($C$2:$C$242,5,ED$2:ED$242)</f>
        <v>708.61538461538464</v>
      </c>
      <c r="EG278" s="108" t="s">
        <v>3278</v>
      </c>
      <c r="EH278" s="126">
        <f>AVERAGEIF($C$2:$C$242,5,EG$2:EG$242)</f>
        <v>199</v>
      </c>
      <c r="EJ278" s="108" t="s">
        <v>3278</v>
      </c>
      <c r="EK278" s="165">
        <f>AVERAGEIF($C$2:$C$242,5,EJ$2:EJ$242)</f>
        <v>10.3</v>
      </c>
      <c r="EP278" s="108" t="s">
        <v>3278</v>
      </c>
      <c r="EQ278" s="126">
        <f>AVERAGEIF($C$2:$C$242,5,EP$2:EP$242)</f>
        <v>2009.4444444444443</v>
      </c>
      <c r="EW278" s="108" t="s">
        <v>3278</v>
      </c>
      <c r="EX278" s="126">
        <f>AVERAGEIF($C$2:$C$242,5,EW$2:EW$242)</f>
        <v>2030.8</v>
      </c>
      <c r="EZ278" s="35" t="s">
        <v>3278</v>
      </c>
      <c r="FA278" s="36">
        <f>COUNTIFS($C$2:$C$242,5,EZ$2:EZ$242,1)</f>
        <v>8</v>
      </c>
      <c r="FB278" s="37">
        <f>FA278/FA279</f>
        <v>0.38095238095238093</v>
      </c>
      <c r="FC278" s="36">
        <f>COUNTIFS($C$2:$C$242,5,EZ$2:EZ$242,2)</f>
        <v>3</v>
      </c>
      <c r="FD278" s="37">
        <f>FC278/FC279</f>
        <v>0.1111111111111111</v>
      </c>
      <c r="FE278" s="36">
        <f>COUNTIFS($C$2:$C$242,5,EZ$2:EZ$242,3)</f>
        <v>0</v>
      </c>
      <c r="FF278" s="38" t="e">
        <f>FE278/FE279</f>
        <v>#DIV/0!</v>
      </c>
      <c r="FI278" s="108" t="s">
        <v>3278</v>
      </c>
      <c r="FJ278" s="126">
        <f>AVERAGEIF($C$2:$C$242,5,FI$2:FI$242)</f>
        <v>10761.545454545454</v>
      </c>
      <c r="FL278" s="108" t="s">
        <v>3278</v>
      </c>
      <c r="FM278" s="126">
        <f>AVERAGEIF($C$2:$C$242,5,FL$2:FL$242)</f>
        <v>0</v>
      </c>
      <c r="FO278" s="108" t="s">
        <v>3278</v>
      </c>
      <c r="FP278" s="126">
        <f>AVERAGEIF($C$2:$C$242,5,FO$2:FO$242)</f>
        <v>109.51916666666666</v>
      </c>
      <c r="FR278" s="108" t="s">
        <v>3278</v>
      </c>
      <c r="FS278" s="126" t="e">
        <f>AVERAGEIF($C$2:$C$242,5,FR$2:FR$242)</f>
        <v>#DIV/0!</v>
      </c>
    </row>
    <row r="279" spans="2:175" x14ac:dyDescent="0.2">
      <c r="B279" s="43" t="s">
        <v>3279</v>
      </c>
      <c r="C279" s="44">
        <f>SUM(C274:C278)</f>
        <v>105</v>
      </c>
      <c r="D279" s="46"/>
      <c r="H279" s="43" t="s">
        <v>3279</v>
      </c>
      <c r="I279" s="44">
        <f>SUM(I274:I278)</f>
        <v>53</v>
      </c>
      <c r="J279" s="45">
        <f>I279/(M279+K279+I279)</f>
        <v>0.5</v>
      </c>
      <c r="K279" s="44">
        <f>SUM(K274:K278)</f>
        <v>53</v>
      </c>
      <c r="L279" s="45">
        <f>K279/(I279+M279+K279)</f>
        <v>0.5</v>
      </c>
      <c r="M279" s="44">
        <f>SUM(M274:M278)</f>
        <v>0</v>
      </c>
      <c r="N279" s="46">
        <f>M279/(I279+K279+M279)</f>
        <v>0</v>
      </c>
      <c r="Q279" s="43" t="s">
        <v>3279</v>
      </c>
      <c r="R279" s="85">
        <f>AVERAGE(Q$2:Q$242)</f>
        <v>107.93333333333334</v>
      </c>
      <c r="W279" s="43" t="s">
        <v>3279</v>
      </c>
      <c r="X279" s="93">
        <f>AVERAGE(W$2:W$242)</f>
        <v>81.71641791044776</v>
      </c>
      <c r="Z279" s="43" t="s">
        <v>3279</v>
      </c>
      <c r="AA279" s="46">
        <f>AVERAGE(Z$2:Z$242)</f>
        <v>0.22033793103448276</v>
      </c>
      <c r="AH279" s="43" t="s">
        <v>3279</v>
      </c>
      <c r="AI279" s="44">
        <f>SUM(AI274:AI278)</f>
        <v>35</v>
      </c>
      <c r="AJ279" s="45">
        <f>AI279/(AM279+AK279+AI279)</f>
        <v>0.546875</v>
      </c>
      <c r="AK279" s="44">
        <f>SUM(AK274:AK278)</f>
        <v>29</v>
      </c>
      <c r="AL279" s="45">
        <f>AK279/(AI279+AM279+AK279)</f>
        <v>0.453125</v>
      </c>
      <c r="AM279" s="44">
        <f>SUM(AM274:AM278)</f>
        <v>0</v>
      </c>
      <c r="AN279" s="46">
        <f>AM279/(AI279+AK279+AM279)</f>
        <v>0</v>
      </c>
      <c r="AP279" s="21" t="s">
        <v>700</v>
      </c>
      <c r="AQ279" s="21">
        <v>35</v>
      </c>
      <c r="AR279" s="21">
        <v>105</v>
      </c>
      <c r="AS279" s="137">
        <f t="shared" ref="AS279:AS280" si="11">AQ279/AR279</f>
        <v>0.33333333333333331</v>
      </c>
      <c r="AV279" s="43" t="s">
        <v>3279</v>
      </c>
      <c r="AW279" s="44">
        <f>SUM(AW274:AW278)</f>
        <v>38</v>
      </c>
      <c r="AX279" s="45">
        <f>AW279/(BA279+AY279+AW279)</f>
        <v>0.39175257731958762</v>
      </c>
      <c r="AY279" s="44">
        <f>SUM(AY274:AY278)</f>
        <v>56</v>
      </c>
      <c r="AZ279" s="45">
        <f>AY279/(AW279+BA279+AY279)</f>
        <v>0.57731958762886593</v>
      </c>
      <c r="BA279" s="44">
        <f>SUM(BA274:BA278)</f>
        <v>3</v>
      </c>
      <c r="BB279" s="46">
        <f>BA279/(AW279+AY279+BA279)</f>
        <v>3.0927835051546393E-2</v>
      </c>
      <c r="BD279" s="43" t="s">
        <v>3279</v>
      </c>
      <c r="BE279" s="46">
        <f>AVERAGE(BD$2:BD$242)</f>
        <v>7.6595918367346902E-2</v>
      </c>
      <c r="BK279" s="43" t="s">
        <v>3279</v>
      </c>
      <c r="BL279" s="44">
        <f>SUM(BL274:BL278)</f>
        <v>77</v>
      </c>
      <c r="BM279" s="45">
        <f>BL279/(BP279+BN279+BL279)</f>
        <v>0.79381443298969068</v>
      </c>
      <c r="BN279" s="44">
        <f>SUM(BN274:BN278)</f>
        <v>20</v>
      </c>
      <c r="BO279" s="45">
        <f>BN279/(BL279+BP279+BN279)</f>
        <v>0.20618556701030927</v>
      </c>
      <c r="BP279" s="44">
        <f>SUM(BP274:BP278)</f>
        <v>0</v>
      </c>
      <c r="BQ279" s="46">
        <f>BP279/(BL279+BN279+BP279)</f>
        <v>0</v>
      </c>
      <c r="BU279" s="43" t="s">
        <v>3279</v>
      </c>
      <c r="BV279" s="44">
        <f>SUM(BV274:BV278)</f>
        <v>38</v>
      </c>
      <c r="BW279" s="45">
        <f>BV279/(BZ279+BX279+BV279)</f>
        <v>0.40425531914893614</v>
      </c>
      <c r="BX279" s="44">
        <f>SUM(BX274:BX278)</f>
        <v>56</v>
      </c>
      <c r="BY279" s="45">
        <f>BX279/(BV279+BZ279+BX279)</f>
        <v>0.5957446808510638</v>
      </c>
      <c r="BZ279" s="44">
        <f>SUM(BZ274:BZ278)</f>
        <v>0</v>
      </c>
      <c r="CA279" s="46">
        <f>BZ279/(BV279+BX279+BZ279)</f>
        <v>0</v>
      </c>
      <c r="CH279" s="43" t="s">
        <v>3279</v>
      </c>
      <c r="CI279" s="44">
        <f>SUM(CI274:CI278)</f>
        <v>84</v>
      </c>
      <c r="CJ279" s="45">
        <f>CI279/(CM279+CK279+CI279)</f>
        <v>0.8936170212765957</v>
      </c>
      <c r="CK279" s="44">
        <f>SUM(CK274:CK278)</f>
        <v>10</v>
      </c>
      <c r="CL279" s="45">
        <f>CK279/(CI279+CM279+CK279)</f>
        <v>0.10638297872340426</v>
      </c>
      <c r="CM279" s="44">
        <f>SUM(CM274:CM278)</f>
        <v>0</v>
      </c>
      <c r="CN279" s="46">
        <f>CM279/(CI279+CK279+CM279)</f>
        <v>0</v>
      </c>
      <c r="CQ279" s="110" t="s">
        <v>3279</v>
      </c>
      <c r="CR279" s="120">
        <f>AVERAGE(CQ$2:CQ$242)</f>
        <v>404.8</v>
      </c>
      <c r="CT279" s="110" t="s">
        <v>3279</v>
      </c>
      <c r="CU279" s="120">
        <f>AVERAGE(CT$2:CT$242)</f>
        <v>87.898780487804871</v>
      </c>
      <c r="CW279" s="110" t="s">
        <v>3279</v>
      </c>
      <c r="CX279" s="115">
        <f>AVERAGE(CW$2:CW$242)</f>
        <v>3.0182297872340431</v>
      </c>
      <c r="DO279" s="43" t="s">
        <v>3279</v>
      </c>
      <c r="DP279" s="44">
        <f>SUM(DP274:DP278)</f>
        <v>39</v>
      </c>
      <c r="DQ279" s="45">
        <f>DP279/(DT279+DR279+DP279)</f>
        <v>0.70909090909090911</v>
      </c>
      <c r="DR279" s="44">
        <f>SUM(DR274:DR278)</f>
        <v>16</v>
      </c>
      <c r="DS279" s="45">
        <f>DR279/(DP279+DT279+DR279)</f>
        <v>0.29090909090909089</v>
      </c>
      <c r="DT279" s="44">
        <f>SUM(DT274:DT278)</f>
        <v>0</v>
      </c>
      <c r="DU279" s="46">
        <f>DT279/(DP279+DR279+DT279)</f>
        <v>0</v>
      </c>
      <c r="DX279" s="110" t="s">
        <v>3279</v>
      </c>
      <c r="DY279" s="128">
        <f>AVERAGE(DX$2:DX$242)</f>
        <v>11465.701645833333</v>
      </c>
      <c r="EA279" s="110" t="s">
        <v>3279</v>
      </c>
      <c r="EB279" s="128">
        <f>AVERAGE(EA$2:EA$242)</f>
        <v>4167.5555555555557</v>
      </c>
      <c r="ED279" s="110" t="s">
        <v>3279</v>
      </c>
      <c r="EE279" s="128">
        <f>AVERAGE(ED$2:ED$242)</f>
        <v>266.51162790697674</v>
      </c>
      <c r="EG279" s="110" t="s">
        <v>3279</v>
      </c>
      <c r="EH279" s="128">
        <f>AVERAGE(EG$2:EG$242)</f>
        <v>85.642857142857139</v>
      </c>
      <c r="EJ279" s="110" t="s">
        <v>3279</v>
      </c>
      <c r="EK279" s="167">
        <f>AVERAGE(EJ$2:EJ$242)</f>
        <v>10.117647058823529</v>
      </c>
      <c r="EP279" s="110" t="s">
        <v>3279</v>
      </c>
      <c r="EQ279" s="128">
        <f>AVERAGE(EP$2:EP$242)</f>
        <v>2007.5882352941176</v>
      </c>
      <c r="EW279" s="110" t="s">
        <v>3279</v>
      </c>
      <c r="EX279" s="128">
        <f>AVERAGE(EW$2:EW$242)</f>
        <v>2038.9565217391305</v>
      </c>
      <c r="EZ279" s="43" t="s">
        <v>3279</v>
      </c>
      <c r="FA279" s="44">
        <f>SUM(FA274:FA278)</f>
        <v>21</v>
      </c>
      <c r="FB279" s="45">
        <f>FA279/(FE279+FC279+FA279)</f>
        <v>0.4375</v>
      </c>
      <c r="FC279" s="44">
        <f>SUM(FC274:FC278)</f>
        <v>27</v>
      </c>
      <c r="FD279" s="45">
        <f>FC279/(FA279+FE279+FC279)</f>
        <v>0.5625</v>
      </c>
      <c r="FE279" s="44">
        <f>SUM(FE274:FE278)</f>
        <v>0</v>
      </c>
      <c r="FF279" s="46">
        <f>FE279/(FA279+FC279+FE279)</f>
        <v>0</v>
      </c>
      <c r="FI279" s="110" t="s">
        <v>3279</v>
      </c>
      <c r="FJ279" s="128">
        <f>AVERAGE(FI$2:FI$242)</f>
        <v>5538.08</v>
      </c>
      <c r="FL279" s="110" t="s">
        <v>3279</v>
      </c>
      <c r="FM279" s="128">
        <f>AVERAGE(FL$2:FL$242)</f>
        <v>0</v>
      </c>
      <c r="FO279" s="110" t="s">
        <v>3279</v>
      </c>
      <c r="FP279" s="128">
        <f>AVERAGE(FO$2:FO$242)</f>
        <v>75.529473684210529</v>
      </c>
      <c r="FR279" s="110" t="s">
        <v>3279</v>
      </c>
      <c r="FS279" s="128" t="e">
        <f>AVERAGE(FR$2:FR$242)</f>
        <v>#DIV/0!</v>
      </c>
    </row>
    <row r="280" spans="2:175" x14ac:dyDescent="0.2">
      <c r="B280" s="47" t="s">
        <v>3266</v>
      </c>
      <c r="C280" s="48"/>
      <c r="D280" s="49"/>
      <c r="H280" s="47" t="s">
        <v>3266</v>
      </c>
      <c r="I280" s="48" t="str">
        <f>I273</f>
        <v>Yes</v>
      </c>
      <c r="J280" s="48"/>
      <c r="K280" s="48" t="str">
        <f>K273</f>
        <v>No</v>
      </c>
      <c r="L280" s="48"/>
      <c r="M280" s="48" t="str">
        <f>M273</f>
        <v>Unsure</v>
      </c>
      <c r="N280" s="49"/>
      <c r="Q280" s="47" t="s">
        <v>3266</v>
      </c>
      <c r="R280" s="86"/>
      <c r="W280" s="47" t="s">
        <v>3266</v>
      </c>
      <c r="X280" s="94"/>
      <c r="Z280" s="47" t="s">
        <v>3266</v>
      </c>
      <c r="AA280" s="60"/>
      <c r="AH280" s="47" t="s">
        <v>3266</v>
      </c>
      <c r="AI280" s="48" t="str">
        <f>AI273</f>
        <v>Yes</v>
      </c>
      <c r="AJ280" s="48"/>
      <c r="AK280" s="48" t="str">
        <f>AK273</f>
        <v>No</v>
      </c>
      <c r="AL280" s="48"/>
      <c r="AM280" s="48" t="str">
        <f>AM273</f>
        <v>Unsure</v>
      </c>
      <c r="AN280" s="49"/>
      <c r="AP280" s="21" t="s">
        <v>3295</v>
      </c>
      <c r="AQ280" s="21">
        <v>22</v>
      </c>
      <c r="AR280" s="21">
        <v>105</v>
      </c>
      <c r="AS280" s="137">
        <f t="shared" si="11"/>
        <v>0.20952380952380953</v>
      </c>
      <c r="AV280" s="47" t="s">
        <v>3266</v>
      </c>
      <c r="AW280" s="48" t="str">
        <f>AW273</f>
        <v>Yes</v>
      </c>
      <c r="AX280" s="48"/>
      <c r="AY280" s="48" t="str">
        <f>AY273</f>
        <v>No</v>
      </c>
      <c r="AZ280" s="48"/>
      <c r="BA280" s="48" t="str">
        <f>BA273</f>
        <v>Unsure</v>
      </c>
      <c r="BB280" s="49"/>
      <c r="BD280" s="47" t="s">
        <v>3266</v>
      </c>
      <c r="BE280" s="60"/>
      <c r="BK280" s="47" t="s">
        <v>3266</v>
      </c>
      <c r="BL280" s="48" t="str">
        <f>BL273</f>
        <v>Yes</v>
      </c>
      <c r="BM280" s="48"/>
      <c r="BN280" s="48" t="str">
        <f>BN273</f>
        <v>No</v>
      </c>
      <c r="BO280" s="48"/>
      <c r="BP280" s="48" t="str">
        <f>BP273</f>
        <v>Unsure</v>
      </c>
      <c r="BQ280" s="49"/>
      <c r="BU280" s="47" t="s">
        <v>3266</v>
      </c>
      <c r="BV280" s="48" t="str">
        <f>BV273</f>
        <v>Yes</v>
      </c>
      <c r="BW280" s="48"/>
      <c r="BX280" s="48" t="str">
        <f>BX273</f>
        <v>No</v>
      </c>
      <c r="BY280" s="48"/>
      <c r="BZ280" s="48" t="str">
        <f>BZ273</f>
        <v>Unsure</v>
      </c>
      <c r="CA280" s="49"/>
      <c r="CH280" s="47" t="s">
        <v>3266</v>
      </c>
      <c r="CI280" s="48" t="str">
        <f>CI273</f>
        <v>Yes</v>
      </c>
      <c r="CJ280" s="48"/>
      <c r="CK280" s="48" t="str">
        <f>CK273</f>
        <v>No</v>
      </c>
      <c r="CL280" s="48"/>
      <c r="CM280" s="48" t="str">
        <f>CM273</f>
        <v>Unsure</v>
      </c>
      <c r="CN280" s="49"/>
      <c r="CQ280" s="111" t="s">
        <v>3266</v>
      </c>
      <c r="CR280" s="121"/>
      <c r="CT280" s="111" t="s">
        <v>3266</v>
      </c>
      <c r="CU280" s="121"/>
      <c r="CW280" s="111" t="s">
        <v>3266</v>
      </c>
      <c r="CX280" s="116"/>
      <c r="DO280" s="47" t="s">
        <v>3266</v>
      </c>
      <c r="DP280" s="48" t="str">
        <f>DP273</f>
        <v>Yes</v>
      </c>
      <c r="DQ280" s="48"/>
      <c r="DR280" s="48" t="str">
        <f>DR273</f>
        <v>No</v>
      </c>
      <c r="DS280" s="48"/>
      <c r="DT280" s="48" t="str">
        <f>DT273</f>
        <v>Unsure</v>
      </c>
      <c r="DU280" s="49"/>
      <c r="DX280" s="111" t="s">
        <v>3266</v>
      </c>
      <c r="DY280" s="129"/>
      <c r="EA280" s="111" t="s">
        <v>3266</v>
      </c>
      <c r="EB280" s="129"/>
      <c r="ED280" s="111" t="s">
        <v>3266</v>
      </c>
      <c r="EE280" s="129"/>
      <c r="EG280" s="111" t="s">
        <v>3266</v>
      </c>
      <c r="EH280" s="129"/>
      <c r="EJ280" s="111" t="s">
        <v>3266</v>
      </c>
      <c r="EK280" s="129"/>
      <c r="EP280" s="111" t="s">
        <v>3266</v>
      </c>
      <c r="EQ280" s="129"/>
      <c r="EW280" s="111" t="s">
        <v>3266</v>
      </c>
      <c r="EX280" s="129"/>
      <c r="EZ280" s="47" t="s">
        <v>3266</v>
      </c>
      <c r="FA280" s="48" t="str">
        <f>FA273</f>
        <v>Yes</v>
      </c>
      <c r="FB280" s="48"/>
      <c r="FC280" s="48" t="str">
        <f>FC273</f>
        <v>No</v>
      </c>
      <c r="FD280" s="48"/>
      <c r="FE280" s="48" t="str">
        <f>FE273</f>
        <v>Unsure</v>
      </c>
      <c r="FF280" s="49"/>
      <c r="FI280" s="111" t="s">
        <v>3266</v>
      </c>
      <c r="FJ280" s="129"/>
      <c r="FL280" s="111" t="s">
        <v>3266</v>
      </c>
      <c r="FM280" s="129"/>
      <c r="FO280" s="111" t="s">
        <v>3266</v>
      </c>
      <c r="FP280" s="129"/>
      <c r="FR280" s="111" t="s">
        <v>3266</v>
      </c>
      <c r="FS280" s="129"/>
    </row>
    <row r="281" spans="2:175" x14ac:dyDescent="0.2">
      <c r="B281" s="35" t="s">
        <v>3280</v>
      </c>
      <c r="C281" s="36">
        <f>COUNTIF($D$3:$D$243,1)</f>
        <v>7</v>
      </c>
      <c r="D281" s="38">
        <f>C281/C293</f>
        <v>6.6666666666666666E-2</v>
      </c>
      <c r="H281" s="35" t="s">
        <v>3280</v>
      </c>
      <c r="I281" s="36">
        <f>COUNTIFS($D$2:$D$242,1,H$2:H$242,1)</f>
        <v>3</v>
      </c>
      <c r="J281" s="37">
        <f>I281/I293</f>
        <v>5.6603773584905662E-2</v>
      </c>
      <c r="K281" s="36">
        <f>COUNTIFS($D$2:$D$242,1,H$2:H$242,2)</f>
        <v>4</v>
      </c>
      <c r="L281" s="37">
        <f>K281/K293</f>
        <v>7.5471698113207544E-2</v>
      </c>
      <c r="M281" s="36">
        <f>COUNTIFS($D$2:$D$242,1,H$2:H$242,3)</f>
        <v>0</v>
      </c>
      <c r="N281" s="38" t="e">
        <f>M281/M293</f>
        <v>#DIV/0!</v>
      </c>
      <c r="Q281" s="57" t="s">
        <v>3280</v>
      </c>
      <c r="R281" s="83">
        <f>AVERAGEIF($D$2:$D$242,1,Q$2:Q$242)</f>
        <v>50</v>
      </c>
      <c r="W281" s="57" t="s">
        <v>3280</v>
      </c>
      <c r="X281" s="91">
        <f>AVERAGEIF($D$2:$D$242,1,W$2:W$242)</f>
        <v>60</v>
      </c>
      <c r="Z281" s="57" t="s">
        <v>3280</v>
      </c>
      <c r="AA281" s="58">
        <f>AVERAGEIF($D$2:$D$242,1,Z$2:Z$242)</f>
        <v>0.11500000000000002</v>
      </c>
      <c r="AH281" s="35" t="s">
        <v>3280</v>
      </c>
      <c r="AI281" s="36">
        <f>COUNTIFS($D$2:$D$242,1,AH$2:AH$242,1)</f>
        <v>1</v>
      </c>
      <c r="AJ281" s="37">
        <f>AI281/AI293</f>
        <v>2.8571428571428571E-2</v>
      </c>
      <c r="AK281" s="36">
        <f>COUNTIFS($D$2:$D$242,1,AH$2:AH$242,2)</f>
        <v>3</v>
      </c>
      <c r="AL281" s="37">
        <f>AK281/AK293</f>
        <v>0.10344827586206896</v>
      </c>
      <c r="AM281" s="36">
        <f>COUNTIFS($D$2:$D$242,1,AH$2:AH$242,3)</f>
        <v>0</v>
      </c>
      <c r="AN281" s="38" t="e">
        <f>AM281/AM293</f>
        <v>#DIV/0!</v>
      </c>
      <c r="AV281" s="35" t="s">
        <v>3280</v>
      </c>
      <c r="AW281" s="36">
        <f>COUNTIFS($D$2:$D$242,1,AV$2:AV$242,1)</f>
        <v>3</v>
      </c>
      <c r="AX281" s="37">
        <f>AW281/AW293</f>
        <v>7.8947368421052627E-2</v>
      </c>
      <c r="AY281" s="36">
        <f>COUNTIFS($D$2:$D$242,1,AV$2:AV$242,2)</f>
        <v>3</v>
      </c>
      <c r="AZ281" s="37">
        <f>AY281/AY293</f>
        <v>5.3571428571428568E-2</v>
      </c>
      <c r="BA281" s="36">
        <f>COUNTIFS($D$2:$D$242,1,AV$2:AV$242,3)</f>
        <v>0</v>
      </c>
      <c r="BB281" s="38">
        <f>BA281/BA293</f>
        <v>0</v>
      </c>
      <c r="BD281" s="57" t="s">
        <v>3280</v>
      </c>
      <c r="BE281" s="58">
        <f>AVERAGEIF($D$2:$D$242,1,BD$2:BD$242)</f>
        <v>3.15E-2</v>
      </c>
      <c r="BK281" s="35" t="s">
        <v>3280</v>
      </c>
      <c r="BL281" s="36">
        <f>COUNTIFS($D$2:$D$242,1,BK$2:BK$242,1)</f>
        <v>5</v>
      </c>
      <c r="BM281" s="37">
        <f>BL281/BL293</f>
        <v>6.4935064935064929E-2</v>
      </c>
      <c r="BN281" s="36">
        <f>COUNTIFS($D$2:$D$242,1,BK$2:BK$242,2)</f>
        <v>2</v>
      </c>
      <c r="BO281" s="37">
        <f>BN281/BN293</f>
        <v>0.1</v>
      </c>
      <c r="BP281" s="36">
        <f>COUNTIFS($D$2:$D$242,1,BK$2:BK$242,3)</f>
        <v>0</v>
      </c>
      <c r="BQ281" s="38" t="e">
        <f>BP281/BP293</f>
        <v>#DIV/0!</v>
      </c>
      <c r="BU281" s="35" t="s">
        <v>3280</v>
      </c>
      <c r="BV281" s="36">
        <f>COUNTIFS($D$2:$D$242,1,BU$2:BU$242,1)</f>
        <v>4</v>
      </c>
      <c r="BW281" s="37">
        <f>BV281/BV293</f>
        <v>0.10526315789473684</v>
      </c>
      <c r="BX281" s="36">
        <f>COUNTIFS($D$2:$D$242,1,BU$2:BU$242,2)</f>
        <v>3</v>
      </c>
      <c r="BY281" s="37">
        <f>BX281/BX293</f>
        <v>5.3571428571428568E-2</v>
      </c>
      <c r="BZ281" s="36">
        <f>COUNTIFS($D$2:$D$242,1,BU$2:BU$242,3)</f>
        <v>0</v>
      </c>
      <c r="CA281" s="38" t="e">
        <f>BZ281/BZ293</f>
        <v>#DIV/0!</v>
      </c>
      <c r="CH281" s="35" t="s">
        <v>3280</v>
      </c>
      <c r="CI281" s="36">
        <f>COUNTIFS($D$2:$D$242,1,CH$2:CH$242,1)</f>
        <v>7</v>
      </c>
      <c r="CJ281" s="37">
        <f>CI281/CI293</f>
        <v>8.3333333333333329E-2</v>
      </c>
      <c r="CK281" s="36">
        <f>COUNTIFS($D$2:$D$242,1,CH$2:CH$242,2)</f>
        <v>0</v>
      </c>
      <c r="CL281" s="37">
        <f>CK281/CK293</f>
        <v>0</v>
      </c>
      <c r="CM281" s="36">
        <f>COUNTIFS($D$2:$D$242,1,CH$2:CH$242,3)</f>
        <v>0</v>
      </c>
      <c r="CN281" s="38" t="e">
        <f>CM281/CM293</f>
        <v>#DIV/0!</v>
      </c>
      <c r="CQ281" s="108" t="s">
        <v>3280</v>
      </c>
      <c r="CR281" s="118">
        <f>AVERAGEIF($D$2:$D$242,1,CQ$2:CQ$242)</f>
        <v>4200</v>
      </c>
      <c r="CT281" s="108" t="s">
        <v>3280</v>
      </c>
      <c r="CU281" s="118">
        <f>AVERAGEIF($D$2:$D$242,1,CT$2:CT$242)</f>
        <v>48</v>
      </c>
      <c r="CW281" s="108" t="s">
        <v>3280</v>
      </c>
      <c r="CX281" s="113">
        <f>AVERAGEIF($D$2:$D$242,1,CW$2:CW$242)</f>
        <v>11</v>
      </c>
      <c r="DO281" s="35" t="s">
        <v>3280</v>
      </c>
      <c r="DP281" s="36">
        <f>COUNTIFS($D$2:$D$242,1,DO$2:DO$242,1)</f>
        <v>2</v>
      </c>
      <c r="DQ281" s="37">
        <f>DP281/DP293</f>
        <v>5.128205128205128E-2</v>
      </c>
      <c r="DR281" s="36">
        <f>COUNTIFS($D$2:$D$242,1,DO$2:DO$242,2)</f>
        <v>2</v>
      </c>
      <c r="DS281" s="37">
        <f>DR281/DR293</f>
        <v>0.125</v>
      </c>
      <c r="DT281" s="36">
        <f>COUNTIFS($D$2:$D$242,1,DO$2:DO$242,3)</f>
        <v>0</v>
      </c>
      <c r="DU281" s="38" t="e">
        <f>DT281/DT293</f>
        <v>#DIV/0!</v>
      </c>
      <c r="DX281" s="108" t="s">
        <v>3280</v>
      </c>
      <c r="DY281" s="126">
        <f>AVERAGEIF($D$2:$D$242,1,DX$2:DX$242)</f>
        <v>1777</v>
      </c>
      <c r="EA281" s="108" t="s">
        <v>3280</v>
      </c>
      <c r="EB281" s="126" t="e">
        <f>AVERAGEIF($D$2:$D$242,1,EA$2:EA$242)</f>
        <v>#DIV/0!</v>
      </c>
      <c r="ED281" s="108" t="s">
        <v>3280</v>
      </c>
      <c r="EE281" s="126">
        <f>AVERAGEIF($D$2:$D$242,1,ED$2:ED$242)</f>
        <v>155</v>
      </c>
      <c r="EG281" s="108" t="s">
        <v>3280</v>
      </c>
      <c r="EH281" s="126">
        <f>AVERAGEIF($D$2:$D$242,1,EG$2:EG$242)</f>
        <v>0</v>
      </c>
      <c r="EJ281" s="108" t="s">
        <v>3280</v>
      </c>
      <c r="EK281" s="126">
        <f>AVERAGEIF($D$2:$D$242,1,EJ$2:EJ$242)</f>
        <v>22</v>
      </c>
      <c r="EP281" s="108" t="s">
        <v>3280</v>
      </c>
      <c r="EQ281" s="126">
        <f>AVERAGEIF($D$2:$D$242,1,EP$2:EP$242)</f>
        <v>2009.5</v>
      </c>
      <c r="EW281" s="108" t="s">
        <v>3280</v>
      </c>
      <c r="EX281" s="126">
        <f>AVERAGEIF($D$2:$D$242,1,EW$2:EW$242)</f>
        <v>2022</v>
      </c>
      <c r="EZ281" s="35" t="s">
        <v>3280</v>
      </c>
      <c r="FA281" s="36">
        <f>COUNTIFS($D$2:$D$242,1,EZ$2:EZ$242,1)</f>
        <v>0</v>
      </c>
      <c r="FB281" s="37">
        <f>FA281/FA293</f>
        <v>0</v>
      </c>
      <c r="FC281" s="36">
        <f>COUNTIFS($D$2:$D$242,1,EZ$2:EZ$242,2)</f>
        <v>3</v>
      </c>
      <c r="FD281" s="37">
        <f>FC281/FC293</f>
        <v>0.1111111111111111</v>
      </c>
      <c r="FE281" s="36">
        <f>COUNTIFS($D$2:$D$242,1,EZ$2:EZ$242,3)</f>
        <v>0</v>
      </c>
      <c r="FF281" s="38" t="e">
        <f>FE281/FE293</f>
        <v>#DIV/0!</v>
      </c>
      <c r="FI281" s="108" t="s">
        <v>3280</v>
      </c>
      <c r="FJ281" s="126">
        <f>AVERAGEIF($D$2:$D$242,1,FI$2:FI$242)</f>
        <v>1819</v>
      </c>
      <c r="FL281" s="108" t="s">
        <v>3280</v>
      </c>
      <c r="FM281" s="126" t="e">
        <f>AVERAGEIF($D$2:$D$242,1,FL$2:FL$242)</f>
        <v>#DIV/0!</v>
      </c>
      <c r="FO281" s="108" t="s">
        <v>3280</v>
      </c>
      <c r="FP281" s="126" t="e">
        <f>AVERAGEIF($D$2:$D$242,1,FO$2:FO$242)</f>
        <v>#DIV/0!</v>
      </c>
      <c r="FR281" s="108" t="s">
        <v>3280</v>
      </c>
      <c r="FS281" s="126" t="e">
        <f>AVERAGEIF($D$2:$D$242,1,FR$2:FR$242)</f>
        <v>#DIV/0!</v>
      </c>
    </row>
    <row r="282" spans="2:175" x14ac:dyDescent="0.2">
      <c r="B282" s="39" t="s">
        <v>3281</v>
      </c>
      <c r="C282" s="40">
        <f>COUNTIF($D$3:$D$243,2)</f>
        <v>11</v>
      </c>
      <c r="D282" s="42">
        <f>C282/C293</f>
        <v>0.10476190476190476</v>
      </c>
      <c r="H282" s="39" t="s">
        <v>3281</v>
      </c>
      <c r="I282" s="36">
        <f>COUNTIFS($D$2:$D$242,2,H$2:H$242,1)</f>
        <v>10</v>
      </c>
      <c r="J282" s="41">
        <f>I282/I293</f>
        <v>0.18867924528301888</v>
      </c>
      <c r="K282" s="36">
        <f>COUNTIFS($D$2:$D$242,2,H$2:H$242,2)</f>
        <v>2</v>
      </c>
      <c r="L282" s="41">
        <f>K282/K293</f>
        <v>3.7735849056603772E-2</v>
      </c>
      <c r="M282" s="36">
        <f>COUNTIFS($D$2:$D$242,2,H$2:H$242,3)</f>
        <v>0</v>
      </c>
      <c r="N282" s="42" t="e">
        <f>M282/M293</f>
        <v>#DIV/0!</v>
      </c>
      <c r="Q282" s="39" t="s">
        <v>3281</v>
      </c>
      <c r="R282" s="84">
        <f>AVERAGEIF($D$2:$D$242,2,Q$2:Q$242)</f>
        <v>28.33</v>
      </c>
      <c r="W282" s="39" t="s">
        <v>3281</v>
      </c>
      <c r="X282" s="92">
        <f>AVERAGEIF($D$2:$D$242,2,W$2:W$242)</f>
        <v>147.14285714285714</v>
      </c>
      <c r="Z282" s="39" t="s">
        <v>3281</v>
      </c>
      <c r="AA282" s="59">
        <f>AVERAGEIF($D$2:$D$242,2,Z$2:Z$242)</f>
        <v>0.13122222222222224</v>
      </c>
      <c r="AH282" s="39" t="s">
        <v>3281</v>
      </c>
      <c r="AI282" s="36">
        <f>COUNTIFS($D$2:$D$242,2,AH$2:AH$242,1)</f>
        <v>9</v>
      </c>
      <c r="AJ282" s="41">
        <f>AI282/AI293</f>
        <v>0.25714285714285712</v>
      </c>
      <c r="AK282" s="36">
        <f>COUNTIFS($D$2:$D$242,2,AH$2:AH$242,2)</f>
        <v>2</v>
      </c>
      <c r="AL282" s="41">
        <f>AK282/AK293</f>
        <v>6.8965517241379309E-2</v>
      </c>
      <c r="AM282" s="36">
        <f>COUNTIFS($D$2:$D$242,2,AH$2:AH$242,3)</f>
        <v>0</v>
      </c>
      <c r="AN282" s="42" t="e">
        <f>AM282/AM293</f>
        <v>#DIV/0!</v>
      </c>
      <c r="AV282" s="39" t="s">
        <v>3281</v>
      </c>
      <c r="AW282" s="36">
        <f>COUNTIFS($D$2:$D$242,2,AV$2:AV$242,1)</f>
        <v>10</v>
      </c>
      <c r="AX282" s="41">
        <f>AW282/AW293</f>
        <v>0.26315789473684209</v>
      </c>
      <c r="AY282" s="36">
        <f>COUNTIFS($D$2:$D$242,2,AV$2:AV$242,2)</f>
        <v>1</v>
      </c>
      <c r="AZ282" s="41">
        <f>AY282/AY293</f>
        <v>1.7857142857142856E-2</v>
      </c>
      <c r="BA282" s="36">
        <f>COUNTIFS($D$2:$D$242,2,AV$2:AV$242,3)</f>
        <v>1</v>
      </c>
      <c r="BB282" s="42">
        <f>BA282/BA293</f>
        <v>0.33333333333333331</v>
      </c>
      <c r="BD282" s="39" t="s">
        <v>3281</v>
      </c>
      <c r="BE282" s="59">
        <f>AVERAGEIF($D$2:$D$242,2,BD$2:BD$242)</f>
        <v>3.279E-2</v>
      </c>
      <c r="BK282" s="39" t="s">
        <v>3281</v>
      </c>
      <c r="BL282" s="36">
        <f>COUNTIFS($D$2:$D$242,2,BK$2:BK$242,1)</f>
        <v>11</v>
      </c>
      <c r="BM282" s="41">
        <f>BL282/BL293</f>
        <v>0.14285714285714285</v>
      </c>
      <c r="BN282" s="36">
        <f>COUNTIFS($D$2:$D$242,2,BK$2:BK$242,2)</f>
        <v>1</v>
      </c>
      <c r="BO282" s="41">
        <f>BN282/BN293</f>
        <v>0.05</v>
      </c>
      <c r="BP282" s="36">
        <f>COUNTIFS($D$2:$D$242,2,BK$2:BK$242,3)</f>
        <v>0</v>
      </c>
      <c r="BQ282" s="42" t="e">
        <f>BP282/BP293</f>
        <v>#DIV/0!</v>
      </c>
      <c r="BU282" s="39" t="s">
        <v>3281</v>
      </c>
      <c r="BV282" s="36">
        <f>COUNTIFS($D$2:$D$242,2,BU$2:BU$242,1)</f>
        <v>11</v>
      </c>
      <c r="BW282" s="41">
        <f>BV282/BV293</f>
        <v>0.28947368421052633</v>
      </c>
      <c r="BX282" s="36">
        <f>COUNTIFS($D$2:$D$242,2,BU$2:BU$242,2)</f>
        <v>1</v>
      </c>
      <c r="BY282" s="41">
        <f>BX282/BX293</f>
        <v>1.7857142857142856E-2</v>
      </c>
      <c r="BZ282" s="36">
        <f>COUNTIFS($D$2:$D$242,2,BU$2:BU$242,3)</f>
        <v>0</v>
      </c>
      <c r="CA282" s="42" t="e">
        <f>BZ282/BZ293</f>
        <v>#DIV/0!</v>
      </c>
      <c r="CH282" s="39" t="s">
        <v>3281</v>
      </c>
      <c r="CI282" s="36">
        <f>COUNTIFS($D$2:$D$242,2,CH$2:CH$242,1)</f>
        <v>12</v>
      </c>
      <c r="CJ282" s="41">
        <f>CI282/CI293</f>
        <v>0.14285714285714285</v>
      </c>
      <c r="CK282" s="36">
        <f>COUNTIFS($D$2:$D$242,2,CH$2:CH$242,2)</f>
        <v>0</v>
      </c>
      <c r="CL282" s="41">
        <f>CK282/CK293</f>
        <v>0</v>
      </c>
      <c r="CM282" s="36">
        <f>COUNTIFS($D$2:$D$242,2,CH$2:CH$242,3)</f>
        <v>0</v>
      </c>
      <c r="CN282" s="42" t="e">
        <f>CM282/CM293</f>
        <v>#DIV/0!</v>
      </c>
      <c r="CQ282" s="109" t="s">
        <v>3281</v>
      </c>
      <c r="CR282" s="119">
        <f>AVERAGEIF($D$2:$D$242,2,CQ$2:CQ$242)</f>
        <v>717.5</v>
      </c>
      <c r="CT282" s="109" t="s">
        <v>3281</v>
      </c>
      <c r="CU282" s="119">
        <f>AVERAGEIF($D$2:$D$242,2,CT$2:CT$242)</f>
        <v>117.02374999999999</v>
      </c>
      <c r="CW282" s="109" t="s">
        <v>3281</v>
      </c>
      <c r="CX282" s="114">
        <f>AVERAGEIF($D$2:$D$242,2,CW$2:CW$242)</f>
        <v>3.45</v>
      </c>
      <c r="DO282" s="39" t="s">
        <v>3281</v>
      </c>
      <c r="DP282" s="36">
        <f>COUNTIFS($D$2:$D$242,2,DO$2:DO$242,1)</f>
        <v>8</v>
      </c>
      <c r="DQ282" s="41">
        <f>DP282/DP293</f>
        <v>0.20512820512820512</v>
      </c>
      <c r="DR282" s="36">
        <f>COUNTIFS($D$2:$D$242,2,DO$2:DO$242,2)</f>
        <v>0</v>
      </c>
      <c r="DS282" s="41">
        <f>DR282/DR293</f>
        <v>0</v>
      </c>
      <c r="DT282" s="36">
        <f>COUNTIFS($D$2:$D$242,2,DO$2:DO$242,3)</f>
        <v>0</v>
      </c>
      <c r="DU282" s="42" t="e">
        <f>DT282/DT293</f>
        <v>#DIV/0!</v>
      </c>
      <c r="DX282" s="109" t="s">
        <v>3281</v>
      </c>
      <c r="DY282" s="127">
        <f>AVERAGEIF($D$2:$D$242,2,DX$2:DX$242)</f>
        <v>23630.954142857143</v>
      </c>
      <c r="EA282" s="109" t="s">
        <v>3281</v>
      </c>
      <c r="EB282" s="127">
        <f>AVERAGEIF($D$2:$D$242,2,EA$2:EA$242)</f>
        <v>185</v>
      </c>
      <c r="ED282" s="109" t="s">
        <v>3281</v>
      </c>
      <c r="EE282" s="127">
        <f>AVERAGEIF($D$2:$D$242,2,ED$2:ED$242)</f>
        <v>319.85714285714283</v>
      </c>
      <c r="EG282" s="109" t="s">
        <v>3281</v>
      </c>
      <c r="EH282" s="127">
        <f>AVERAGEIF($D$2:$D$242,2,EG$2:EG$242)</f>
        <v>0</v>
      </c>
      <c r="EJ282" s="109" t="s">
        <v>3281</v>
      </c>
      <c r="EK282" s="127">
        <f>AVERAGEIF($D$2:$D$242,2,EJ$2:EJ$242)</f>
        <v>6.8</v>
      </c>
      <c r="EP282" s="109" t="s">
        <v>3281</v>
      </c>
      <c r="EQ282" s="127">
        <f>AVERAGEIF($D$2:$D$242,2,EP$2:EP$242)</f>
        <v>2010.3333333333333</v>
      </c>
      <c r="EW282" s="109" t="s">
        <v>3281</v>
      </c>
      <c r="EX282" s="127">
        <f>AVERAGEIF($D$2:$D$242,2,EW$2:EW$242)</f>
        <v>2023</v>
      </c>
      <c r="EZ282" s="39" t="s">
        <v>3281</v>
      </c>
      <c r="FA282" s="36">
        <f>COUNTIFS($D$2:$D$242,2,EZ$2:EZ$242,1)</f>
        <v>2</v>
      </c>
      <c r="FB282" s="41">
        <f>FA282/FA293</f>
        <v>9.5238095238095233E-2</v>
      </c>
      <c r="FC282" s="36">
        <f>COUNTIFS($D$2:$D$242,2,EZ$2:EZ$242,2)</f>
        <v>3</v>
      </c>
      <c r="FD282" s="41">
        <f>FC282/FC293</f>
        <v>0.1111111111111111</v>
      </c>
      <c r="FE282" s="36">
        <f>COUNTIFS($D$2:$D$242,2,EZ$2:EZ$242,3)</f>
        <v>0</v>
      </c>
      <c r="FF282" s="42" t="e">
        <f>FE282/FE293</f>
        <v>#DIV/0!</v>
      </c>
      <c r="FI282" s="109" t="s">
        <v>3281</v>
      </c>
      <c r="FJ282" s="127">
        <f>AVERAGEIF($D$2:$D$242,2,FI$2:FI$242)</f>
        <v>6522.666666666667</v>
      </c>
      <c r="FL282" s="109" t="s">
        <v>3281</v>
      </c>
      <c r="FM282" s="127">
        <f>AVERAGEIF($D$2:$D$242,2,FL$2:FL$242)</f>
        <v>0</v>
      </c>
      <c r="FO282" s="109" t="s">
        <v>3281</v>
      </c>
      <c r="FP282" s="127">
        <f>AVERAGEIF($D$2:$D$242,2,FO$2:FO$242)</f>
        <v>77.188571428571422</v>
      </c>
      <c r="FR282" s="109" t="s">
        <v>3281</v>
      </c>
      <c r="FS282" s="127" t="e">
        <f>AVERAGEIF($D$2:$D$242,2,FR$2:FR$242)</f>
        <v>#DIV/0!</v>
      </c>
    </row>
    <row r="283" spans="2:175" x14ac:dyDescent="0.2">
      <c r="B283" s="35" t="s">
        <v>3282</v>
      </c>
      <c r="C283" s="36">
        <f>COUNTIF($D$3:$D$243,3)</f>
        <v>22</v>
      </c>
      <c r="D283" s="38">
        <f>C283/C293</f>
        <v>0.20952380952380953</v>
      </c>
      <c r="H283" s="35" t="s">
        <v>3282</v>
      </c>
      <c r="I283" s="36">
        <f>COUNTIFS($D$2:$D$242,3,H$2:H$242,1)</f>
        <v>14</v>
      </c>
      <c r="J283" s="37">
        <f>I283/I293</f>
        <v>0.26415094339622641</v>
      </c>
      <c r="K283" s="36">
        <f>COUNTIFS($D$2:$D$242,3,H$2:H$242,2)</f>
        <v>8</v>
      </c>
      <c r="L283" s="37">
        <f>K283/K293</f>
        <v>0.15094339622641509</v>
      </c>
      <c r="M283" s="36">
        <f>COUNTIFS($D$2:$D$242,3,H$2:H$242,3)</f>
        <v>0</v>
      </c>
      <c r="N283" s="38" t="e">
        <f>M283/M293</f>
        <v>#DIV/0!</v>
      </c>
      <c r="Q283" s="57" t="s">
        <v>3282</v>
      </c>
      <c r="R283" s="83">
        <f>AVERAGEIF($D$2:$D$242,3,Q$2:Q$242)</f>
        <v>100.255</v>
      </c>
      <c r="W283" s="57" t="s">
        <v>3282</v>
      </c>
      <c r="X283" s="91">
        <f>AVERAGEIF($D$2:$D$242,3,W$2:W$242)</f>
        <v>101.42857142857143</v>
      </c>
      <c r="Z283" s="57" t="s">
        <v>3282</v>
      </c>
      <c r="AA283" s="58">
        <f>AVERAGEIF($D$2:$D$242,3,Z$2:Z$242)</f>
        <v>0.1827</v>
      </c>
      <c r="AH283" s="35" t="s">
        <v>3282</v>
      </c>
      <c r="AI283" s="36">
        <f>COUNTIFS($D$2:$D$242,3,AH$2:AH$242,1)</f>
        <v>8</v>
      </c>
      <c r="AJ283" s="37">
        <f>AI283/AI293</f>
        <v>0.22857142857142856</v>
      </c>
      <c r="AK283" s="36">
        <f>COUNTIFS($D$2:$D$242,3,AH$2:AH$242,2)</f>
        <v>8</v>
      </c>
      <c r="AL283" s="37">
        <f>AK283/AK293</f>
        <v>0.27586206896551724</v>
      </c>
      <c r="AM283" s="36">
        <f>COUNTIFS($D$2:$D$242,3,AH$2:AH$242,3)</f>
        <v>0</v>
      </c>
      <c r="AN283" s="38" t="e">
        <f>AM283/AM293</f>
        <v>#DIV/0!</v>
      </c>
      <c r="AV283" s="35" t="s">
        <v>3282</v>
      </c>
      <c r="AW283" s="36">
        <f>COUNTIFS($D$2:$D$242,3,AV$2:AV$242,1)</f>
        <v>12</v>
      </c>
      <c r="AX283" s="37">
        <f>AW283/AW293</f>
        <v>0.31578947368421051</v>
      </c>
      <c r="AY283" s="36">
        <f>COUNTIFS($D$2:$D$242,3,AV$2:AV$242,2)</f>
        <v>10</v>
      </c>
      <c r="AZ283" s="37">
        <f>AY283/AY293</f>
        <v>0.17857142857142858</v>
      </c>
      <c r="BA283" s="36">
        <f>COUNTIFS($D$2:$D$242,3,AV$2:AV$242,3)</f>
        <v>0</v>
      </c>
      <c r="BB283" s="38">
        <f>BA283/BA293</f>
        <v>0</v>
      </c>
      <c r="BD283" s="57" t="s">
        <v>3282</v>
      </c>
      <c r="BE283" s="58">
        <f>AVERAGEIF($D$2:$D$242,3,BD$2:BD$242)</f>
        <v>0.11421538461538464</v>
      </c>
      <c r="BK283" s="35" t="s">
        <v>3282</v>
      </c>
      <c r="BL283" s="36">
        <f>COUNTIFS($D$2:$D$242,3,BK$2:BK$242,1)</f>
        <v>17</v>
      </c>
      <c r="BM283" s="37">
        <f>BL283/BL293</f>
        <v>0.22077922077922077</v>
      </c>
      <c r="BN283" s="36">
        <f>COUNTIFS($D$2:$D$242,3,BK$2:BK$242,2)</f>
        <v>4</v>
      </c>
      <c r="BO283" s="37">
        <f>BN283/BN293</f>
        <v>0.2</v>
      </c>
      <c r="BP283" s="36">
        <f>COUNTIFS($D$2:$D$242,3,BK$2:BK$242,3)</f>
        <v>0</v>
      </c>
      <c r="BQ283" s="38" t="e">
        <f>BP283/BP293</f>
        <v>#DIV/0!</v>
      </c>
      <c r="BU283" s="35" t="s">
        <v>3282</v>
      </c>
      <c r="BV283" s="36">
        <f>COUNTIFS($D$2:$D$242,3,BU$2:BU$242,1)</f>
        <v>11</v>
      </c>
      <c r="BW283" s="37">
        <f>BV283/BV293</f>
        <v>0.28947368421052633</v>
      </c>
      <c r="BX283" s="36">
        <f>COUNTIFS($D$2:$D$242,3,BU$2:BU$242,2)</f>
        <v>10</v>
      </c>
      <c r="BY283" s="37">
        <f>BX283/BX293</f>
        <v>0.17857142857142858</v>
      </c>
      <c r="BZ283" s="36">
        <f>COUNTIFS($D$2:$D$242,3,BU$2:BU$242,3)</f>
        <v>0</v>
      </c>
      <c r="CA283" s="38" t="e">
        <f>BZ283/BZ293</f>
        <v>#DIV/0!</v>
      </c>
      <c r="CH283" s="35" t="s">
        <v>3282</v>
      </c>
      <c r="CI283" s="36">
        <f>COUNTIFS($D$2:$D$242,3,CH$2:CH$242,1)</f>
        <v>18</v>
      </c>
      <c r="CJ283" s="37">
        <f>CI283/CI293</f>
        <v>0.21428571428571427</v>
      </c>
      <c r="CK283" s="36">
        <f>COUNTIFS($D$2:$D$242,3,CH$2:CH$242,2)</f>
        <v>3</v>
      </c>
      <c r="CL283" s="37">
        <f>CK283/CK293</f>
        <v>0.3</v>
      </c>
      <c r="CM283" s="36">
        <f>COUNTIFS($D$2:$D$242,3,CH$2:CH$242,3)</f>
        <v>0</v>
      </c>
      <c r="CN283" s="38" t="e">
        <f>CM283/CM293</f>
        <v>#DIV/0!</v>
      </c>
      <c r="CQ283" s="108" t="s">
        <v>3282</v>
      </c>
      <c r="CR283" s="118">
        <f>AVERAGEIF($D$2:$D$242,3,CQ$2:CQ$242)</f>
        <v>443.14285714285717</v>
      </c>
      <c r="CT283" s="108" t="s">
        <v>3282</v>
      </c>
      <c r="CU283" s="118">
        <f>AVERAGEIF($D$2:$D$242,3,CT$2:CT$242)</f>
        <v>118.97499999999999</v>
      </c>
      <c r="CW283" s="108" t="s">
        <v>3282</v>
      </c>
      <c r="CX283" s="113">
        <f>AVERAGEIF($D$2:$D$242,3,CW$2:CW$242)</f>
        <v>4.1454545454545446</v>
      </c>
      <c r="DO283" s="35" t="s">
        <v>3282</v>
      </c>
      <c r="DP283" s="36">
        <f>COUNTIFS($D$2:$D$242,3,DO$2:DO$242,1)</f>
        <v>9</v>
      </c>
      <c r="DQ283" s="37">
        <f>DP283/DP293</f>
        <v>0.23076923076923078</v>
      </c>
      <c r="DR283" s="36">
        <f>COUNTIFS($D$2:$D$242,3,DO$2:DO$242,2)</f>
        <v>3</v>
      </c>
      <c r="DS283" s="37">
        <f>DR283/DR293</f>
        <v>0.1875</v>
      </c>
      <c r="DT283" s="36">
        <f>COUNTIFS($D$2:$D$242,3,DO$2:DO$242,3)</f>
        <v>0</v>
      </c>
      <c r="DU283" s="38" t="e">
        <f>DT283/DT293</f>
        <v>#DIV/0!</v>
      </c>
      <c r="DX283" s="108" t="s">
        <v>3282</v>
      </c>
      <c r="DY283" s="126">
        <f>AVERAGEIF($D$2:$D$242,3,DX$2:DX$242)</f>
        <v>19642.692307692309</v>
      </c>
      <c r="EA283" s="108" t="s">
        <v>3282</v>
      </c>
      <c r="EB283" s="126">
        <f>AVERAGEIF($D$2:$D$242,3,EA$2:EA$242)</f>
        <v>14729.8</v>
      </c>
      <c r="ED283" s="108" t="s">
        <v>3282</v>
      </c>
      <c r="EE283" s="126">
        <f>AVERAGEIF($D$2:$D$242,3,ED$2:ED$242)</f>
        <v>433.72727272727275</v>
      </c>
      <c r="EG283" s="108" t="s">
        <v>3282</v>
      </c>
      <c r="EH283" s="126">
        <f>AVERAGEIF($D$2:$D$242,3,EG$2:EG$242)</f>
        <v>238.6</v>
      </c>
      <c r="EJ283" s="108" t="s">
        <v>3282</v>
      </c>
      <c r="EK283" s="126">
        <f>AVERAGEIF($D$2:$D$242,3,EJ$2:EJ$242)</f>
        <v>6.625</v>
      </c>
      <c r="EP283" s="108" t="s">
        <v>3282</v>
      </c>
      <c r="EQ283" s="126">
        <f>AVERAGEIF($D$2:$D$242,3,EP$2:EP$242)</f>
        <v>2007.4444444444443</v>
      </c>
      <c r="EW283" s="108" t="s">
        <v>3282</v>
      </c>
      <c r="EX283" s="126">
        <f>AVERAGEIF($D$2:$D$242,3,EW$2:EW$242)</f>
        <v>2036</v>
      </c>
      <c r="EZ283" s="35" t="s">
        <v>3282</v>
      </c>
      <c r="FA283" s="36">
        <f>COUNTIFS($D$2:$D$242,3,EZ$2:EZ$242,1)</f>
        <v>4</v>
      </c>
      <c r="FB283" s="37">
        <f>FA283/FA293</f>
        <v>0.19047619047619047</v>
      </c>
      <c r="FC283" s="36">
        <f>COUNTIFS($D$2:$D$242,3,EZ$2:EZ$242,2)</f>
        <v>8</v>
      </c>
      <c r="FD283" s="37">
        <f>FC283/FC293</f>
        <v>0.29629629629629628</v>
      </c>
      <c r="FE283" s="36">
        <f>COUNTIFS($D$2:$D$242,3,EZ$2:EZ$242,3)</f>
        <v>0</v>
      </c>
      <c r="FF283" s="38" t="e">
        <f>FE283/FE293</f>
        <v>#DIV/0!</v>
      </c>
      <c r="FI283" s="108" t="s">
        <v>3282</v>
      </c>
      <c r="FJ283" s="126">
        <f>AVERAGEIF($D$2:$D$242,3,FI$2:FI$242)</f>
        <v>8046.875</v>
      </c>
      <c r="FL283" s="108" t="s">
        <v>3282</v>
      </c>
      <c r="FM283" s="126">
        <f>AVERAGEIF($D$2:$D$242,3,FL$2:FL$242)</f>
        <v>0</v>
      </c>
      <c r="FO283" s="108" t="s">
        <v>3282</v>
      </c>
      <c r="FP283" s="126">
        <f>AVERAGEIF($D$2:$D$242,3,FO$2:FO$242)</f>
        <v>160.26</v>
      </c>
      <c r="FR283" s="108" t="s">
        <v>3282</v>
      </c>
      <c r="FS283" s="126" t="e">
        <f>AVERAGEIF($D$2:$D$242,3,FR$2:FR$242)</f>
        <v>#DIV/0!</v>
      </c>
    </row>
    <row r="284" spans="2:175" x14ac:dyDescent="0.2">
      <c r="B284" s="39" t="s">
        <v>3283</v>
      </c>
      <c r="C284" s="40">
        <f>COUNTIF($D$3:$D$243,4)</f>
        <v>8</v>
      </c>
      <c r="D284" s="42">
        <f>C284/C293</f>
        <v>7.6190476190476197E-2</v>
      </c>
      <c r="H284" s="39" t="s">
        <v>3283</v>
      </c>
      <c r="I284" s="36">
        <f>COUNTIFS($D$2:$D$242,4,H$2:H$242,1)</f>
        <v>5</v>
      </c>
      <c r="J284" s="41">
        <f>I284/I293</f>
        <v>9.4339622641509441E-2</v>
      </c>
      <c r="K284" s="36">
        <f>COUNTIFS($D$2:$D$242,4,H$2:H$242,2)</f>
        <v>3</v>
      </c>
      <c r="L284" s="41">
        <f>K284/K293</f>
        <v>5.6603773584905662E-2</v>
      </c>
      <c r="M284" s="36">
        <f>COUNTIFS($D$2:$D$242,4,H$2:H$242,3)</f>
        <v>0</v>
      </c>
      <c r="N284" s="42" t="e">
        <f>M284/M293</f>
        <v>#DIV/0!</v>
      </c>
      <c r="Q284" s="39" t="s">
        <v>3283</v>
      </c>
      <c r="R284" s="84">
        <f>AVERAGEIF($D$2:$D$242,4,Q$2:Q$242)</f>
        <v>22.5</v>
      </c>
      <c r="W284" s="39" t="s">
        <v>3283</v>
      </c>
      <c r="X284" s="92">
        <f>AVERAGEIF($D$2:$D$242,4,W$2:W$242)</f>
        <v>101.875</v>
      </c>
      <c r="Z284" s="39" t="s">
        <v>3283</v>
      </c>
      <c r="AA284" s="59">
        <f>AVERAGEIF($D$2:$D$242,4,Z$2:Z$242)</f>
        <v>0.26400000000000001</v>
      </c>
      <c r="AH284" s="39" t="s">
        <v>3283</v>
      </c>
      <c r="AI284" s="36">
        <f>COUNTIFS($D$2:$D$242,4,AH$2:AH$242,1)</f>
        <v>4</v>
      </c>
      <c r="AJ284" s="41">
        <f>AI284/AI293</f>
        <v>0.11428571428571428</v>
      </c>
      <c r="AK284" s="36">
        <f>COUNTIFS($D$2:$D$242,4,AH$2:AH$242,2)</f>
        <v>1</v>
      </c>
      <c r="AL284" s="41">
        <f>AK284/AK293</f>
        <v>3.4482758620689655E-2</v>
      </c>
      <c r="AM284" s="36">
        <f>COUNTIFS($D$2:$D$242,4,AH$2:AH$242,3)</f>
        <v>0</v>
      </c>
      <c r="AN284" s="42" t="e">
        <f>AM284/AM293</f>
        <v>#DIV/0!</v>
      </c>
      <c r="AV284" s="39" t="s">
        <v>3283</v>
      </c>
      <c r="AW284" s="36">
        <f>COUNTIFS($D$2:$D$242,4,AV$2:AV$242,1)</f>
        <v>5</v>
      </c>
      <c r="AX284" s="41">
        <f>AW284/AW293</f>
        <v>0.13157894736842105</v>
      </c>
      <c r="AY284" s="36">
        <f>COUNTIFS($D$2:$D$242,4,AV$2:AV$242,2)</f>
        <v>2</v>
      </c>
      <c r="AZ284" s="41">
        <f>AY284/AY293</f>
        <v>3.5714285714285712E-2</v>
      </c>
      <c r="BA284" s="36">
        <f>COUNTIFS($D$2:$D$242,4,AV$2:AV$242,3)</f>
        <v>0</v>
      </c>
      <c r="BB284" s="42">
        <f>BA284/BA293</f>
        <v>0</v>
      </c>
      <c r="BD284" s="39" t="s">
        <v>3283</v>
      </c>
      <c r="BE284" s="59">
        <f>AVERAGEIF($D$2:$D$242,4,BD$2:BD$242)</f>
        <v>7.7249999999999999E-2</v>
      </c>
      <c r="BK284" s="39" t="s">
        <v>3283</v>
      </c>
      <c r="BL284" s="36">
        <f>COUNTIFS($D$2:$D$242,4,BK$2:BK$242,1)</f>
        <v>7</v>
      </c>
      <c r="BM284" s="41">
        <f>BL284/BL293</f>
        <v>9.0909090909090912E-2</v>
      </c>
      <c r="BN284" s="36">
        <f>COUNTIFS($D$2:$D$242,4,BK$2:BK$242,2)</f>
        <v>0</v>
      </c>
      <c r="BO284" s="41">
        <f>BN284/BN293</f>
        <v>0</v>
      </c>
      <c r="BP284" s="36">
        <f>COUNTIFS($D$2:$D$242,4,BK$2:BK$242,3)</f>
        <v>0</v>
      </c>
      <c r="BQ284" s="42" t="e">
        <f>BP284/BP293</f>
        <v>#DIV/0!</v>
      </c>
      <c r="BU284" s="39" t="s">
        <v>3283</v>
      </c>
      <c r="BV284" s="36">
        <f>COUNTIFS($D$2:$D$242,4,BU$2:BU$242,1)</f>
        <v>5</v>
      </c>
      <c r="BW284" s="41">
        <f>BV284/BV293</f>
        <v>0.13157894736842105</v>
      </c>
      <c r="BX284" s="36">
        <f>COUNTIFS($D$2:$D$242,4,BU$2:BU$242,2)</f>
        <v>2</v>
      </c>
      <c r="BY284" s="41">
        <f>BX284/BX293</f>
        <v>3.5714285714285712E-2</v>
      </c>
      <c r="BZ284" s="36">
        <f>COUNTIFS($D$2:$D$242,4,BU$2:BU$242,3)</f>
        <v>0</v>
      </c>
      <c r="CA284" s="42" t="e">
        <f>BZ284/BZ293</f>
        <v>#DIV/0!</v>
      </c>
      <c r="CH284" s="39" t="s">
        <v>3283</v>
      </c>
      <c r="CI284" s="36">
        <f>COUNTIFS($D$2:$D$242,4,CH$2:CH$242,1)</f>
        <v>7</v>
      </c>
      <c r="CJ284" s="41">
        <f>CI284/CI293</f>
        <v>8.3333333333333329E-2</v>
      </c>
      <c r="CK284" s="36">
        <f>COUNTIFS($D$2:$D$242,4,CH$2:CH$242,2)</f>
        <v>0</v>
      </c>
      <c r="CL284" s="41">
        <f>CK284/CK293</f>
        <v>0</v>
      </c>
      <c r="CM284" s="36">
        <f>COUNTIFS($D$2:$D$242,4,CH$2:CH$242,3)</f>
        <v>0</v>
      </c>
      <c r="CN284" s="42" t="e">
        <f>CM284/CM293</f>
        <v>#DIV/0!</v>
      </c>
      <c r="CQ284" s="109" t="s">
        <v>3283</v>
      </c>
      <c r="CR284" s="119">
        <f>AVERAGEIF($D$2:$D$242,4,CQ$2:CQ$242)</f>
        <v>136</v>
      </c>
      <c r="CT284" s="109" t="s">
        <v>3283</v>
      </c>
      <c r="CU284" s="119">
        <f>AVERAGEIF($D$2:$D$242,4,CT$2:CT$242)</f>
        <v>60.487142857142864</v>
      </c>
      <c r="CW284" s="109" t="s">
        <v>3283</v>
      </c>
      <c r="CX284" s="114">
        <f>AVERAGEIF($D$2:$D$242,4,CW$2:CW$242)</f>
        <v>1.6761333333333335</v>
      </c>
      <c r="DO284" s="39" t="s">
        <v>3283</v>
      </c>
      <c r="DP284" s="36">
        <f>COUNTIFS($D$2:$D$242,4,DO$2:DO$242,1)</f>
        <v>5</v>
      </c>
      <c r="DQ284" s="41">
        <f>DP284/DP293</f>
        <v>0.12820512820512819</v>
      </c>
      <c r="DR284" s="36">
        <f>COUNTIFS($D$2:$D$242,4,DO$2:DO$242,2)</f>
        <v>2</v>
      </c>
      <c r="DS284" s="41">
        <f>DR284/DR293</f>
        <v>0.125</v>
      </c>
      <c r="DT284" s="36">
        <f>COUNTIFS($D$2:$D$242,4,DO$2:DO$242,3)</f>
        <v>0</v>
      </c>
      <c r="DU284" s="42" t="e">
        <f>DT284/DT293</f>
        <v>#DIV/0!</v>
      </c>
      <c r="DX284" s="109" t="s">
        <v>3283</v>
      </c>
      <c r="DY284" s="127">
        <f>AVERAGEIF($D$2:$D$242,4,DX$2:DX$242)</f>
        <v>4348</v>
      </c>
      <c r="EA284" s="109" t="s">
        <v>3283</v>
      </c>
      <c r="EB284" s="127">
        <f>AVERAGEIF($D$2:$D$242,4,EA$2:EA$242)</f>
        <v>11</v>
      </c>
      <c r="ED284" s="109" t="s">
        <v>3283</v>
      </c>
      <c r="EE284" s="127">
        <f>AVERAGEIF($D$2:$D$242,4,ED$2:ED$242)</f>
        <v>129.6</v>
      </c>
      <c r="EG284" s="109" t="s">
        <v>3283</v>
      </c>
      <c r="EH284" s="127">
        <f>AVERAGEIF($D$2:$D$242,4,EG$2:EG$242)</f>
        <v>0.33333333333333331</v>
      </c>
      <c r="EJ284" s="109" t="s">
        <v>3283</v>
      </c>
      <c r="EK284" s="127">
        <f>AVERAGEIF($D$2:$D$242,4,EJ$2:EJ$242)</f>
        <v>5.5</v>
      </c>
      <c r="EP284" s="109" t="s">
        <v>3283</v>
      </c>
      <c r="EQ284" s="127">
        <f>AVERAGEIF($D$2:$D$242,4,EP$2:EP$242)</f>
        <v>2007.2</v>
      </c>
      <c r="EW284" s="109" t="s">
        <v>3283</v>
      </c>
      <c r="EX284" s="127">
        <f>AVERAGEIF($D$2:$D$242,4,EW$2:EW$242)</f>
        <v>2034.25</v>
      </c>
      <c r="EZ284" s="39" t="s">
        <v>3283</v>
      </c>
      <c r="FA284" s="36">
        <f>COUNTIFS($D$2:$D$242,4,EZ$2:EZ$242,1)</f>
        <v>3</v>
      </c>
      <c r="FB284" s="41">
        <f>FA284/FA293</f>
        <v>0.14285714285714285</v>
      </c>
      <c r="FC284" s="36">
        <f>COUNTIFS($D$2:$D$242,4,EZ$2:EZ$242,2)</f>
        <v>2</v>
      </c>
      <c r="FD284" s="41">
        <f>FC284/FC293</f>
        <v>7.407407407407407E-2</v>
      </c>
      <c r="FE284" s="36">
        <f>COUNTIFS($D$2:$D$242,4,EZ$2:EZ$242,3)</f>
        <v>0</v>
      </c>
      <c r="FF284" s="42" t="e">
        <f>FE284/FE293</f>
        <v>#DIV/0!</v>
      </c>
      <c r="FI284" s="109" t="s">
        <v>3283</v>
      </c>
      <c r="FJ284" s="127">
        <f>AVERAGEIF($D$2:$D$242,4,FI$2:FI$242)</f>
        <v>2123.3333333333335</v>
      </c>
      <c r="FL284" s="109" t="s">
        <v>3283</v>
      </c>
      <c r="FM284" s="127" t="e">
        <f>AVERAGEIF($D$2:$D$242,4,FL$2:FL$242)</f>
        <v>#DIV/0!</v>
      </c>
      <c r="FO284" s="109" t="s">
        <v>3283</v>
      </c>
      <c r="FP284" s="127">
        <f>AVERAGEIF($D$2:$D$242,4,FO$2:FO$242)</f>
        <v>19.5</v>
      </c>
      <c r="FR284" s="109" t="s">
        <v>3283</v>
      </c>
      <c r="FS284" s="127" t="e">
        <f>AVERAGEIF($D$2:$D$242,4,FR$2:FR$242)</f>
        <v>#DIV/0!</v>
      </c>
    </row>
    <row r="285" spans="2:175" x14ac:dyDescent="0.2">
      <c r="B285" s="35" t="s">
        <v>3284</v>
      </c>
      <c r="C285" s="36">
        <f>COUNTIF($D$3:$D$243,5)</f>
        <v>5</v>
      </c>
      <c r="D285" s="38">
        <f>C285/C293</f>
        <v>4.7619047619047616E-2</v>
      </c>
      <c r="H285" s="35" t="s">
        <v>3284</v>
      </c>
      <c r="I285" s="36">
        <f>COUNTIFS($D$2:$D$242,5,H$2:H$242,1)</f>
        <v>3</v>
      </c>
      <c r="J285" s="37">
        <f>I285/I293</f>
        <v>5.6603773584905662E-2</v>
      </c>
      <c r="K285" s="36">
        <f>COUNTIFS($D$2:$D$242,5,H$2:H$242,2)</f>
        <v>2</v>
      </c>
      <c r="L285" s="37">
        <f>K285/K293</f>
        <v>3.7735849056603772E-2</v>
      </c>
      <c r="M285" s="36">
        <f>COUNTIFS($D$2:$D$242,5,H$2:H$242,3)</f>
        <v>0</v>
      </c>
      <c r="N285" s="38" t="e">
        <f>M285/M293</f>
        <v>#DIV/0!</v>
      </c>
      <c r="Q285" s="57" t="s">
        <v>3284</v>
      </c>
      <c r="R285" s="136" t="s">
        <v>1077</v>
      </c>
      <c r="W285" s="57" t="s">
        <v>3284</v>
      </c>
      <c r="X285" s="91">
        <f>AVERAGEIF($D$2:$D$242,5,W$2:W$242)</f>
        <v>37.5</v>
      </c>
      <c r="Z285" s="57" t="s">
        <v>3284</v>
      </c>
      <c r="AA285" s="58">
        <f>AVERAGEIF($D$2:$D$242,5,Z$2:Z$242)</f>
        <v>0.132325</v>
      </c>
      <c r="AH285" s="35" t="s">
        <v>3284</v>
      </c>
      <c r="AI285" s="36">
        <f>COUNTIFS($D$2:$D$242,5,AH$2:AH$242,1)</f>
        <v>2</v>
      </c>
      <c r="AJ285" s="37">
        <f>AI285/AI293</f>
        <v>5.7142857142857141E-2</v>
      </c>
      <c r="AK285" s="36">
        <f>COUNTIFS($D$2:$D$242,5,AH$2:AH$242,2)</f>
        <v>0</v>
      </c>
      <c r="AL285" s="37">
        <f>AK285/AK293</f>
        <v>0</v>
      </c>
      <c r="AM285" s="36">
        <f>COUNTIFS($D$2:$D$242,5,AH$2:AH$242,3)</f>
        <v>0</v>
      </c>
      <c r="AN285" s="38" t="e">
        <f>AM285/AM293</f>
        <v>#DIV/0!</v>
      </c>
      <c r="AV285" s="35" t="s">
        <v>3284</v>
      </c>
      <c r="AW285" s="36">
        <f>COUNTIFS($D$2:$D$242,5,AV$2:AV$242,1)</f>
        <v>1</v>
      </c>
      <c r="AX285" s="37">
        <f>AW285/AW293</f>
        <v>2.6315789473684209E-2</v>
      </c>
      <c r="AY285" s="36">
        <f>COUNTIFS($D$2:$D$242,5,AV$2:AV$242,2)</f>
        <v>3</v>
      </c>
      <c r="AZ285" s="37">
        <f>AY285/AY293</f>
        <v>5.3571428571428568E-2</v>
      </c>
      <c r="BA285" s="36">
        <f>COUNTIFS($D$2:$D$242,5,AV$2:AV$242,3)</f>
        <v>1</v>
      </c>
      <c r="BB285" s="38">
        <f>BA285/BA293</f>
        <v>0.33333333333333331</v>
      </c>
      <c r="BD285" s="57" t="s">
        <v>3284</v>
      </c>
      <c r="BE285" s="58">
        <f>AVERAGEIF($D$2:$D$242,5,BD$2:BD$242)</f>
        <v>1.2750000000000001E-2</v>
      </c>
      <c r="BK285" s="35" t="s">
        <v>3284</v>
      </c>
      <c r="BL285" s="36">
        <f>COUNTIFS($D$2:$D$242,5,BK$2:BK$242,1)</f>
        <v>4</v>
      </c>
      <c r="BM285" s="37">
        <f>BL285/BL293</f>
        <v>5.1948051948051951E-2</v>
      </c>
      <c r="BN285" s="36">
        <f>COUNTIFS($D$2:$D$242,5,BK$2:BK$242,2)</f>
        <v>1</v>
      </c>
      <c r="BO285" s="37">
        <f>BN285/BN293</f>
        <v>0.05</v>
      </c>
      <c r="BP285" s="36">
        <f>COUNTIFS($D$2:$D$242,5,BK$2:BK$242,3)</f>
        <v>0</v>
      </c>
      <c r="BQ285" s="38" t="e">
        <f>BP285/BP293</f>
        <v>#DIV/0!</v>
      </c>
      <c r="BU285" s="35" t="s">
        <v>3284</v>
      </c>
      <c r="BV285" s="36">
        <f>COUNTIFS($D$2:$D$242,5,BU$2:BU$242,1)</f>
        <v>2</v>
      </c>
      <c r="BW285" s="37">
        <f>BV285/BV293</f>
        <v>5.2631578947368418E-2</v>
      </c>
      <c r="BX285" s="36">
        <f>COUNTIFS($D$2:$D$242,5,BU$2:BU$242,2)</f>
        <v>3</v>
      </c>
      <c r="BY285" s="37">
        <f>BX285/BX293</f>
        <v>5.3571428571428568E-2</v>
      </c>
      <c r="BZ285" s="36">
        <f>COUNTIFS($D$2:$D$242,5,BU$2:BU$242,3)</f>
        <v>0</v>
      </c>
      <c r="CA285" s="38" t="e">
        <f>BZ285/BZ293</f>
        <v>#DIV/0!</v>
      </c>
      <c r="CH285" s="35" t="s">
        <v>3284</v>
      </c>
      <c r="CI285" s="36">
        <f>COUNTIFS($D$2:$D$242,5,CH$2:CH$242,1)</f>
        <v>4</v>
      </c>
      <c r="CJ285" s="37">
        <f>CI285/CI293</f>
        <v>4.7619047619047616E-2</v>
      </c>
      <c r="CK285" s="36">
        <f>COUNTIFS($D$2:$D$242,5,CH$2:CH$242,2)</f>
        <v>1</v>
      </c>
      <c r="CL285" s="37">
        <f>CK285/CK293</f>
        <v>0.1</v>
      </c>
      <c r="CM285" s="36">
        <f>COUNTIFS($D$2:$D$242,5,CH$2:CH$242,3)</f>
        <v>0</v>
      </c>
      <c r="CN285" s="38" t="e">
        <f>CM285/CM293</f>
        <v>#DIV/0!</v>
      </c>
      <c r="CQ285" s="108" t="s">
        <v>3284</v>
      </c>
      <c r="CR285" s="118">
        <f>AVERAGEIF($D$2:$D$242,5,CQ$2:CQ$242)</f>
        <v>186</v>
      </c>
      <c r="CT285" s="108" t="s">
        <v>3284</v>
      </c>
      <c r="CU285" s="118">
        <f>AVERAGEIF($D$2:$D$242,5,CT$2:CT$242)</f>
        <v>37.800000000000004</v>
      </c>
      <c r="CW285" s="108" t="s">
        <v>3284</v>
      </c>
      <c r="CX285" s="113">
        <f>AVERAGEIF($D$2:$D$242,5,CW$2:CW$242)</f>
        <v>2.8000000000000003</v>
      </c>
      <c r="DO285" s="35" t="s">
        <v>3284</v>
      </c>
      <c r="DP285" s="36">
        <f>COUNTIFS($D$2:$D$242,5,DO$2:DO$242,1)</f>
        <v>2</v>
      </c>
      <c r="DQ285" s="37">
        <f>DP285/DP293</f>
        <v>5.128205128205128E-2</v>
      </c>
      <c r="DR285" s="36">
        <f>COUNTIFS($D$2:$D$242,5,DO$2:DO$242,2)</f>
        <v>1</v>
      </c>
      <c r="DS285" s="37">
        <f>DR285/DR293</f>
        <v>6.25E-2</v>
      </c>
      <c r="DT285" s="36">
        <f>COUNTIFS($D$2:$D$242,5,DO$2:DO$242,3)</f>
        <v>0</v>
      </c>
      <c r="DU285" s="38" t="e">
        <f>DT285/DT293</f>
        <v>#DIV/0!</v>
      </c>
      <c r="DX285" s="108" t="s">
        <v>3284</v>
      </c>
      <c r="DY285" s="126">
        <f>AVERAGEIF($D$2:$D$242,5,DX$2:DX$242)</f>
        <v>4231.666666666667</v>
      </c>
      <c r="EA285" s="108" t="s">
        <v>3284</v>
      </c>
      <c r="EB285" s="126">
        <f>AVERAGEIF($D$2:$D$242,5,EA$2:EA$242)</f>
        <v>0</v>
      </c>
      <c r="ED285" s="108" t="s">
        <v>3284</v>
      </c>
      <c r="EE285" s="126">
        <f>AVERAGEIF($D$2:$D$242,5,ED$2:ED$242)</f>
        <v>245.5</v>
      </c>
      <c r="EG285" s="108" t="s">
        <v>3284</v>
      </c>
      <c r="EH285" s="126">
        <f>AVERAGEIF($D$2:$D$242,5,EG$2:EG$242)</f>
        <v>0</v>
      </c>
      <c r="EJ285" s="108" t="s">
        <v>3284</v>
      </c>
      <c r="EK285" s="126">
        <f>AVERAGEIF($D$2:$D$242,5,EJ$2:EJ$242)</f>
        <v>19</v>
      </c>
      <c r="EP285" s="108" t="s">
        <v>3284</v>
      </c>
      <c r="EQ285" s="126">
        <f>AVERAGEIF($D$2:$D$242,5,EP$2:EP$242)</f>
        <v>2003</v>
      </c>
      <c r="EW285" s="108" t="s">
        <v>3284</v>
      </c>
      <c r="EX285" s="126">
        <f>AVERAGEIF($D$2:$D$242,5,EW$2:EW$242)</f>
        <v>2065</v>
      </c>
      <c r="EZ285" s="35" t="s">
        <v>3284</v>
      </c>
      <c r="FA285" s="36">
        <f>COUNTIFS($D$2:$D$242,5,EZ$2:EZ$242,1)</f>
        <v>0</v>
      </c>
      <c r="FB285" s="37">
        <f>FA285/FA293</f>
        <v>0</v>
      </c>
      <c r="FC285" s="36">
        <f>COUNTIFS($D$2:$D$242,5,EZ$2:EZ$242,2)</f>
        <v>3</v>
      </c>
      <c r="FD285" s="37">
        <f>FC285/FC293</f>
        <v>0.1111111111111111</v>
      </c>
      <c r="FE285" s="36">
        <f>COUNTIFS($D$2:$D$242,5,EZ$2:EZ$242,3)</f>
        <v>0</v>
      </c>
      <c r="FF285" s="38" t="e">
        <f>FE285/FE293</f>
        <v>#DIV/0!</v>
      </c>
      <c r="FI285" s="108" t="s">
        <v>3284</v>
      </c>
      <c r="FJ285" s="126">
        <f>AVERAGEIF($D$2:$D$242,5,FI$2:FI$242)</f>
        <v>3859</v>
      </c>
      <c r="FL285" s="108" t="s">
        <v>3284</v>
      </c>
      <c r="FM285" s="126">
        <f>AVERAGEIF($D$2:$D$242,5,FL$2:FL$242)</f>
        <v>0</v>
      </c>
      <c r="FO285" s="108" t="s">
        <v>3284</v>
      </c>
      <c r="FP285" s="126">
        <f>AVERAGEIF($D$2:$D$242,5,FO$2:FO$242)</f>
        <v>33</v>
      </c>
      <c r="FR285" s="108" t="s">
        <v>3284</v>
      </c>
      <c r="FS285" s="126" t="e">
        <f>AVERAGEIF($D$2:$D$242,5,FR$2:FR$242)</f>
        <v>#DIV/0!</v>
      </c>
    </row>
    <row r="286" spans="2:175" x14ac:dyDescent="0.2">
      <c r="B286" s="39" t="s">
        <v>3285</v>
      </c>
      <c r="C286" s="40">
        <f>COUNTIF($D$3:$D$243,6)</f>
        <v>3</v>
      </c>
      <c r="D286" s="42">
        <f>C286/C293</f>
        <v>2.8571428571428571E-2</v>
      </c>
      <c r="H286" s="39" t="s">
        <v>3285</v>
      </c>
      <c r="I286" s="36">
        <f>COUNTIFS($D$2:$D$242,6,H$2:H$242,1)</f>
        <v>2</v>
      </c>
      <c r="J286" s="41">
        <f>I286/I293</f>
        <v>3.7735849056603772E-2</v>
      </c>
      <c r="K286" s="36">
        <f>COUNTIFS($D$2:$D$242,6,H$2:H$242,2)</f>
        <v>1</v>
      </c>
      <c r="L286" s="41">
        <f>K286/K293</f>
        <v>1.8867924528301886E-2</v>
      </c>
      <c r="M286" s="36">
        <f>COUNTIFS($D$2:$D$242,6,H$2:H$242,3)</f>
        <v>0</v>
      </c>
      <c r="N286" s="42" t="e">
        <f>M286/M293</f>
        <v>#DIV/0!</v>
      </c>
      <c r="Q286" s="39" t="s">
        <v>3285</v>
      </c>
      <c r="R286" s="84">
        <f>AVERAGEIF($D$2:$D$242,6,Q$2:Q$242)</f>
        <v>21</v>
      </c>
      <c r="W286" s="39" t="s">
        <v>3285</v>
      </c>
      <c r="X286" s="92">
        <f>AVERAGEIF($D$2:$D$242,6,W$2:W$242)</f>
        <v>70</v>
      </c>
      <c r="Z286" s="39" t="s">
        <v>3285</v>
      </c>
      <c r="AA286" s="59">
        <f>AVERAGEIF($D$2:$D$242,6,Z$2:Z$242)</f>
        <v>0.18343333333333334</v>
      </c>
      <c r="AH286" s="39" t="s">
        <v>3285</v>
      </c>
      <c r="AI286" s="36">
        <f>COUNTIFS($D$2:$D$242,6,AH$2:AH$242,1)</f>
        <v>2</v>
      </c>
      <c r="AJ286" s="41">
        <f>AI286/AI293</f>
        <v>5.7142857142857141E-2</v>
      </c>
      <c r="AK286" s="36">
        <f>COUNTIFS($D$2:$D$242,6,AH$2:AH$242,2)</f>
        <v>1</v>
      </c>
      <c r="AL286" s="41">
        <f>AK286/AK293</f>
        <v>3.4482758620689655E-2</v>
      </c>
      <c r="AM286" s="36">
        <f>COUNTIFS($D$2:$D$242,6,AH$2:AH$242,3)</f>
        <v>0</v>
      </c>
      <c r="AN286" s="42" t="e">
        <f>AM286/AM293</f>
        <v>#DIV/0!</v>
      </c>
      <c r="AV286" s="39" t="s">
        <v>3285</v>
      </c>
      <c r="AW286" s="36">
        <f>COUNTIFS($D$2:$D$242,6,AV$2:AV$242,1)</f>
        <v>1</v>
      </c>
      <c r="AX286" s="41">
        <f>AW286/AW293</f>
        <v>2.6315789473684209E-2</v>
      </c>
      <c r="AY286" s="36">
        <f>COUNTIFS($D$2:$D$242,6,AV$2:AV$242,2)</f>
        <v>2</v>
      </c>
      <c r="AZ286" s="41">
        <f>AY286/AY293</f>
        <v>3.5714285714285712E-2</v>
      </c>
      <c r="BA286" s="36">
        <f>COUNTIFS($D$2:$D$242,6,AV$2:AV$242,3)</f>
        <v>0</v>
      </c>
      <c r="BB286" s="42">
        <f>BA286/BA293</f>
        <v>0</v>
      </c>
      <c r="BD286" s="39" t="s">
        <v>3285</v>
      </c>
      <c r="BE286" s="138" t="s">
        <v>1077</v>
      </c>
      <c r="BK286" s="39" t="s">
        <v>3285</v>
      </c>
      <c r="BL286" s="36">
        <f>COUNTIFS($D$2:$D$242,6,BK$2:BK$242,1)</f>
        <v>2</v>
      </c>
      <c r="BM286" s="41">
        <f>BL286/BL293</f>
        <v>2.5974025974025976E-2</v>
      </c>
      <c r="BN286" s="36">
        <f>COUNTIFS($D$2:$D$242,6,BK$2:BK$242,2)</f>
        <v>1</v>
      </c>
      <c r="BO286" s="41">
        <f>BN286/BN293</f>
        <v>0.05</v>
      </c>
      <c r="BP286" s="36">
        <f>COUNTIFS($D$2:$D$242,6,BK$2:BK$242,3)</f>
        <v>0</v>
      </c>
      <c r="BQ286" s="42" t="e">
        <f>BP286/BP293</f>
        <v>#DIV/0!</v>
      </c>
      <c r="BU286" s="39" t="s">
        <v>3285</v>
      </c>
      <c r="BV286" s="36">
        <f>COUNTIFS($D$2:$D$242,6,BU$2:BU$242,1)</f>
        <v>0</v>
      </c>
      <c r="BW286" s="41">
        <f>BV286/BV293</f>
        <v>0</v>
      </c>
      <c r="BX286" s="36">
        <f>COUNTIFS($D$2:$D$242,6,BU$2:BU$242,2)</f>
        <v>3</v>
      </c>
      <c r="BY286" s="41">
        <f>BX286/BX293</f>
        <v>5.3571428571428568E-2</v>
      </c>
      <c r="BZ286" s="36">
        <f>COUNTIFS($D$2:$D$242,6,BU$2:BU$242,3)</f>
        <v>0</v>
      </c>
      <c r="CA286" s="42" t="e">
        <f>BZ286/BZ293</f>
        <v>#DIV/0!</v>
      </c>
      <c r="CH286" s="39" t="s">
        <v>3285</v>
      </c>
      <c r="CI286" s="36">
        <f>COUNTIFS($D$2:$D$242,6,CH$2:CH$242,1)</f>
        <v>3</v>
      </c>
      <c r="CJ286" s="41">
        <f>CI286/CI293</f>
        <v>3.5714285714285712E-2</v>
      </c>
      <c r="CK286" s="36">
        <f>COUNTIFS($D$2:$D$242,6,CH$2:CH$242,2)</f>
        <v>0</v>
      </c>
      <c r="CL286" s="41">
        <f>CK286/CK293</f>
        <v>0</v>
      </c>
      <c r="CM286" s="36">
        <f>COUNTIFS($D$2:$D$242,6,CH$2:CH$242,3)</f>
        <v>0</v>
      </c>
      <c r="CN286" s="42" t="e">
        <f>CM286/CM293</f>
        <v>#DIV/0!</v>
      </c>
      <c r="CQ286" s="109" t="s">
        <v>3285</v>
      </c>
      <c r="CR286" s="119" t="e">
        <f>AVERAGEIF($D$2:$D$242,6,CQ$2:CQ$242)</f>
        <v>#DIV/0!</v>
      </c>
      <c r="CT286" s="109" t="s">
        <v>3285</v>
      </c>
      <c r="CU286" s="119" t="e">
        <f>AVERAGEIF($D$2:$D$242,6,CT$2:CT$242)</f>
        <v>#DIV/0!</v>
      </c>
      <c r="CW286" s="109" t="s">
        <v>3285</v>
      </c>
      <c r="CX286" s="114" t="e">
        <f>AVERAGEIF($D$2:$D$242,6,CW$2:CW$242)</f>
        <v>#DIV/0!</v>
      </c>
      <c r="DO286" s="39" t="s">
        <v>3285</v>
      </c>
      <c r="DP286" s="36">
        <f>COUNTIFS($D$2:$D$242,6,DO$2:DO$242,1)</f>
        <v>0</v>
      </c>
      <c r="DQ286" s="41">
        <f>DP286/DP293</f>
        <v>0</v>
      </c>
      <c r="DR286" s="36">
        <f>COUNTIFS($D$2:$D$242,6,DO$2:DO$242,2)</f>
        <v>0</v>
      </c>
      <c r="DS286" s="41">
        <f>DR286/DR293</f>
        <v>0</v>
      </c>
      <c r="DT286" s="36">
        <f>COUNTIFS($D$2:$D$242,6,DO$2:DO$242,3)</f>
        <v>0</v>
      </c>
      <c r="DU286" s="42" t="e">
        <f>DT286/DT293</f>
        <v>#DIV/0!</v>
      </c>
      <c r="DX286" s="109" t="s">
        <v>3285</v>
      </c>
      <c r="DY286" s="127" t="e">
        <f>AVERAGEIF($D$2:$D$242,6,DX$2:DX$242)</f>
        <v>#DIV/0!</v>
      </c>
      <c r="EA286" s="109" t="s">
        <v>3285</v>
      </c>
      <c r="EB286" s="127" t="e">
        <f>AVERAGEIF($D$2:$D$242,6,EA$2:EA$242)</f>
        <v>#DIV/0!</v>
      </c>
      <c r="ED286" s="109" t="s">
        <v>3285</v>
      </c>
      <c r="EE286" s="127" t="e">
        <f>AVERAGEIF($D$2:$D$242,6,ED$2:ED$242)</f>
        <v>#DIV/0!</v>
      </c>
      <c r="EG286" s="109" t="s">
        <v>3285</v>
      </c>
      <c r="EH286" s="127" t="e">
        <f>AVERAGEIF($D$2:$D$242,6,EG$2:EG$242)</f>
        <v>#DIV/0!</v>
      </c>
      <c r="EJ286" s="109" t="s">
        <v>3285</v>
      </c>
      <c r="EK286" s="127" t="e">
        <f>AVERAGEIF($D$2:$D$242,6,EJ$2:EJ$242)</f>
        <v>#DIV/0!</v>
      </c>
      <c r="EP286" s="109" t="s">
        <v>3285</v>
      </c>
      <c r="EQ286" s="127" t="e">
        <f>AVERAGEIF($D$2:$D$242,6,EP$2:EP$242)</f>
        <v>#DIV/0!</v>
      </c>
      <c r="EW286" s="109" t="s">
        <v>3285</v>
      </c>
      <c r="EX286" s="127" t="e">
        <f>AVERAGEIF($D$2:$D$242,6,EW$2:EW$242)</f>
        <v>#DIV/0!</v>
      </c>
      <c r="EZ286" s="39" t="s">
        <v>3285</v>
      </c>
      <c r="FA286" s="36">
        <f>COUNTIFS($D$2:$D$242,6,EZ$2:EZ$242,1)</f>
        <v>0</v>
      </c>
      <c r="FB286" s="41">
        <f>FA286/FA293</f>
        <v>0</v>
      </c>
      <c r="FC286" s="36">
        <f>COUNTIFS($D$2:$D$242,6,EZ$2:EZ$242,2)</f>
        <v>0</v>
      </c>
      <c r="FD286" s="41">
        <f>FC286/FC293</f>
        <v>0</v>
      </c>
      <c r="FE286" s="36">
        <f>COUNTIFS($D$2:$D$242,6,EZ$2:EZ$242,3)</f>
        <v>0</v>
      </c>
      <c r="FF286" s="42" t="e">
        <f>FE286/FE293</f>
        <v>#DIV/0!</v>
      </c>
      <c r="FI286" s="109" t="s">
        <v>3285</v>
      </c>
      <c r="FJ286" s="127" t="e">
        <f>AVERAGEIF($D$2:$D$242,6,FI$2:FI$242)</f>
        <v>#DIV/0!</v>
      </c>
      <c r="FL286" s="109" t="s">
        <v>3285</v>
      </c>
      <c r="FM286" s="127" t="e">
        <f>AVERAGEIF($D$2:$D$242,6,FL$2:FL$242)</f>
        <v>#DIV/0!</v>
      </c>
      <c r="FO286" s="109" t="s">
        <v>3285</v>
      </c>
      <c r="FP286" s="127" t="e">
        <f>AVERAGEIF($D$2:$D$242,6,FO$2:FO$242)</f>
        <v>#DIV/0!</v>
      </c>
      <c r="FR286" s="109" t="s">
        <v>3285</v>
      </c>
      <c r="FS286" s="127" t="e">
        <f>AVERAGEIF($D$2:$D$242,6,FR$2:FR$242)</f>
        <v>#DIV/0!</v>
      </c>
    </row>
    <row r="287" spans="2:175" x14ac:dyDescent="0.2">
      <c r="B287" s="35" t="s">
        <v>3286</v>
      </c>
      <c r="C287" s="36">
        <f>COUNTIF($D$3:$D$243,7)</f>
        <v>12</v>
      </c>
      <c r="D287" s="38">
        <f>C287/C293</f>
        <v>0.11428571428571428</v>
      </c>
      <c r="H287" s="35" t="s">
        <v>3286</v>
      </c>
      <c r="I287" s="36">
        <f>COUNTIFS($D$2:$D$242,7,H$2:H$242,1)</f>
        <v>6</v>
      </c>
      <c r="J287" s="37">
        <f>I287/I293</f>
        <v>0.11320754716981132</v>
      </c>
      <c r="K287" s="36">
        <f>COUNTIFS($D$2:$D$242,7,H$2:H$242,2)</f>
        <v>6</v>
      </c>
      <c r="L287" s="37">
        <f>K287/K293</f>
        <v>0.11320754716981132</v>
      </c>
      <c r="M287" s="36">
        <f>COUNTIFS($D$2:$D$242,7,H$2:H$242,3)</f>
        <v>0</v>
      </c>
      <c r="N287" s="38" t="e">
        <f>M287/M293</f>
        <v>#DIV/0!</v>
      </c>
      <c r="Q287" s="57" t="s">
        <v>3286</v>
      </c>
      <c r="R287" s="136" t="s">
        <v>1077</v>
      </c>
      <c r="W287" s="57" t="s">
        <v>3286</v>
      </c>
      <c r="X287" s="91">
        <f>AVERAGEIF($D$2:$D$242,7,W$2:W$242)</f>
        <v>63.75</v>
      </c>
      <c r="Z287" s="57" t="s">
        <v>3286</v>
      </c>
      <c r="AA287" s="58">
        <f>AVERAGEIF($D$2:$D$242,7,Z$2:Z$242)</f>
        <v>0.24340000000000001</v>
      </c>
      <c r="AH287" s="35" t="s">
        <v>3286</v>
      </c>
      <c r="AI287" s="36">
        <f>COUNTIFS($D$2:$D$242,7,AH$2:AH$242,1)</f>
        <v>1</v>
      </c>
      <c r="AJ287" s="37">
        <f>AI287/AI293</f>
        <v>2.8571428571428571E-2</v>
      </c>
      <c r="AK287" s="36">
        <f>COUNTIFS($D$2:$D$242,7,AH$2:AH$242,2)</f>
        <v>2</v>
      </c>
      <c r="AL287" s="37">
        <f>AK287/AK293</f>
        <v>6.8965517241379309E-2</v>
      </c>
      <c r="AM287" s="36">
        <f>COUNTIFS($D$2:$D$242,7,AH$2:AH$242,3)</f>
        <v>0</v>
      </c>
      <c r="AN287" s="38" t="e">
        <f>AM287/AM293</f>
        <v>#DIV/0!</v>
      </c>
      <c r="AV287" s="35" t="s">
        <v>3286</v>
      </c>
      <c r="AW287" s="36">
        <f>COUNTIFS($D$2:$D$242,7,AV$2:AV$242,1)</f>
        <v>3</v>
      </c>
      <c r="AX287" s="37">
        <f>AW287/AW293</f>
        <v>7.8947368421052627E-2</v>
      </c>
      <c r="AY287" s="36">
        <f>COUNTIFS($D$2:$D$242,7,AV$2:AV$242,2)</f>
        <v>6</v>
      </c>
      <c r="AZ287" s="37">
        <f>AY287/AY293</f>
        <v>0.10714285714285714</v>
      </c>
      <c r="BA287" s="36">
        <f>COUNTIFS($D$2:$D$242,7,AV$2:AV$242,3)</f>
        <v>0</v>
      </c>
      <c r="BB287" s="38">
        <f>BA287/BA293</f>
        <v>0</v>
      </c>
      <c r="BD287" s="57" t="s">
        <v>3286</v>
      </c>
      <c r="BE287" s="58">
        <f>AVERAGEIF($D$2:$D$242,7,BD$2:BD$242)</f>
        <v>0.11329999999999998</v>
      </c>
      <c r="BK287" s="35" t="s">
        <v>3286</v>
      </c>
      <c r="BL287" s="36">
        <f>COUNTIFS($D$2:$D$242,7,BK$2:BK$242,1)</f>
        <v>6</v>
      </c>
      <c r="BM287" s="37">
        <f>BL287/BL293</f>
        <v>7.792207792207792E-2</v>
      </c>
      <c r="BN287" s="36">
        <f>COUNTIFS($D$2:$D$242,7,BK$2:BK$242,2)</f>
        <v>2</v>
      </c>
      <c r="BO287" s="37">
        <f>BN287/BN293</f>
        <v>0.1</v>
      </c>
      <c r="BP287" s="36">
        <f>COUNTIFS($D$2:$D$242,7,BK$2:BK$242,3)</f>
        <v>0</v>
      </c>
      <c r="BQ287" s="38" t="e">
        <f>BP287/BP293</f>
        <v>#DIV/0!</v>
      </c>
      <c r="BU287" s="35" t="s">
        <v>3286</v>
      </c>
      <c r="BV287" s="36">
        <f>COUNTIFS($D$2:$D$242,7,BU$2:BU$242,1)</f>
        <v>2</v>
      </c>
      <c r="BW287" s="37">
        <f>BV287/BV293</f>
        <v>5.2631578947368418E-2</v>
      </c>
      <c r="BX287" s="36">
        <f>COUNTIFS($D$2:$D$242,7,BU$2:BU$242,2)</f>
        <v>6</v>
      </c>
      <c r="BY287" s="37">
        <f>BX287/BX293</f>
        <v>0.10714285714285714</v>
      </c>
      <c r="BZ287" s="36">
        <f>COUNTIFS($D$2:$D$242,7,BU$2:BU$242,3)</f>
        <v>0</v>
      </c>
      <c r="CA287" s="38" t="e">
        <f>BZ287/BZ293</f>
        <v>#DIV/0!</v>
      </c>
      <c r="CH287" s="35" t="s">
        <v>3286</v>
      </c>
      <c r="CI287" s="36">
        <f>COUNTIFS($D$2:$D$242,7,CH$2:CH$242,1)</f>
        <v>7</v>
      </c>
      <c r="CJ287" s="37">
        <f>CI287/CI293</f>
        <v>8.3333333333333329E-2</v>
      </c>
      <c r="CK287" s="36">
        <f>COUNTIFS($D$2:$D$242,7,CH$2:CH$242,2)</f>
        <v>1</v>
      </c>
      <c r="CL287" s="37">
        <f>CK287/CK293</f>
        <v>0.1</v>
      </c>
      <c r="CM287" s="36">
        <f>COUNTIFS($D$2:$D$242,7,CH$2:CH$242,3)</f>
        <v>0</v>
      </c>
      <c r="CN287" s="38" t="e">
        <f>CM287/CM293</f>
        <v>#DIV/0!</v>
      </c>
      <c r="CQ287" s="108" t="s">
        <v>3286</v>
      </c>
      <c r="CR287" s="118">
        <f>AVERAGEIF($D$2:$D$242,7,CQ$2:CQ$242)</f>
        <v>98.333333333333329</v>
      </c>
      <c r="CT287" s="108" t="s">
        <v>3286</v>
      </c>
      <c r="CU287" s="118">
        <f>AVERAGEIF($D$2:$D$242,7,CT$2:CT$242)</f>
        <v>86</v>
      </c>
      <c r="CW287" s="108" t="s">
        <v>3286</v>
      </c>
      <c r="CX287" s="113">
        <f>AVERAGEIF($D$2:$D$242,7,CW$2:CW$242)</f>
        <v>2.2999999999999998</v>
      </c>
      <c r="DO287" s="35" t="s">
        <v>3286</v>
      </c>
      <c r="DP287" s="36">
        <f>COUNTIFS($D$2:$D$242,7,DO$2:DO$242,1)</f>
        <v>1</v>
      </c>
      <c r="DQ287" s="37">
        <f>DP287/DP293</f>
        <v>2.564102564102564E-2</v>
      </c>
      <c r="DR287" s="36">
        <f>COUNTIFS($D$2:$D$242,7,DO$2:DO$242,2)</f>
        <v>3</v>
      </c>
      <c r="DS287" s="37">
        <f>DR287/DR293</f>
        <v>0.1875</v>
      </c>
      <c r="DT287" s="36">
        <f>COUNTIFS($D$2:$D$242,7,DO$2:DO$242,3)</f>
        <v>0</v>
      </c>
      <c r="DU287" s="38" t="e">
        <f>DT287/DT293</f>
        <v>#DIV/0!</v>
      </c>
      <c r="DX287" s="108" t="s">
        <v>3286</v>
      </c>
      <c r="DY287" s="126">
        <f>AVERAGEIF($D$2:$D$242,7,DX$2:DX$242)</f>
        <v>3310</v>
      </c>
      <c r="EA287" s="108" t="s">
        <v>3286</v>
      </c>
      <c r="EB287" s="126">
        <f>AVERAGEIF($D$2:$D$242,7,EA$2:EA$242)</f>
        <v>15</v>
      </c>
      <c r="ED287" s="108" t="s">
        <v>3286</v>
      </c>
      <c r="EE287" s="126">
        <f>AVERAGEIF($D$2:$D$242,7,ED$2:ED$242)</f>
        <v>78.5</v>
      </c>
      <c r="EG287" s="108" t="s">
        <v>3286</v>
      </c>
      <c r="EH287" s="126" t="e">
        <f>AVERAGEIF($D$2:$D$242,7,EG$2:EG$242)</f>
        <v>#DIV/0!</v>
      </c>
      <c r="EJ287" s="108" t="s">
        <v>3286</v>
      </c>
      <c r="EK287" s="126">
        <f>AVERAGEIF($D$2:$D$242,7,EJ$2:EJ$242)</f>
        <v>22.666666666666668</v>
      </c>
      <c r="EP287" s="108" t="s">
        <v>3286</v>
      </c>
      <c r="EQ287" s="126">
        <f>AVERAGEIF($D$2:$D$242,7,EP$2:EP$242)</f>
        <v>2009</v>
      </c>
      <c r="EW287" s="108" t="s">
        <v>3286</v>
      </c>
      <c r="EX287" s="126">
        <f>AVERAGEIF($D$2:$D$242,7,EW$2:EW$242)</f>
        <v>2034.5</v>
      </c>
      <c r="EZ287" s="35" t="s">
        <v>3286</v>
      </c>
      <c r="FA287" s="36">
        <f>COUNTIFS($D$2:$D$242,7,EZ$2:EZ$242,1)</f>
        <v>1</v>
      </c>
      <c r="FB287" s="37">
        <f>FA287/FA293</f>
        <v>4.7619047619047616E-2</v>
      </c>
      <c r="FC287" s="36">
        <f>COUNTIFS($D$2:$D$242,7,EZ$2:EZ$242,2)</f>
        <v>2</v>
      </c>
      <c r="FD287" s="37">
        <f>FC287/FC293</f>
        <v>7.407407407407407E-2</v>
      </c>
      <c r="FE287" s="36">
        <f>COUNTIFS($D$2:$D$242,7,EZ$2:EZ$242,3)</f>
        <v>0</v>
      </c>
      <c r="FF287" s="38" t="e">
        <f>FE287/FE293</f>
        <v>#DIV/0!</v>
      </c>
      <c r="FI287" s="108" t="s">
        <v>3286</v>
      </c>
      <c r="FJ287" s="126">
        <f>AVERAGEIF($D$2:$D$242,7,FI$2:FI$242)</f>
        <v>4499.5</v>
      </c>
      <c r="FL287" s="108" t="s">
        <v>3286</v>
      </c>
      <c r="FM287" s="126">
        <f>AVERAGEIF($D$2:$D$242,7,FL$2:FL$242)</f>
        <v>0</v>
      </c>
      <c r="FO287" s="108" t="s">
        <v>3286</v>
      </c>
      <c r="FP287" s="126">
        <f>AVERAGEIF($D$2:$D$242,7,FO$2:FO$242)</f>
        <v>101</v>
      </c>
      <c r="FR287" s="108" t="s">
        <v>3286</v>
      </c>
      <c r="FS287" s="126" t="e">
        <f>AVERAGEIF($D$2:$D$242,7,FR$2:FR$242)</f>
        <v>#DIV/0!</v>
      </c>
    </row>
    <row r="288" spans="2:175" x14ac:dyDescent="0.2">
      <c r="B288" s="39" t="s">
        <v>3287</v>
      </c>
      <c r="C288" s="40">
        <f>COUNTIF($D$3:$D$243,8)</f>
        <v>5</v>
      </c>
      <c r="D288" s="42">
        <f>C288/C293</f>
        <v>4.7619047619047616E-2</v>
      </c>
      <c r="H288" s="39" t="s">
        <v>3287</v>
      </c>
      <c r="I288" s="36">
        <f>COUNTIFS($D$2:$D$242,8,H$2:H$242,1)</f>
        <v>1</v>
      </c>
      <c r="J288" s="41">
        <f>I288/I293</f>
        <v>1.8867924528301886E-2</v>
      </c>
      <c r="K288" s="36">
        <f>COUNTIFS($D$2:$D$242,8,H$2:H$242,2)</f>
        <v>4</v>
      </c>
      <c r="L288" s="41">
        <f>K288/K293</f>
        <v>7.5471698113207544E-2</v>
      </c>
      <c r="M288" s="36">
        <f>COUNTIFS($D$2:$D$242,8,H$2:H$242,3)</f>
        <v>0</v>
      </c>
      <c r="N288" s="42" t="e">
        <f>M288/M293</f>
        <v>#DIV/0!</v>
      </c>
      <c r="Q288" s="39" t="s">
        <v>3287</v>
      </c>
      <c r="R288" s="84">
        <f>AVERAGEIF($D$2:$D$242,8,Q$2:Q$242)</f>
        <v>50</v>
      </c>
      <c r="W288" s="39" t="s">
        <v>3287</v>
      </c>
      <c r="X288" s="92">
        <f>AVERAGEIF($D$2:$D$242,8,W$2:W$242)</f>
        <v>45</v>
      </c>
      <c r="Z288" s="39" t="s">
        <v>3287</v>
      </c>
      <c r="AA288" s="59">
        <f>AVERAGEIF($D$2:$D$242,8,Z$2:Z$242)</f>
        <v>0.20333333333333334</v>
      </c>
      <c r="AH288" s="39" t="s">
        <v>3287</v>
      </c>
      <c r="AI288" s="36">
        <f>COUNTIFS($D$2:$D$242,8,AH$2:AH$242,1)</f>
        <v>0</v>
      </c>
      <c r="AJ288" s="41">
        <f>AI288/AI293</f>
        <v>0</v>
      </c>
      <c r="AK288" s="36">
        <f>COUNTIFS($D$2:$D$242,8,AH$2:AH$242,2)</f>
        <v>4</v>
      </c>
      <c r="AL288" s="41">
        <f>AK288/AK293</f>
        <v>0.13793103448275862</v>
      </c>
      <c r="AM288" s="36">
        <f>COUNTIFS($D$2:$D$242,8,AH$2:AH$242,3)</f>
        <v>0</v>
      </c>
      <c r="AN288" s="42" t="e">
        <f>AM288/AM293</f>
        <v>#DIV/0!</v>
      </c>
      <c r="AV288" s="39" t="s">
        <v>3287</v>
      </c>
      <c r="AW288" s="36">
        <f>COUNTIFS($D$2:$D$242,8,AV$2:AV$242,1)</f>
        <v>1</v>
      </c>
      <c r="AX288" s="41">
        <f>AW288/AW293</f>
        <v>2.6315789473684209E-2</v>
      </c>
      <c r="AY288" s="36">
        <f>COUNTIFS($D$2:$D$242,8,AV$2:AV$242,2)</f>
        <v>4</v>
      </c>
      <c r="AZ288" s="41">
        <f>AY288/AY293</f>
        <v>7.1428571428571425E-2</v>
      </c>
      <c r="BA288" s="36">
        <f>COUNTIFS($D$2:$D$242,8,AV$2:AV$242,3)</f>
        <v>0</v>
      </c>
      <c r="BB288" s="42">
        <f>BA288/BA293</f>
        <v>0</v>
      </c>
      <c r="BD288" s="39" t="s">
        <v>3287</v>
      </c>
      <c r="BE288" s="59">
        <f>AVERAGEIF($D$2:$D$242,8,BD$2:BD$242)</f>
        <v>3.1E-2</v>
      </c>
      <c r="BK288" s="39" t="s">
        <v>3287</v>
      </c>
      <c r="BL288" s="36">
        <f>COUNTIFS($D$2:$D$242,8,BK$2:BK$242,1)</f>
        <v>3</v>
      </c>
      <c r="BM288" s="41">
        <f>BL288/BL293</f>
        <v>3.896103896103896E-2</v>
      </c>
      <c r="BN288" s="36">
        <f>COUNTIFS($D$2:$D$242,8,BK$2:BK$242,2)</f>
        <v>2</v>
      </c>
      <c r="BO288" s="41">
        <f>BN288/BN293</f>
        <v>0.1</v>
      </c>
      <c r="BP288" s="36">
        <f>COUNTIFS($D$2:$D$242,8,BK$2:BK$242,3)</f>
        <v>0</v>
      </c>
      <c r="BQ288" s="42" t="e">
        <f>BP288/BP293</f>
        <v>#DIV/0!</v>
      </c>
      <c r="BU288" s="39" t="s">
        <v>3287</v>
      </c>
      <c r="BV288" s="36">
        <f>COUNTIFS($D$2:$D$242,8,BU$2:BU$242,1)</f>
        <v>1</v>
      </c>
      <c r="BW288" s="41">
        <f>BV288/BV293</f>
        <v>2.6315789473684209E-2</v>
      </c>
      <c r="BX288" s="36">
        <f>COUNTIFS($D$2:$D$242,8,BU$2:BU$242,2)</f>
        <v>2</v>
      </c>
      <c r="BY288" s="41">
        <f>BX288/BX293</f>
        <v>3.5714285714285712E-2</v>
      </c>
      <c r="BZ288" s="36">
        <f>COUNTIFS($D$2:$D$242,8,BU$2:BU$242,3)</f>
        <v>0</v>
      </c>
      <c r="CA288" s="42" t="e">
        <f>BZ288/BZ293</f>
        <v>#DIV/0!</v>
      </c>
      <c r="CH288" s="39" t="s">
        <v>3287</v>
      </c>
      <c r="CI288" s="36">
        <f>COUNTIFS($D$2:$D$242,8,CH$2:CH$242,1)</f>
        <v>2</v>
      </c>
      <c r="CJ288" s="41">
        <f>CI288/CI293</f>
        <v>2.3809523809523808E-2</v>
      </c>
      <c r="CK288" s="36">
        <f>COUNTIFS($D$2:$D$242,8,CH$2:CH$242,2)</f>
        <v>1</v>
      </c>
      <c r="CL288" s="41">
        <f>CK288/CK293</f>
        <v>0.1</v>
      </c>
      <c r="CM288" s="36">
        <f>COUNTIFS($D$2:$D$242,8,CH$2:CH$242,3)</f>
        <v>0</v>
      </c>
      <c r="CN288" s="42" t="e">
        <f>CM288/CM293</f>
        <v>#DIV/0!</v>
      </c>
      <c r="CQ288" s="109" t="s">
        <v>3287</v>
      </c>
      <c r="CR288" s="119" t="e">
        <f>AVERAGEIF($D$2:$D$242,8,CQ$2:CQ$242)</f>
        <v>#DIV/0!</v>
      </c>
      <c r="CT288" s="109" t="s">
        <v>3287</v>
      </c>
      <c r="CU288" s="119">
        <f>AVERAGEIF($D$2:$D$242,8,CT$2:CT$242)</f>
        <v>3</v>
      </c>
      <c r="CW288" s="109" t="s">
        <v>3287</v>
      </c>
      <c r="CX288" s="114">
        <f>AVERAGEIF($D$2:$D$242,8,CW$2:CW$242)</f>
        <v>0</v>
      </c>
      <c r="DO288" s="39" t="s">
        <v>3287</v>
      </c>
      <c r="DP288" s="36">
        <f>COUNTIFS($D$2:$D$242,8,DO$2:DO$242,1)</f>
        <v>1</v>
      </c>
      <c r="DQ288" s="41">
        <f>DP288/DP293</f>
        <v>2.564102564102564E-2</v>
      </c>
      <c r="DR288" s="36">
        <f>COUNTIFS($D$2:$D$242,8,DO$2:DO$242,2)</f>
        <v>0</v>
      </c>
      <c r="DS288" s="41">
        <f>DR288/DR293</f>
        <v>0</v>
      </c>
      <c r="DT288" s="36">
        <f>COUNTIFS($D$2:$D$242,8,DO$2:DO$242,3)</f>
        <v>0</v>
      </c>
      <c r="DU288" s="42" t="e">
        <f>DT288/DT293</f>
        <v>#DIV/0!</v>
      </c>
      <c r="DX288" s="109" t="s">
        <v>3287</v>
      </c>
      <c r="DY288" s="127">
        <f>AVERAGEIF($D$2:$D$242,8,DX$2:DX$242)</f>
        <v>4677.5</v>
      </c>
      <c r="EA288" s="109" t="s">
        <v>3287</v>
      </c>
      <c r="EB288" s="127">
        <f>AVERAGEIF($D$2:$D$242,8,EA$2:EA$242)</f>
        <v>255</v>
      </c>
      <c r="ED288" s="109" t="s">
        <v>3287</v>
      </c>
      <c r="EE288" s="127">
        <f>AVERAGEIF($D$2:$D$242,8,ED$2:ED$242)</f>
        <v>70</v>
      </c>
      <c r="EG288" s="109" t="s">
        <v>3287</v>
      </c>
      <c r="EH288" s="127" t="e">
        <f>AVERAGEIF($D$2:$D$242,8,EG$2:EG$242)</f>
        <v>#DIV/0!</v>
      </c>
      <c r="EJ288" s="109" t="s">
        <v>3287</v>
      </c>
      <c r="EK288" s="127">
        <f>AVERAGEIF($D$2:$D$242,8,EJ$2:EJ$242)</f>
        <v>5</v>
      </c>
      <c r="EP288" s="109" t="s">
        <v>3287</v>
      </c>
      <c r="EQ288" s="127">
        <f>AVERAGEIF($D$2:$D$242,8,EP$2:EP$242)</f>
        <v>1998</v>
      </c>
      <c r="EW288" s="109" t="s">
        <v>3287</v>
      </c>
      <c r="EX288" s="127">
        <f>AVERAGEIF($D$2:$D$242,8,EW$2:EW$242)</f>
        <v>2050</v>
      </c>
      <c r="EZ288" s="39" t="s">
        <v>3287</v>
      </c>
      <c r="FA288" s="36">
        <f>COUNTIFS($D$2:$D$242,8,EZ$2:EZ$242,1)</f>
        <v>0</v>
      </c>
      <c r="FB288" s="41">
        <f>FA288/FA293</f>
        <v>0</v>
      </c>
      <c r="FC288" s="36">
        <f>COUNTIFS($D$2:$D$242,8,EZ$2:EZ$242,2)</f>
        <v>2</v>
      </c>
      <c r="FD288" s="41">
        <f>FC288/FC293</f>
        <v>7.407407407407407E-2</v>
      </c>
      <c r="FE288" s="36">
        <f>COUNTIFS($D$2:$D$242,8,EZ$2:EZ$242,3)</f>
        <v>0</v>
      </c>
      <c r="FF288" s="42" t="e">
        <f>FE288/FE293</f>
        <v>#DIV/0!</v>
      </c>
      <c r="FI288" s="109" t="s">
        <v>3287</v>
      </c>
      <c r="FJ288" s="127" t="e">
        <f>AVERAGEIF($D$2:$D$242,8,FI$2:FI$242)</f>
        <v>#DIV/0!</v>
      </c>
      <c r="FL288" s="109" t="s">
        <v>3287</v>
      </c>
      <c r="FM288" s="127" t="e">
        <f>AVERAGEIF($D$2:$D$242,8,FL$2:FL$242)</f>
        <v>#DIV/0!</v>
      </c>
      <c r="FO288" s="109" t="s">
        <v>3287</v>
      </c>
      <c r="FP288" s="127" t="e">
        <f>AVERAGEIF($D$2:$D$242,8,FO$2:FO$242)</f>
        <v>#DIV/0!</v>
      </c>
      <c r="FR288" s="109" t="s">
        <v>3287</v>
      </c>
      <c r="FS288" s="127" t="e">
        <f>AVERAGEIF($D$2:$D$242,8,FR$2:FR$242)</f>
        <v>#DIV/0!</v>
      </c>
    </row>
    <row r="289" spans="2:175" x14ac:dyDescent="0.2">
      <c r="B289" s="35" t="s">
        <v>3288</v>
      </c>
      <c r="C289" s="36">
        <f>COUNTIF($D$3:$D$243,9)</f>
        <v>3</v>
      </c>
      <c r="D289" s="38">
        <f>C289/C293</f>
        <v>2.8571428571428571E-2</v>
      </c>
      <c r="H289" s="35" t="s">
        <v>3288</v>
      </c>
      <c r="I289" s="36">
        <f>COUNTIFS($D$2:$D$242,9,H$2:H$242,1)</f>
        <v>1</v>
      </c>
      <c r="J289" s="37">
        <f>I289/I293</f>
        <v>1.8867924528301886E-2</v>
      </c>
      <c r="K289" s="36">
        <f>COUNTIFS($D$2:$D$242,9,H$2:H$242,2)</f>
        <v>2</v>
      </c>
      <c r="L289" s="37">
        <f>K289/K293</f>
        <v>3.7735849056603772E-2</v>
      </c>
      <c r="M289" s="36">
        <f>COUNTIFS($D$2:$D$242,9,H$2:H$242,3)</f>
        <v>0</v>
      </c>
      <c r="N289" s="38" t="e">
        <f>M289/M293</f>
        <v>#DIV/0!</v>
      </c>
      <c r="Q289" s="57" t="s">
        <v>3288</v>
      </c>
      <c r="R289" s="83">
        <f>AVERAGEIF($D$2:$D$242,9,Q$2:Q$242)</f>
        <v>25</v>
      </c>
      <c r="W289" s="57" t="s">
        <v>3288</v>
      </c>
      <c r="X289" s="91">
        <f>AVERAGEIF($D$2:$D$242,9,W$2:W$242)</f>
        <v>15</v>
      </c>
      <c r="Z289" s="57" t="s">
        <v>3288</v>
      </c>
      <c r="AA289" s="58">
        <f>AVERAGEIF($D$2:$D$242,9,Z$2:Z$242)</f>
        <v>8.5000000000000006E-2</v>
      </c>
      <c r="AH289" s="35" t="s">
        <v>3288</v>
      </c>
      <c r="AI289" s="36">
        <f>COUNTIFS($D$2:$D$242,9,AH$2:AH$242,1)</f>
        <v>1</v>
      </c>
      <c r="AJ289" s="37">
        <f>AI289/AI293</f>
        <v>2.8571428571428571E-2</v>
      </c>
      <c r="AK289" s="36">
        <f>COUNTIFS($D$2:$D$242,9,AH$2:AH$242,2)</f>
        <v>1</v>
      </c>
      <c r="AL289" s="37">
        <f>AK289/AK293</f>
        <v>3.4482758620689655E-2</v>
      </c>
      <c r="AM289" s="36">
        <f>COUNTIFS($D$2:$D$242,9,AH$2:AH$242,3)</f>
        <v>0</v>
      </c>
      <c r="AN289" s="38" t="e">
        <f>AM289/AM293</f>
        <v>#DIV/0!</v>
      </c>
      <c r="AV289" s="35" t="s">
        <v>3288</v>
      </c>
      <c r="AW289" s="36">
        <f>COUNTIFS($D$2:$D$242,9,AV$2:AV$242,1)</f>
        <v>1</v>
      </c>
      <c r="AX289" s="37">
        <f>AW289/AW293</f>
        <v>2.6315789473684209E-2</v>
      </c>
      <c r="AY289" s="36">
        <f>COUNTIFS($D$2:$D$242,9,AV$2:AV$242,2)</f>
        <v>2</v>
      </c>
      <c r="AZ289" s="37">
        <f>AY289/AY293</f>
        <v>3.5714285714285712E-2</v>
      </c>
      <c r="BA289" s="36">
        <f>COUNTIFS($D$2:$D$242,9,AV$2:AV$242,3)</f>
        <v>0</v>
      </c>
      <c r="BB289" s="38">
        <f>BA289/BA293</f>
        <v>0</v>
      </c>
      <c r="BD289" s="57" t="s">
        <v>3288</v>
      </c>
      <c r="BE289" s="58">
        <f>AVERAGEIF($D$2:$D$242,9,BD$2:BD$242)</f>
        <v>0.01</v>
      </c>
      <c r="BK289" s="35" t="s">
        <v>3288</v>
      </c>
      <c r="BL289" s="36">
        <f>COUNTIFS($D$2:$D$242,9,BK$2:BK$242,1)</f>
        <v>3</v>
      </c>
      <c r="BM289" s="37">
        <f>BL289/BL293</f>
        <v>3.896103896103896E-2</v>
      </c>
      <c r="BN289" s="36">
        <f>COUNTIFS($D$2:$D$242,9,BK$2:BK$242,2)</f>
        <v>0</v>
      </c>
      <c r="BO289" s="37">
        <f>BN289/BN293</f>
        <v>0</v>
      </c>
      <c r="BP289" s="36">
        <f>COUNTIFS($D$2:$D$242,9,BK$2:BK$242,3)</f>
        <v>0</v>
      </c>
      <c r="BQ289" s="38" t="e">
        <f>BP289/BP293</f>
        <v>#DIV/0!</v>
      </c>
      <c r="BU289" s="35" t="s">
        <v>3288</v>
      </c>
      <c r="BV289" s="36">
        <f>COUNTIFS($D$2:$D$242,9,BU$2:BU$242,1)</f>
        <v>1</v>
      </c>
      <c r="BW289" s="37">
        <f>BV289/BV293</f>
        <v>2.6315789473684209E-2</v>
      </c>
      <c r="BX289" s="36">
        <f>COUNTIFS($D$2:$D$242,9,BU$2:BU$242,2)</f>
        <v>2</v>
      </c>
      <c r="BY289" s="37">
        <f>BX289/BX293</f>
        <v>3.5714285714285712E-2</v>
      </c>
      <c r="BZ289" s="36">
        <f>COUNTIFS($D$2:$D$242,9,BU$2:BU$242,3)</f>
        <v>0</v>
      </c>
      <c r="CA289" s="38" t="e">
        <f>BZ289/BZ293</f>
        <v>#DIV/0!</v>
      </c>
      <c r="CH289" s="35" t="s">
        <v>3288</v>
      </c>
      <c r="CI289" s="36">
        <f>COUNTIFS($D$2:$D$242,9,CH$2:CH$242,1)</f>
        <v>2</v>
      </c>
      <c r="CJ289" s="37">
        <f>CI289/CI293</f>
        <v>2.3809523809523808E-2</v>
      </c>
      <c r="CK289" s="36">
        <f>COUNTIFS($D$2:$D$242,9,CH$2:CH$242,2)</f>
        <v>1</v>
      </c>
      <c r="CL289" s="37">
        <f>CK289/CK293</f>
        <v>0.1</v>
      </c>
      <c r="CM289" s="36">
        <f>COUNTIFS($D$2:$D$242,9,CH$2:CH$242,3)</f>
        <v>0</v>
      </c>
      <c r="CN289" s="38" t="e">
        <f>CM289/CM293</f>
        <v>#DIV/0!</v>
      </c>
      <c r="CQ289" s="108" t="s">
        <v>3288</v>
      </c>
      <c r="CR289" s="118">
        <f>AVERAGEIF($D$2:$D$242,9,CQ$2:CQ$242)</f>
        <v>159</v>
      </c>
      <c r="CT289" s="108" t="s">
        <v>3288</v>
      </c>
      <c r="CU289" s="118">
        <f>AVERAGEIF($D$2:$D$242,9,CT$2:CT$242)</f>
        <v>177</v>
      </c>
      <c r="CW289" s="108" t="s">
        <v>3288</v>
      </c>
      <c r="CX289" s="113">
        <f>AVERAGEIF($D$2:$D$242,9,CW$2:CW$242)</f>
        <v>0</v>
      </c>
      <c r="DO289" s="35" t="s">
        <v>3288</v>
      </c>
      <c r="DP289" s="36">
        <f>COUNTIFS($D$2:$D$242,9,DO$2:DO$242,1)</f>
        <v>2</v>
      </c>
      <c r="DQ289" s="37">
        <f>DP289/DP293</f>
        <v>5.128205128205128E-2</v>
      </c>
      <c r="DR289" s="36">
        <f>COUNTIFS($D$2:$D$242,9,DO$2:DO$242,2)</f>
        <v>0</v>
      </c>
      <c r="DS289" s="37">
        <f>DR289/DR293</f>
        <v>0</v>
      </c>
      <c r="DT289" s="36">
        <f>COUNTIFS($D$2:$D$242,9,DO$2:DO$242,3)</f>
        <v>0</v>
      </c>
      <c r="DU289" s="38" t="e">
        <f>DT289/DT293</f>
        <v>#DIV/0!</v>
      </c>
      <c r="DX289" s="108" t="s">
        <v>3288</v>
      </c>
      <c r="DY289" s="126">
        <f>AVERAGEIF($D$2:$D$242,9,DX$2:DX$242)</f>
        <v>10531.333333333334</v>
      </c>
      <c r="EA289" s="108" t="s">
        <v>3288</v>
      </c>
      <c r="EB289" s="126">
        <f>AVERAGEIF($D$2:$D$242,9,EA$2:EA$242)</f>
        <v>0</v>
      </c>
      <c r="ED289" s="108" t="s">
        <v>3288</v>
      </c>
      <c r="EE289" s="126">
        <f>AVERAGEIF($D$2:$D$242,9,ED$2:ED$242)</f>
        <v>286</v>
      </c>
      <c r="EG289" s="108" t="s">
        <v>3288</v>
      </c>
      <c r="EH289" s="126">
        <f>AVERAGEIF($D$2:$D$242,9,EG$2:EG$242)</f>
        <v>0</v>
      </c>
      <c r="EJ289" s="108" t="s">
        <v>3288</v>
      </c>
      <c r="EK289" s="126">
        <f>AVERAGEIF($D$2:$D$242,9,EJ$2:EJ$242)</f>
        <v>6</v>
      </c>
      <c r="EP289" s="108" t="s">
        <v>3288</v>
      </c>
      <c r="EQ289" s="126">
        <f>AVERAGEIF($D$2:$D$242,9,EP$2:EP$242)</f>
        <v>2009</v>
      </c>
      <c r="EW289" s="108" t="s">
        <v>3288</v>
      </c>
      <c r="EX289" s="126">
        <f>AVERAGEIF($D$2:$D$242,9,EW$2:EW$242)</f>
        <v>2037.5</v>
      </c>
      <c r="EZ289" s="35" t="s">
        <v>3288</v>
      </c>
      <c r="FA289" s="36">
        <f>COUNTIFS($D$2:$D$242,9,EZ$2:EZ$242,1)</f>
        <v>2</v>
      </c>
      <c r="FB289" s="37">
        <f>FA289/FA293</f>
        <v>9.5238095238095233E-2</v>
      </c>
      <c r="FC289" s="36">
        <f>COUNTIFS($D$2:$D$242,9,EZ$2:EZ$242,2)</f>
        <v>1</v>
      </c>
      <c r="FD289" s="37">
        <f>FC289/FC293</f>
        <v>3.7037037037037035E-2</v>
      </c>
      <c r="FE289" s="36">
        <f>COUNTIFS($D$2:$D$242,9,EZ$2:EZ$242,3)</f>
        <v>0</v>
      </c>
      <c r="FF289" s="38" t="e">
        <f>FE289/FE293</f>
        <v>#DIV/0!</v>
      </c>
      <c r="FI289" s="108" t="s">
        <v>3288</v>
      </c>
      <c r="FJ289" s="126">
        <f>AVERAGEIF($D$2:$D$242,9,FI$2:FI$242)</f>
        <v>5009.5</v>
      </c>
      <c r="FL289" s="108" t="s">
        <v>3288</v>
      </c>
      <c r="FM289" s="126" t="e">
        <f>AVERAGEIF($D$2:$D$242,9,FL$2:FL$242)</f>
        <v>#DIV/0!</v>
      </c>
      <c r="FO289" s="108" t="s">
        <v>3288</v>
      </c>
      <c r="FP289" s="126">
        <f>AVERAGEIF($D$2:$D$242,9,FO$2:FO$242)</f>
        <v>25</v>
      </c>
      <c r="FR289" s="108" t="s">
        <v>3288</v>
      </c>
      <c r="FS289" s="126" t="e">
        <f>AVERAGEIF($D$2:$D$242,9,FR$2:FR$242)</f>
        <v>#DIV/0!</v>
      </c>
    </row>
    <row r="290" spans="2:175" x14ac:dyDescent="0.2">
      <c r="B290" s="39" t="s">
        <v>3289</v>
      </c>
      <c r="C290" s="40">
        <f>COUNTIF($D$3:$D$243,10)</f>
        <v>4</v>
      </c>
      <c r="D290" s="42">
        <f>C290/C293</f>
        <v>3.8095238095238099E-2</v>
      </c>
      <c r="H290" s="39" t="s">
        <v>3289</v>
      </c>
      <c r="I290" s="36">
        <f>COUNTIFS($D$2:$D$242,10,H$2:H$242,1)</f>
        <v>1</v>
      </c>
      <c r="J290" s="41">
        <f>I290/I293</f>
        <v>1.8867924528301886E-2</v>
      </c>
      <c r="K290" s="36">
        <f>COUNTIFS($D$2:$D$242,10,H$2:H$242,2)</f>
        <v>3</v>
      </c>
      <c r="L290" s="41">
        <f>K290/K293</f>
        <v>5.6603773584905662E-2</v>
      </c>
      <c r="M290" s="36">
        <f>COUNTIFS($D$2:$D$242,10,H$2:H$242,3)</f>
        <v>0</v>
      </c>
      <c r="N290" s="42" t="e">
        <f>M290/M293</f>
        <v>#DIV/0!</v>
      </c>
      <c r="Q290" s="39" t="s">
        <v>3289</v>
      </c>
      <c r="R290" s="135" t="s">
        <v>1077</v>
      </c>
      <c r="W290" s="39" t="s">
        <v>3289</v>
      </c>
      <c r="X290" s="92">
        <f>AVERAGEIF($D$2:$D$242,10,W$2:W$242)</f>
        <v>30</v>
      </c>
      <c r="Z290" s="39" t="s">
        <v>3289</v>
      </c>
      <c r="AA290" s="59">
        <f>AVERAGEIF($D$2:$D$242,10,Z$2:Z$242)</f>
        <v>0.65</v>
      </c>
      <c r="AH290" s="39" t="s">
        <v>3289</v>
      </c>
      <c r="AI290" s="36">
        <f>COUNTIFS($D$2:$D$242,10,AH$2:AH$242,1)</f>
        <v>1</v>
      </c>
      <c r="AJ290" s="41">
        <f>AI290/AI293</f>
        <v>2.8571428571428571E-2</v>
      </c>
      <c r="AK290" s="36">
        <f>COUNTIFS($D$2:$D$242,10,AH$2:AH$242,2)</f>
        <v>1</v>
      </c>
      <c r="AL290" s="41">
        <f>AK290/AK293</f>
        <v>3.4482758620689655E-2</v>
      </c>
      <c r="AM290" s="36">
        <f>COUNTIFS($D$2:$D$242,10,AH$2:AH$242,3)</f>
        <v>0</v>
      </c>
      <c r="AN290" s="42" t="e">
        <f>AM290/AM293</f>
        <v>#DIV/0!</v>
      </c>
      <c r="AV290" s="39" t="s">
        <v>3289</v>
      </c>
      <c r="AW290" s="36">
        <f>COUNTIFS($D$2:$D$242,10,AV$2:AV$242,1)</f>
        <v>0</v>
      </c>
      <c r="AX290" s="41">
        <f>AW290/AW293</f>
        <v>0</v>
      </c>
      <c r="AY290" s="36">
        <f>COUNTIFS($D$2:$D$242,10,AV$2:AV$242,2)</f>
        <v>3</v>
      </c>
      <c r="AZ290" s="41">
        <f>AY290/AY293</f>
        <v>5.3571428571428568E-2</v>
      </c>
      <c r="BA290" s="36">
        <f>COUNTIFS($D$2:$D$242,10,AV$2:AV$242,3)</f>
        <v>0</v>
      </c>
      <c r="BB290" s="42">
        <f>BA290/BA293</f>
        <v>0</v>
      </c>
      <c r="BD290" s="39" t="s">
        <v>3289</v>
      </c>
      <c r="BE290" s="59">
        <f>AVERAGEIF($D$2:$D$242,10,BD$2:BD$242)</f>
        <v>2.3E-2</v>
      </c>
      <c r="BK290" s="39" t="s">
        <v>3289</v>
      </c>
      <c r="BL290" s="36">
        <f>COUNTIFS($D$2:$D$242,10,BK$2:BK$242,1)</f>
        <v>3</v>
      </c>
      <c r="BM290" s="41">
        <f>BL290/BL293</f>
        <v>3.896103896103896E-2</v>
      </c>
      <c r="BN290" s="36">
        <f>COUNTIFS($D$2:$D$242,10,BK$2:BK$242,2)</f>
        <v>0</v>
      </c>
      <c r="BO290" s="41">
        <f>BN290/BN293</f>
        <v>0</v>
      </c>
      <c r="BP290" s="36">
        <f>COUNTIFS($D$2:$D$242,10,BK$2:BK$242,3)</f>
        <v>0</v>
      </c>
      <c r="BQ290" s="42" t="e">
        <f>BP290/BP293</f>
        <v>#DIV/0!</v>
      </c>
      <c r="BU290" s="39" t="s">
        <v>3289</v>
      </c>
      <c r="BV290" s="36">
        <f>COUNTIFS($D$2:$D$242,10,BU$2:BU$242,1)</f>
        <v>0</v>
      </c>
      <c r="BW290" s="41">
        <f>BV290/BV293</f>
        <v>0</v>
      </c>
      <c r="BX290" s="36">
        <f>COUNTIFS($D$2:$D$242,10,BU$2:BU$242,2)</f>
        <v>3</v>
      </c>
      <c r="BY290" s="41">
        <f>BX290/BX293</f>
        <v>5.3571428571428568E-2</v>
      </c>
      <c r="BZ290" s="36">
        <f>COUNTIFS($D$2:$D$242,10,BU$2:BU$242,3)</f>
        <v>0</v>
      </c>
      <c r="CA290" s="42" t="e">
        <f>BZ290/BZ293</f>
        <v>#DIV/0!</v>
      </c>
      <c r="CH290" s="39" t="s">
        <v>3289</v>
      </c>
      <c r="CI290" s="36">
        <f>COUNTIFS($D$2:$D$242,10,CH$2:CH$242,1)</f>
        <v>3</v>
      </c>
      <c r="CJ290" s="41">
        <f>CI290/CI293</f>
        <v>3.5714285714285712E-2</v>
      </c>
      <c r="CK290" s="36">
        <f>COUNTIFS($D$2:$D$242,10,CH$2:CH$242,2)</f>
        <v>0</v>
      </c>
      <c r="CL290" s="41">
        <f>CK290/CK293</f>
        <v>0</v>
      </c>
      <c r="CM290" s="36">
        <f>COUNTIFS($D$2:$D$242,10,CH$2:CH$242,3)</f>
        <v>0</v>
      </c>
      <c r="CN290" s="42" t="e">
        <f>CM290/CM293</f>
        <v>#DIV/0!</v>
      </c>
      <c r="CQ290" s="109" t="s">
        <v>3289</v>
      </c>
      <c r="CR290" s="119">
        <f>AVERAGEIF($D$2:$D$242,10,CQ$2:CQ$242)</f>
        <v>1</v>
      </c>
      <c r="CT290" s="109" t="s">
        <v>3289</v>
      </c>
      <c r="CU290" s="119" t="e">
        <f>AVERAGEIF($D$2:$D$242,10,CT$2:CT$242)</f>
        <v>#DIV/0!</v>
      </c>
      <c r="CW290" s="109" t="s">
        <v>3289</v>
      </c>
      <c r="CX290" s="114" t="e">
        <f>AVERAGEIF($D$2:$D$242,10,CW$2:CW$242)</f>
        <v>#DIV/0!</v>
      </c>
      <c r="DO290" s="39" t="s">
        <v>3289</v>
      </c>
      <c r="DP290" s="36">
        <f>COUNTIFS($D$2:$D$242,10,DO$2:DO$242,1)</f>
        <v>1</v>
      </c>
      <c r="DQ290" s="41">
        <f>DP290/DP293</f>
        <v>2.564102564102564E-2</v>
      </c>
      <c r="DR290" s="36">
        <f>COUNTIFS($D$2:$D$242,10,DO$2:DO$242,2)</f>
        <v>0</v>
      </c>
      <c r="DS290" s="41">
        <f>DR290/DR293</f>
        <v>0</v>
      </c>
      <c r="DT290" s="36">
        <f>COUNTIFS($D$2:$D$242,10,DO$2:DO$242,3)</f>
        <v>0</v>
      </c>
      <c r="DU290" s="42" t="e">
        <f>DT290/DT293</f>
        <v>#DIV/0!</v>
      </c>
      <c r="DX290" s="109" t="s">
        <v>3289</v>
      </c>
      <c r="DY290" s="127" t="e">
        <f>AVERAGEIF($D$2:$D$242,10,DX$2:DX$242)</f>
        <v>#DIV/0!</v>
      </c>
      <c r="EA290" s="109" t="s">
        <v>3289</v>
      </c>
      <c r="EB290" s="127" t="e">
        <f>AVERAGEIF($D$2:$D$242,10,EA$2:EA$242)</f>
        <v>#DIV/0!</v>
      </c>
      <c r="ED290" s="109" t="s">
        <v>3289</v>
      </c>
      <c r="EE290" s="127">
        <f>AVERAGEIF($D$2:$D$242,10,ED$2:ED$242)</f>
        <v>600</v>
      </c>
      <c r="EG290" s="109" t="s">
        <v>3289</v>
      </c>
      <c r="EH290" s="127">
        <f>AVERAGEIF($D$2:$D$242,10,EG$2:EG$242)</f>
        <v>0</v>
      </c>
      <c r="EJ290" s="109" t="s">
        <v>3289</v>
      </c>
      <c r="EK290" s="127" t="e">
        <f>AVERAGEIF($D$2:$D$242,10,EJ$2:EJ$242)</f>
        <v>#DIV/0!</v>
      </c>
      <c r="EP290" s="109" t="s">
        <v>3289</v>
      </c>
      <c r="EQ290" s="127" t="e">
        <f>AVERAGEIF($D$2:$D$242,10,EP$2:EP$242)</f>
        <v>#DIV/0!</v>
      </c>
      <c r="EW290" s="109" t="s">
        <v>3289</v>
      </c>
      <c r="EX290" s="127" t="e">
        <f>AVERAGEIF($D$2:$D$242,10,EW$2:EW$242)</f>
        <v>#DIV/0!</v>
      </c>
      <c r="EZ290" s="39" t="s">
        <v>3289</v>
      </c>
      <c r="FA290" s="36">
        <f>COUNTIFS($D$2:$D$242,10,EZ$2:EZ$242,1)</f>
        <v>1</v>
      </c>
      <c r="FB290" s="41">
        <f>FA290/FA293</f>
        <v>4.7619047619047616E-2</v>
      </c>
      <c r="FC290" s="36">
        <f>COUNTIFS($D$2:$D$242,10,EZ$2:EZ$242,2)</f>
        <v>0</v>
      </c>
      <c r="FD290" s="41">
        <f>FC290/FC293</f>
        <v>0</v>
      </c>
      <c r="FE290" s="36">
        <f>COUNTIFS($D$2:$D$242,10,EZ$2:EZ$242,3)</f>
        <v>0</v>
      </c>
      <c r="FF290" s="42" t="e">
        <f>FE290/FE293</f>
        <v>#DIV/0!</v>
      </c>
      <c r="FI290" s="109" t="s">
        <v>3289</v>
      </c>
      <c r="FJ290" s="127" t="e">
        <f>AVERAGEIF($D$2:$D$242,10,FI$2:FI$242)</f>
        <v>#DIV/0!</v>
      </c>
      <c r="FL290" s="109" t="s">
        <v>3289</v>
      </c>
      <c r="FM290" s="127" t="e">
        <f>AVERAGEIF($D$2:$D$242,10,FL$2:FL$242)</f>
        <v>#DIV/0!</v>
      </c>
      <c r="FO290" s="109" t="s">
        <v>3289</v>
      </c>
      <c r="FP290" s="127" t="e">
        <f>AVERAGEIF($D$2:$D$242,10,FO$2:FO$242)</f>
        <v>#DIV/0!</v>
      </c>
      <c r="FR290" s="109" t="s">
        <v>3289</v>
      </c>
      <c r="FS290" s="127" t="e">
        <f>AVERAGEIF($D$2:$D$242,10,FR$2:FR$242)</f>
        <v>#DIV/0!</v>
      </c>
    </row>
    <row r="291" spans="2:175" x14ac:dyDescent="0.2">
      <c r="B291" s="35" t="s">
        <v>3290</v>
      </c>
      <c r="C291" s="36">
        <f>COUNTIF($D$3:$D$243,11)</f>
        <v>16</v>
      </c>
      <c r="D291" s="38">
        <f>C291/C293</f>
        <v>0.15238095238095239</v>
      </c>
      <c r="H291" s="35" t="s">
        <v>3290</v>
      </c>
      <c r="I291" s="36">
        <f>COUNTIFS($D$2:$D$242,11,H$2:H$242,1)</f>
        <v>5</v>
      </c>
      <c r="J291" s="37">
        <f>I291/I293</f>
        <v>9.4339622641509441E-2</v>
      </c>
      <c r="K291" s="36">
        <f>COUNTIFS($D$2:$D$242,11,H$2:H$242,2)</f>
        <v>11</v>
      </c>
      <c r="L291" s="37">
        <f>K291/K293</f>
        <v>0.20754716981132076</v>
      </c>
      <c r="M291" s="36">
        <f>COUNTIFS($D$2:$D$242,11,H$2:H$242,3)</f>
        <v>0</v>
      </c>
      <c r="N291" s="38" t="e">
        <f>M291/M293</f>
        <v>#DIV/0!</v>
      </c>
      <c r="Q291" s="57" t="s">
        <v>3290</v>
      </c>
      <c r="R291" s="83">
        <f>AVERAGEIF($D$2:$D$242,11,Q$2:Q$242)</f>
        <v>71.25</v>
      </c>
      <c r="W291" s="57" t="s">
        <v>3290</v>
      </c>
      <c r="X291" s="91">
        <f>AVERAGEIF($D$2:$D$242,11,W$2:W$242)</f>
        <v>36.428571428571431</v>
      </c>
      <c r="Z291" s="57" t="s">
        <v>3290</v>
      </c>
      <c r="AA291" s="58">
        <f>AVERAGEIF($D$2:$D$242,11,Z$2:Z$242)</f>
        <v>0.34200000000000003</v>
      </c>
      <c r="AH291" s="35" t="s">
        <v>3290</v>
      </c>
      <c r="AI291" s="36">
        <f>COUNTIFS($D$2:$D$242,11,AH$2:AH$242,1)</f>
        <v>5</v>
      </c>
      <c r="AJ291" s="37">
        <f>AI291/AI293</f>
        <v>0.14285714285714285</v>
      </c>
      <c r="AK291" s="36">
        <f>COUNTIFS($D$2:$D$242,11,AH$2:AH$242,2)</f>
        <v>5</v>
      </c>
      <c r="AL291" s="37">
        <f>AK291/AK293</f>
        <v>0.17241379310344829</v>
      </c>
      <c r="AM291" s="36">
        <f>COUNTIFS($D$2:$D$242,11,AH$2:AH$242,3)</f>
        <v>0</v>
      </c>
      <c r="AN291" s="38" t="e">
        <f>AM291/AM293</f>
        <v>#DIV/0!</v>
      </c>
      <c r="AV291" s="35" t="s">
        <v>3290</v>
      </c>
      <c r="AW291" s="36">
        <f>COUNTIFS($D$2:$D$242,11,AV$2:AV$242,1)</f>
        <v>1</v>
      </c>
      <c r="AX291" s="37">
        <f>AW291/AW293</f>
        <v>2.6315789473684209E-2</v>
      </c>
      <c r="AY291" s="36">
        <f>COUNTIFS($D$2:$D$242,11,AV$2:AV$242,2)</f>
        <v>14</v>
      </c>
      <c r="AZ291" s="37">
        <f>AY291/AY293</f>
        <v>0.25</v>
      </c>
      <c r="BA291" s="36">
        <f>COUNTIFS($D$2:$D$242,11,AV$2:AV$242,3)</f>
        <v>0</v>
      </c>
      <c r="BB291" s="38">
        <f>BA291/BA293</f>
        <v>0</v>
      </c>
      <c r="BD291" s="57" t="s">
        <v>3290</v>
      </c>
      <c r="BE291" s="58">
        <f>AVERAGEIF($D$2:$D$242,11,BD$2:BD$242)</f>
        <v>0.106375</v>
      </c>
      <c r="BK291" s="35" t="s">
        <v>3290</v>
      </c>
      <c r="BL291" s="36">
        <f>COUNTIFS($D$2:$D$242,11,BK$2:BK$242,1)</f>
        <v>11</v>
      </c>
      <c r="BM291" s="37">
        <f>BL291/BL293</f>
        <v>0.14285714285714285</v>
      </c>
      <c r="BN291" s="36">
        <f>COUNTIFS($D$2:$D$242,11,BK$2:BK$242,2)</f>
        <v>5</v>
      </c>
      <c r="BO291" s="37">
        <f>BN291/BN293</f>
        <v>0.25</v>
      </c>
      <c r="BP291" s="36">
        <f>COUNTIFS($D$2:$D$242,11,BK$2:BK$242,3)</f>
        <v>0</v>
      </c>
      <c r="BQ291" s="38" t="e">
        <f>BP291/BP293</f>
        <v>#DIV/0!</v>
      </c>
      <c r="BU291" s="35" t="s">
        <v>3290</v>
      </c>
      <c r="BV291" s="36">
        <f>COUNTIFS($D$2:$D$242,11,BU$2:BU$242,1)</f>
        <v>1</v>
      </c>
      <c r="BW291" s="37">
        <f>BV291/BV293</f>
        <v>2.6315789473684209E-2</v>
      </c>
      <c r="BX291" s="36">
        <f>COUNTIFS($D$2:$D$242,11,BU$2:BU$242,2)</f>
        <v>14</v>
      </c>
      <c r="BY291" s="37">
        <f>BX291/BX293</f>
        <v>0.25</v>
      </c>
      <c r="BZ291" s="36">
        <f>COUNTIFS($D$2:$D$242,11,BU$2:BU$242,3)</f>
        <v>0</v>
      </c>
      <c r="CA291" s="38" t="e">
        <f>BZ291/BZ293</f>
        <v>#DIV/0!</v>
      </c>
      <c r="CH291" s="35" t="s">
        <v>3290</v>
      </c>
      <c r="CI291" s="36">
        <f>COUNTIFS($D$2:$D$242,11,CH$2:CH$242,1)</f>
        <v>12</v>
      </c>
      <c r="CJ291" s="37">
        <f>CI291/CI293</f>
        <v>0.14285714285714285</v>
      </c>
      <c r="CK291" s="36">
        <f>COUNTIFS($D$2:$D$242,11,CH$2:CH$242,2)</f>
        <v>3</v>
      </c>
      <c r="CL291" s="37">
        <f>CK291/CK293</f>
        <v>0.3</v>
      </c>
      <c r="CM291" s="36">
        <f>COUNTIFS($D$2:$D$242,11,CH$2:CH$242,3)</f>
        <v>0</v>
      </c>
      <c r="CN291" s="38" t="e">
        <f>CM291/CM293</f>
        <v>#DIV/0!</v>
      </c>
      <c r="CQ291" s="108" t="s">
        <v>3290</v>
      </c>
      <c r="CR291" s="118">
        <f>AVERAGEIF($D$2:$D$242,11,CQ$2:CQ$242)</f>
        <v>76.25</v>
      </c>
      <c r="CT291" s="108" t="s">
        <v>3290</v>
      </c>
      <c r="CU291" s="118">
        <f>AVERAGEIF($D$2:$D$242,11,CT$2:CT$242)</f>
        <v>84.36666666666666</v>
      </c>
      <c r="CW291" s="108" t="s">
        <v>3290</v>
      </c>
      <c r="CX291" s="113">
        <f>AVERAGEIF($D$2:$D$242,11,CW$2:CW$242)</f>
        <v>1.1428571428571428</v>
      </c>
      <c r="DO291" s="35" t="s">
        <v>3290</v>
      </c>
      <c r="DP291" s="36">
        <f>COUNTIFS($D$2:$D$242,11,DO$2:DO$242,1)</f>
        <v>8</v>
      </c>
      <c r="DQ291" s="37">
        <f>DP291/DP293</f>
        <v>0.20512820512820512</v>
      </c>
      <c r="DR291" s="36">
        <f>COUNTIFS($D$2:$D$242,11,DO$2:DO$242,2)</f>
        <v>2</v>
      </c>
      <c r="DS291" s="37">
        <f>DR291/DR293</f>
        <v>0.125</v>
      </c>
      <c r="DT291" s="36">
        <f>COUNTIFS($D$2:$D$242,11,DO$2:DO$242,3)</f>
        <v>0</v>
      </c>
      <c r="DU291" s="38" t="e">
        <f>DT291/DT293</f>
        <v>#DIV/0!</v>
      </c>
      <c r="DX291" s="108" t="s">
        <v>3290</v>
      </c>
      <c r="DY291" s="126">
        <f>AVERAGEIF($D$2:$D$242,11,DX$2:DX$242)</f>
        <v>4878</v>
      </c>
      <c r="EA291" s="108" t="s">
        <v>3290</v>
      </c>
      <c r="EB291" s="126">
        <f>AVERAGEIF($D$2:$D$242,11,EA$2:EA$242)</f>
        <v>66.666666666666671</v>
      </c>
      <c r="ED291" s="108" t="s">
        <v>3290</v>
      </c>
      <c r="EE291" s="126">
        <f>AVERAGEIF($D$2:$D$242,11,ED$2:ED$242)</f>
        <v>158.25</v>
      </c>
      <c r="EG291" s="108" t="s">
        <v>3290</v>
      </c>
      <c r="EH291" s="126" t="e">
        <f>AVERAGEIF($D$2:$D$242,11,EG$2:EG$242)</f>
        <v>#DIV/0!</v>
      </c>
      <c r="EJ291" s="108" t="s">
        <v>3290</v>
      </c>
      <c r="EK291" s="126">
        <f>AVERAGEIF($D$2:$D$242,11,EJ$2:EJ$242)</f>
        <v>8.1999999999999993</v>
      </c>
      <c r="EP291" s="108" t="s">
        <v>3290</v>
      </c>
      <c r="EQ291" s="126">
        <f>AVERAGEIF($D$2:$D$242,11,EP$2:EP$242)</f>
        <v>2008.8571428571429</v>
      </c>
      <c r="EW291" s="108" t="s">
        <v>3290</v>
      </c>
      <c r="EX291" s="126">
        <f>AVERAGEIF($D$2:$D$242,11,EW$2:EW$242)</f>
        <v>2046.75</v>
      </c>
      <c r="EZ291" s="35" t="s">
        <v>3290</v>
      </c>
      <c r="FA291" s="36">
        <f>COUNTIFS($D$2:$D$242,11,EZ$2:EZ$242,1)</f>
        <v>6</v>
      </c>
      <c r="FB291" s="37">
        <f>FA291/FA293</f>
        <v>0.2857142857142857</v>
      </c>
      <c r="FC291" s="36">
        <f>COUNTIFS($D$2:$D$242,11,EZ$2:EZ$242,2)</f>
        <v>2</v>
      </c>
      <c r="FD291" s="37">
        <f>FC291/FC293</f>
        <v>7.407407407407407E-2</v>
      </c>
      <c r="FE291" s="36">
        <f>COUNTIFS($D$2:$D$242,11,EZ$2:EZ$242,3)</f>
        <v>0</v>
      </c>
      <c r="FF291" s="38" t="e">
        <f>FE291/FE293</f>
        <v>#DIV/0!</v>
      </c>
      <c r="FI291" s="108" t="s">
        <v>3290</v>
      </c>
      <c r="FJ291" s="126">
        <f>AVERAGEIF($D$2:$D$242,11,FI$2:FI$242)</f>
        <v>1937.5</v>
      </c>
      <c r="FL291" s="108" t="s">
        <v>3290</v>
      </c>
      <c r="FM291" s="126">
        <f>AVERAGEIF($D$2:$D$242,11,FL$2:FL$242)</f>
        <v>0</v>
      </c>
      <c r="FO291" s="108" t="s">
        <v>3290</v>
      </c>
      <c r="FP291" s="126">
        <f>AVERAGEIF($D$2:$D$242,11,FO$2:FO$242)</f>
        <v>15.35</v>
      </c>
      <c r="FR291" s="108" t="s">
        <v>3290</v>
      </c>
      <c r="FS291" s="126" t="e">
        <f>AVERAGEIF($D$2:$D$242,11,FR$2:FR$242)</f>
        <v>#DIV/0!</v>
      </c>
    </row>
    <row r="292" spans="2:175" x14ac:dyDescent="0.2">
      <c r="B292" s="39" t="s">
        <v>3291</v>
      </c>
      <c r="C292" s="40">
        <f>COUNTIF($D$3:$D$243,12)</f>
        <v>9</v>
      </c>
      <c r="D292" s="42">
        <f>C292/C293</f>
        <v>8.5714285714285715E-2</v>
      </c>
      <c r="H292" s="39" t="s">
        <v>3291</v>
      </c>
      <c r="I292" s="36">
        <f>COUNTIFS($D$2:$D$242,12,H$2:H$242,1)</f>
        <v>2</v>
      </c>
      <c r="J292" s="41">
        <f>I292/I293</f>
        <v>3.7735849056603772E-2</v>
      </c>
      <c r="K292" s="36">
        <f>COUNTIFS($D$2:$D$242,12,H$2:H$242,2)</f>
        <v>7</v>
      </c>
      <c r="L292" s="41">
        <f>K292/K293</f>
        <v>0.13207547169811321</v>
      </c>
      <c r="M292" s="36">
        <f>COUNTIFS($D$2:$D$242,12,H$2:H$242,3)</f>
        <v>0</v>
      </c>
      <c r="N292" s="42" t="e">
        <f>M292/M293</f>
        <v>#DIV/0!</v>
      </c>
      <c r="Q292" s="39" t="s">
        <v>3291</v>
      </c>
      <c r="R292" s="84">
        <f>AVERAGEIF($D$2:$D$242,12,Q$2:Q$242)</f>
        <v>500</v>
      </c>
      <c r="W292" s="39" t="s">
        <v>3291</v>
      </c>
      <c r="X292" s="92">
        <f>AVERAGEIF($D$2:$D$242,12,W$2:W$242)</f>
        <v>136.25</v>
      </c>
      <c r="Z292" s="39" t="s">
        <v>3291</v>
      </c>
      <c r="AA292" s="59">
        <f>AVERAGEIF($D$2:$D$242,12,Z$2:Z$242)</f>
        <v>0.31</v>
      </c>
      <c r="AH292" s="39" t="s">
        <v>3291</v>
      </c>
      <c r="AI292" s="36">
        <f>COUNTIFS($D$2:$D$242,12,AH$2:AH$242,1)</f>
        <v>1</v>
      </c>
      <c r="AJ292" s="41">
        <f>AI292/AI293</f>
        <v>2.8571428571428571E-2</v>
      </c>
      <c r="AK292" s="36">
        <f>COUNTIFS($D$2:$D$242,12,AH$2:AH$242,2)</f>
        <v>1</v>
      </c>
      <c r="AL292" s="41">
        <f>AK292/AK293</f>
        <v>3.4482758620689655E-2</v>
      </c>
      <c r="AM292" s="36">
        <f>COUNTIFS($D$2:$D$242,12,AH$2:AH$242,3)</f>
        <v>0</v>
      </c>
      <c r="AN292" s="42" t="e">
        <f>AM292/AM293</f>
        <v>#DIV/0!</v>
      </c>
      <c r="AV292" s="39" t="s">
        <v>3291</v>
      </c>
      <c r="AW292" s="36">
        <f>COUNTIFS($D$2:$D$242,12,AV$2:AV$242,1)</f>
        <v>0</v>
      </c>
      <c r="AX292" s="41">
        <f>AW292/AW293</f>
        <v>0</v>
      </c>
      <c r="AY292" s="36">
        <f>COUNTIFS($D$2:$D$242,12,AV$2:AV$242,2)</f>
        <v>6</v>
      </c>
      <c r="AZ292" s="41">
        <f>AY292/AY293</f>
        <v>0.10714285714285714</v>
      </c>
      <c r="BA292" s="36">
        <f>COUNTIFS($D$2:$D$242,12,AV$2:AV$242,3)</f>
        <v>1</v>
      </c>
      <c r="BB292" s="42">
        <f>BA292/BA293</f>
        <v>0.33333333333333331</v>
      </c>
      <c r="BD292" s="39" t="s">
        <v>3291</v>
      </c>
      <c r="BE292" s="59">
        <f>AVERAGEIF($D$2:$D$242,12,BD$2:BD$242)</f>
        <v>0.03</v>
      </c>
      <c r="BK292" s="39" t="s">
        <v>3291</v>
      </c>
      <c r="BL292" s="36">
        <f>COUNTIFS($D$2:$D$242,12,BK$2:BK$242,1)</f>
        <v>5</v>
      </c>
      <c r="BM292" s="41">
        <f>BL292/BL293</f>
        <v>6.4935064935064929E-2</v>
      </c>
      <c r="BN292" s="36">
        <f>COUNTIFS($D$2:$D$242,12,BK$2:BK$242,2)</f>
        <v>2</v>
      </c>
      <c r="BO292" s="41">
        <f>BN292/BN293</f>
        <v>0.1</v>
      </c>
      <c r="BP292" s="36">
        <f>COUNTIFS($D$2:$D$242,12,BK$2:BK$242,3)</f>
        <v>0</v>
      </c>
      <c r="BQ292" s="42" t="e">
        <f>BP292/BP293</f>
        <v>#DIV/0!</v>
      </c>
      <c r="BU292" s="39" t="s">
        <v>3291</v>
      </c>
      <c r="BV292" s="36">
        <f>COUNTIFS($D$2:$D$242,12,BU$2:BU$242,1)</f>
        <v>0</v>
      </c>
      <c r="BW292" s="41">
        <f>BV292/BV293</f>
        <v>0</v>
      </c>
      <c r="BX292" s="36">
        <f>COUNTIFS($D$2:$D$242,12,BU$2:BU$242,2)</f>
        <v>7</v>
      </c>
      <c r="BY292" s="41">
        <f>BX292/BX293</f>
        <v>0.125</v>
      </c>
      <c r="BZ292" s="36">
        <f>COUNTIFS($D$2:$D$242,12,BU$2:BU$242,3)</f>
        <v>0</v>
      </c>
      <c r="CA292" s="42" t="e">
        <f>BZ292/BZ293</f>
        <v>#DIV/0!</v>
      </c>
      <c r="CH292" s="39" t="s">
        <v>3291</v>
      </c>
      <c r="CI292" s="36">
        <f>COUNTIFS($D$2:$D$242,12,CH$2:CH$242,1)</f>
        <v>7</v>
      </c>
      <c r="CJ292" s="41">
        <f>CI292/CI293</f>
        <v>8.3333333333333329E-2</v>
      </c>
      <c r="CK292" s="36">
        <f>COUNTIFS($D$2:$D$242,12,CH$2:CH$242,2)</f>
        <v>0</v>
      </c>
      <c r="CL292" s="41">
        <f>CK292/CK293</f>
        <v>0</v>
      </c>
      <c r="CM292" s="36">
        <f>COUNTIFS($D$2:$D$242,12,CH$2:CH$242,3)</f>
        <v>0</v>
      </c>
      <c r="CN292" s="42" t="e">
        <f>CM292/CM293</f>
        <v>#DIV/0!</v>
      </c>
      <c r="CQ292" s="109" t="s">
        <v>3291</v>
      </c>
      <c r="CR292" s="119">
        <f>AVERAGEIF($D$2:$D$242,12,CQ$2:CQ$242)</f>
        <v>3</v>
      </c>
      <c r="CT292" s="109" t="s">
        <v>3291</v>
      </c>
      <c r="CU292" s="119">
        <f>AVERAGEIF($D$2:$D$242,12,CT$2:CT$242)</f>
        <v>20</v>
      </c>
      <c r="CW292" s="109" t="s">
        <v>3291</v>
      </c>
      <c r="CX292" s="114">
        <f>AVERAGEIF($D$2:$D$242,12,CW$2:CW$242)</f>
        <v>0</v>
      </c>
      <c r="DO292" s="39" t="s">
        <v>3291</v>
      </c>
      <c r="DP292" s="36">
        <f>COUNTIFS($D$2:$D$242,12,DO$2:DO$242,1)</f>
        <v>0</v>
      </c>
      <c r="DQ292" s="41">
        <f>DP292/DP293</f>
        <v>0</v>
      </c>
      <c r="DR292" s="36">
        <f>COUNTIFS($D$2:$D$242,12,DO$2:DO$242,2)</f>
        <v>3</v>
      </c>
      <c r="DS292" s="41">
        <f>DR292/DR293</f>
        <v>0.1875</v>
      </c>
      <c r="DT292" s="36">
        <f>COUNTIFS($D$2:$D$242,12,DO$2:DO$242,3)</f>
        <v>0</v>
      </c>
      <c r="DU292" s="42" t="e">
        <f>DT292/DT293</f>
        <v>#DIV/0!</v>
      </c>
      <c r="DX292" s="109" t="s">
        <v>3291</v>
      </c>
      <c r="DY292" s="127">
        <f>AVERAGEIF($D$2:$D$242,12,DX$2:DX$242)</f>
        <v>845</v>
      </c>
      <c r="EA292" s="109" t="s">
        <v>3291</v>
      </c>
      <c r="EB292" s="127">
        <f>AVERAGEIF($D$2:$D$242,12,EA$2:EA$242)</f>
        <v>250</v>
      </c>
      <c r="ED292" s="109" t="s">
        <v>3291</v>
      </c>
      <c r="EE292" s="127">
        <f>AVERAGEIF($D$2:$D$242,12,ED$2:ED$242)</f>
        <v>50</v>
      </c>
      <c r="EG292" s="109" t="s">
        <v>3291</v>
      </c>
      <c r="EH292" s="127">
        <f>AVERAGEIF($D$2:$D$242,12,EG$2:EG$242)</f>
        <v>5</v>
      </c>
      <c r="EJ292" s="109" t="s">
        <v>3291</v>
      </c>
      <c r="EK292" s="127">
        <f>AVERAGEIF($D$2:$D$242,12,EJ$2:EJ$242)</f>
        <v>8</v>
      </c>
      <c r="EP292" s="109" t="s">
        <v>3291</v>
      </c>
      <c r="EQ292" s="127" t="e">
        <f>AVERAGEIF($D$2:$D$242,12,EP$2:EP$242)</f>
        <v>#DIV/0!</v>
      </c>
      <c r="EW292" s="109" t="s">
        <v>3291</v>
      </c>
      <c r="EX292" s="127" t="e">
        <f>AVERAGEIF($D$2:$D$242,12,EW$2:EW$242)</f>
        <v>#DIV/0!</v>
      </c>
      <c r="EZ292" s="39" t="s">
        <v>3291</v>
      </c>
      <c r="FA292" s="36">
        <f>COUNTIFS($D$2:$D$242,12,EZ$2:EZ$242,1)</f>
        <v>2</v>
      </c>
      <c r="FB292" s="41">
        <f>FA292/FA293</f>
        <v>9.5238095238095233E-2</v>
      </c>
      <c r="FC292" s="36">
        <f>COUNTIFS($D$2:$D$242,12,EZ$2:EZ$242,2)</f>
        <v>1</v>
      </c>
      <c r="FD292" s="41">
        <f>FC292/FC293</f>
        <v>3.7037037037037035E-2</v>
      </c>
      <c r="FE292" s="36">
        <f>COUNTIFS($D$2:$D$242,12,EZ$2:EZ$242,3)</f>
        <v>0</v>
      </c>
      <c r="FF292" s="42" t="e">
        <f>FE292/FE293</f>
        <v>#DIV/0!</v>
      </c>
      <c r="FI292" s="109" t="s">
        <v>3291</v>
      </c>
      <c r="FJ292" s="127" t="e">
        <f>AVERAGEIF($D$2:$D$242,12,FI$2:FI$242)</f>
        <v>#DIV/0!</v>
      </c>
      <c r="FL292" s="109" t="s">
        <v>3291</v>
      </c>
      <c r="FM292" s="127" t="e">
        <f>AVERAGEIF($D$2:$D$242,12,FL$2:FL$242)</f>
        <v>#DIV/0!</v>
      </c>
      <c r="FO292" s="109" t="s">
        <v>3291</v>
      </c>
      <c r="FP292" s="127" t="e">
        <f>AVERAGEIF($D$2:$D$242,12,FO$2:FO$242)</f>
        <v>#DIV/0!</v>
      </c>
      <c r="FR292" s="109" t="s">
        <v>3291</v>
      </c>
      <c r="FS292" s="127" t="e">
        <f>AVERAGEIF($D$2:$D$242,12,FR$2:FR$242)</f>
        <v>#DIV/0!</v>
      </c>
    </row>
    <row r="293" spans="2:175" x14ac:dyDescent="0.2">
      <c r="B293" s="50" t="s">
        <v>3279</v>
      </c>
      <c r="C293" s="51">
        <f>SUM(C281:C292)</f>
        <v>105</v>
      </c>
      <c r="D293" s="53"/>
      <c r="H293" s="50" t="s">
        <v>3279</v>
      </c>
      <c r="I293" s="51">
        <f>SUM(I281:I292)</f>
        <v>53</v>
      </c>
      <c r="J293" s="52">
        <f>I293/(M293+K293+I293)</f>
        <v>0.5</v>
      </c>
      <c r="K293" s="51">
        <f>SUM(K281:K292)</f>
        <v>53</v>
      </c>
      <c r="L293" s="52">
        <f>K293/(I293+M293+K293)</f>
        <v>0.5</v>
      </c>
      <c r="M293" s="51">
        <f>SUM(M281:M292)</f>
        <v>0</v>
      </c>
      <c r="N293" s="53">
        <f>M293/(I293+K293+M293)</f>
        <v>0</v>
      </c>
      <c r="Q293" s="50" t="s">
        <v>3279</v>
      </c>
      <c r="R293" s="87">
        <f>R279</f>
        <v>107.93333333333334</v>
      </c>
      <c r="W293" s="50" t="s">
        <v>3279</v>
      </c>
      <c r="X293" s="95">
        <f>X279</f>
        <v>81.71641791044776</v>
      </c>
      <c r="Z293" s="50" t="s">
        <v>3279</v>
      </c>
      <c r="AA293" s="53">
        <f>AA279</f>
        <v>0.22033793103448276</v>
      </c>
      <c r="AH293" s="50" t="s">
        <v>3279</v>
      </c>
      <c r="AI293" s="51">
        <f>SUM(AI281:AI292)</f>
        <v>35</v>
      </c>
      <c r="AJ293" s="52">
        <f>AI293/(AM293+AK293+AI293)</f>
        <v>0.546875</v>
      </c>
      <c r="AK293" s="51">
        <f>SUM(AK281:AK292)</f>
        <v>29</v>
      </c>
      <c r="AL293" s="52">
        <f>AK293/(AI293+AM293+AK293)</f>
        <v>0.453125</v>
      </c>
      <c r="AM293" s="51">
        <f>SUM(AM281:AM292)</f>
        <v>0</v>
      </c>
      <c r="AN293" s="53">
        <f>AM293/(AI293+AK293+AM293)</f>
        <v>0</v>
      </c>
      <c r="AV293" s="50" t="s">
        <v>3279</v>
      </c>
      <c r="AW293" s="51">
        <f>SUM(AW281:AW292)</f>
        <v>38</v>
      </c>
      <c r="AX293" s="52">
        <f>AW293/(BA293+AY293+AW293)</f>
        <v>0.39175257731958762</v>
      </c>
      <c r="AY293" s="51">
        <f>SUM(AY281:AY292)</f>
        <v>56</v>
      </c>
      <c r="AZ293" s="52">
        <f>AY293/(AW293+BA293+AY293)</f>
        <v>0.57731958762886593</v>
      </c>
      <c r="BA293" s="51">
        <f>SUM(BA281:BA292)</f>
        <v>3</v>
      </c>
      <c r="BB293" s="53">
        <f>BA293/(AW293+AY293+BA293)</f>
        <v>3.0927835051546393E-2</v>
      </c>
      <c r="BD293" s="50" t="s">
        <v>3279</v>
      </c>
      <c r="BE293" s="53">
        <f>BE279</f>
        <v>7.6595918367346902E-2</v>
      </c>
      <c r="BK293" s="50" t="s">
        <v>3279</v>
      </c>
      <c r="BL293" s="51">
        <f>SUM(BL281:BL292)</f>
        <v>77</v>
      </c>
      <c r="BM293" s="52">
        <f>BL293/(BP293+BN293+BL293)</f>
        <v>0.79381443298969068</v>
      </c>
      <c r="BN293" s="51">
        <f>SUM(BN281:BN292)</f>
        <v>20</v>
      </c>
      <c r="BO293" s="52">
        <f>BN293/(BL293+BP293+BN293)</f>
        <v>0.20618556701030927</v>
      </c>
      <c r="BP293" s="51">
        <f>SUM(BP281:BP292)</f>
        <v>0</v>
      </c>
      <c r="BQ293" s="53">
        <f>BP293/(BL293+BN293+BP293)</f>
        <v>0</v>
      </c>
      <c r="BU293" s="50" t="s">
        <v>3279</v>
      </c>
      <c r="BV293" s="51">
        <f>SUM(BV281:BV292)</f>
        <v>38</v>
      </c>
      <c r="BW293" s="52">
        <f>BV293/(BZ293+BX293+BV293)</f>
        <v>0.40425531914893614</v>
      </c>
      <c r="BX293" s="51">
        <f>SUM(BX281:BX292)</f>
        <v>56</v>
      </c>
      <c r="BY293" s="52">
        <f>BX293/(BV293+BZ293+BX293)</f>
        <v>0.5957446808510638</v>
      </c>
      <c r="BZ293" s="51">
        <f>SUM(BZ281:BZ292)</f>
        <v>0</v>
      </c>
      <c r="CA293" s="53">
        <f>BZ293/(BV293+BX293+BZ293)</f>
        <v>0</v>
      </c>
      <c r="CH293" s="50" t="s">
        <v>3279</v>
      </c>
      <c r="CI293" s="51">
        <f>SUM(CI281:CI292)</f>
        <v>84</v>
      </c>
      <c r="CJ293" s="52">
        <f>CI293/(CM293+CK293+CI293)</f>
        <v>0.8936170212765957</v>
      </c>
      <c r="CK293" s="51">
        <f>SUM(CK281:CK292)</f>
        <v>10</v>
      </c>
      <c r="CL293" s="52">
        <f>CK293/(CI293+CM293+CK293)</f>
        <v>0.10638297872340426</v>
      </c>
      <c r="CM293" s="51">
        <f>SUM(CM281:CM292)</f>
        <v>0</v>
      </c>
      <c r="CN293" s="53">
        <f>CM293/(CI293+CK293+CM293)</f>
        <v>0</v>
      </c>
      <c r="CQ293" s="112" t="s">
        <v>3279</v>
      </c>
      <c r="CR293" s="122">
        <f>CR279</f>
        <v>404.8</v>
      </c>
      <c r="CT293" s="112" t="s">
        <v>3279</v>
      </c>
      <c r="CU293" s="122">
        <f>CU279</f>
        <v>87.898780487804871</v>
      </c>
      <c r="CW293" s="112" t="s">
        <v>3279</v>
      </c>
      <c r="CX293" s="117">
        <f>CX279</f>
        <v>3.0182297872340431</v>
      </c>
      <c r="DO293" s="50" t="s">
        <v>3279</v>
      </c>
      <c r="DP293" s="51">
        <f>SUM(DP281:DP292)</f>
        <v>39</v>
      </c>
      <c r="DQ293" s="52">
        <f>DP293/(DT293+DR293+DP293)</f>
        <v>0.70909090909090911</v>
      </c>
      <c r="DR293" s="51">
        <f>SUM(DR281:DR292)</f>
        <v>16</v>
      </c>
      <c r="DS293" s="52">
        <f>DR293/(DP293+DT293+DR293)</f>
        <v>0.29090909090909089</v>
      </c>
      <c r="DT293" s="51">
        <f>SUM(DT281:DT292)</f>
        <v>0</v>
      </c>
      <c r="DU293" s="53">
        <f>DT293/(DP293+DR293+DT293)</f>
        <v>0</v>
      </c>
      <c r="DX293" s="112" t="s">
        <v>3279</v>
      </c>
      <c r="DY293" s="130">
        <f>DY279</f>
        <v>11465.701645833333</v>
      </c>
      <c r="EA293" s="112" t="s">
        <v>3279</v>
      </c>
      <c r="EB293" s="130">
        <f>EB279</f>
        <v>4167.5555555555557</v>
      </c>
      <c r="ED293" s="112" t="s">
        <v>3279</v>
      </c>
      <c r="EE293" s="130">
        <f>EE279</f>
        <v>266.51162790697674</v>
      </c>
      <c r="EG293" s="112" t="s">
        <v>3279</v>
      </c>
      <c r="EH293" s="130">
        <f>EH279</f>
        <v>85.642857142857139</v>
      </c>
      <c r="EJ293" s="112" t="s">
        <v>3279</v>
      </c>
      <c r="EK293" s="130">
        <f>EK279</f>
        <v>10.117647058823529</v>
      </c>
      <c r="EP293" s="112" t="s">
        <v>3279</v>
      </c>
      <c r="EQ293" s="130">
        <f>EQ279</f>
        <v>2007.5882352941176</v>
      </c>
      <c r="EW293" s="112" t="s">
        <v>3279</v>
      </c>
      <c r="EX293" s="130">
        <f>EX279</f>
        <v>2038.9565217391305</v>
      </c>
      <c r="EZ293" s="50" t="s">
        <v>3279</v>
      </c>
      <c r="FA293" s="51">
        <f>SUM(FA281:FA292)</f>
        <v>21</v>
      </c>
      <c r="FB293" s="52">
        <f>FA293/(FE293+FC293+FA293)</f>
        <v>0.4375</v>
      </c>
      <c r="FC293" s="51">
        <f>SUM(FC281:FC292)</f>
        <v>27</v>
      </c>
      <c r="FD293" s="52">
        <f>FC293/(FA293+FE293+FC293)</f>
        <v>0.5625</v>
      </c>
      <c r="FE293" s="51">
        <f>SUM(FE281:FE292)</f>
        <v>0</v>
      </c>
      <c r="FF293" s="53">
        <f>FE293/(FA293+FC293+FE293)</f>
        <v>0</v>
      </c>
      <c r="FI293" s="112" t="s">
        <v>3279</v>
      </c>
      <c r="FJ293" s="130">
        <f>FJ279</f>
        <v>5538.08</v>
      </c>
      <c r="FL293" s="112" t="s">
        <v>3279</v>
      </c>
      <c r="FM293" s="130">
        <f>FM279</f>
        <v>0</v>
      </c>
      <c r="FO293" s="112" t="s">
        <v>3279</v>
      </c>
      <c r="FP293" s="130">
        <f>FP279</f>
        <v>75.529473684210529</v>
      </c>
      <c r="FR293" s="112" t="s">
        <v>3279</v>
      </c>
      <c r="FS293" s="130" t="e">
        <f>FS279</f>
        <v>#DIV/0!</v>
      </c>
    </row>
    <row r="295" spans="2:175" x14ac:dyDescent="0.2">
      <c r="K295" s="62" t="str">
        <f>K$1</f>
        <v>What is the late fee rate?</v>
      </c>
      <c r="L295" s="61"/>
      <c r="M295" s="63"/>
      <c r="N295" s="63"/>
      <c r="O295" s="63"/>
      <c r="P295" s="10"/>
      <c r="R295" s="62" t="str">
        <f>R$1</f>
        <v>What dollar amount or number of days late triggers collections? - Days</v>
      </c>
      <c r="S295" s="61"/>
      <c r="AB295" s="62" t="str">
        <f>AB$1</f>
        <v>What percentage of rate revenue is obligated to debt services for the following systems? - Rate Revenue - Stormwater - %</v>
      </c>
      <c r="AC295" s="61"/>
      <c r="AI295" s="26" t="str">
        <f>AI$1</f>
        <v>Does your city maintain an asset management system for the following services? - Stormwater</v>
      </c>
      <c r="AJ295" s="27"/>
      <c r="AK295" s="27"/>
      <c r="AL295" s="27"/>
      <c r="AM295" s="27"/>
      <c r="AN295" s="27"/>
      <c r="AO295" s="28"/>
      <c r="AY295" s="26" t="str">
        <f>AY$1</f>
        <v>Does city ordinance have an automatic CPI/Income adjustment for the following services? - Wastewater</v>
      </c>
      <c r="AZ295" s="27"/>
      <c r="BA295" s="27"/>
      <c r="BB295" s="27"/>
      <c r="BC295" s="27"/>
      <c r="BD295" s="27"/>
      <c r="BE295" s="28"/>
      <c r="BL295" s="62" t="str">
        <f>BL$1</f>
        <v>What was the last effective date of your city's most recent rate change for wastewater services? (Please respond with the year only)</v>
      </c>
      <c r="BM295" s="61"/>
      <c r="BV295" s="62" t="str">
        <f>BV$1</f>
        <v>What was the last effective date of your city's most recent rate change for stormwater services? (Please respond with the year only)</v>
      </c>
      <c r="BW295" s="61"/>
      <c r="BZ295" s="26" t="str">
        <f>BZ$1</f>
        <v>Is your city subject to an MS4 Phase I or Phase II (DEQ Issued Stormwater) Permit?</v>
      </c>
      <c r="CA295" s="27"/>
      <c r="CB295" s="27"/>
      <c r="CC295" s="27"/>
      <c r="CD295" s="27"/>
      <c r="CE295" s="27"/>
      <c r="CF295" s="28"/>
      <c r="CI295" s="103" t="str">
        <f>CI$1</f>
        <v>What is the service population in 2018? - Service Population (Permanent Residents) - Inside City Limits</v>
      </c>
      <c r="CJ295" s="104"/>
      <c r="CL295" s="103" t="str">
        <f>CL$1</f>
        <v>What is the service population in 2018? - Service Population (Including Peak Seasonal) - Outside City Limits</v>
      </c>
      <c r="CM295" s="104"/>
      <c r="CO295" s="103" t="str">
        <f>CO$1</f>
        <v>Please list the number of connections for the following: - Commercial - Inside City Limits</v>
      </c>
      <c r="CP295" s="104"/>
      <c r="CR295" s="103" t="str">
        <f>CR$1</f>
        <v>Please list the number of connections for the following: - Other - Outside City Limits</v>
      </c>
      <c r="CS295" s="104"/>
      <c r="CU295" s="103" t="str">
        <f>CU$1</f>
        <v>Please provide the following facility and water source information: - Total number of pumps and lift stations in your city</v>
      </c>
      <c r="CV295" s="104"/>
      <c r="CX295" s="103" t="str">
        <f>CX$1</f>
        <v>Please provide the following system age and capacity information: - Year of original system construction completion</v>
      </c>
      <c r="CY295" s="104"/>
      <c r="DP295" s="26" t="str">
        <f>DP$1</f>
        <v>Do you measure water loss?</v>
      </c>
      <c r="DQ295" s="27"/>
      <c r="DR295" s="27"/>
      <c r="DS295" s="27"/>
      <c r="DT295" s="27"/>
      <c r="DU295" s="27"/>
      <c r="DV295" s="28"/>
      <c r="DY295" s="103" t="str">
        <f>DY$1</f>
        <v>What is the service population in 2018? - Service Population (Permanent Residents) - Outside City Limits</v>
      </c>
      <c r="DZ295" s="104"/>
      <c r="EB295" s="103" t="str">
        <f>EB$1</f>
        <v>Please list the number of connections for the following: - Residential - Inside City Limits</v>
      </c>
      <c r="EC295" s="104"/>
      <c r="EE295" s="103" t="str">
        <f>EE$1</f>
        <v>Please list the number of connections for the following: - Commercial - Outside City Limits</v>
      </c>
      <c r="EF295" s="104"/>
      <c r="EK295" s="103" t="str">
        <f>EK$1</f>
        <v>Please provide the following facility, lines, and treatment information: - Total number of treatment plants</v>
      </c>
      <c r="EL295" s="104"/>
      <c r="EX295" s="103" t="str">
        <f>EX$1</f>
        <v>In what year will your daily production exceed design capacity?</v>
      </c>
      <c r="EY295" s="104"/>
      <c r="FA295" s="103" t="str">
        <f>FA$1</f>
        <v>What percentage (%) of total reclaimed water is reused/applied?</v>
      </c>
      <c r="FB295" s="104"/>
      <c r="FE295" s="26" t="str">
        <f>FE$1</f>
        <v>Does your city landfill biosolids?</v>
      </c>
      <c r="FF295" s="27"/>
      <c r="FG295" s="27"/>
      <c r="FH295" s="27"/>
      <c r="FI295" s="27"/>
      <c r="FJ295" s="27"/>
      <c r="FK295" s="28"/>
      <c r="FM295" s="103" t="str">
        <f>FM$1</f>
        <v>Please list the number of accounts for the following: - Other - Inside City Limits</v>
      </c>
      <c r="FN295" s="104"/>
      <c r="FP295" s="103" t="str">
        <f>FP$1</f>
        <v>Please provide the following facility and water source information: - Total miles of open channels, ditches, and swales</v>
      </c>
      <c r="FQ295" s="104"/>
    </row>
    <row r="296" spans="2:175" x14ac:dyDescent="0.2">
      <c r="K296" s="29"/>
      <c r="L296" s="31" t="s">
        <v>3271</v>
      </c>
      <c r="M296" s="64"/>
      <c r="N296" s="64"/>
      <c r="O296" s="64"/>
      <c r="P296" s="10"/>
      <c r="R296" s="29"/>
      <c r="S296" s="31" t="s">
        <v>3271</v>
      </c>
      <c r="AB296" s="29"/>
      <c r="AC296" s="31" t="s">
        <v>3271</v>
      </c>
      <c r="AI296" s="29"/>
      <c r="AJ296" s="30" t="s">
        <v>3271</v>
      </c>
      <c r="AK296" s="30" t="s">
        <v>3272</v>
      </c>
      <c r="AL296" s="30" t="s">
        <v>3271</v>
      </c>
      <c r="AM296" s="30" t="s">
        <v>3272</v>
      </c>
      <c r="AN296" s="30" t="s">
        <v>3271</v>
      </c>
      <c r="AO296" s="31" t="s">
        <v>3272</v>
      </c>
      <c r="AY296" s="29"/>
      <c r="AZ296" s="30" t="s">
        <v>3271</v>
      </c>
      <c r="BA296" s="30" t="s">
        <v>3272</v>
      </c>
      <c r="BB296" s="30" t="s">
        <v>3271</v>
      </c>
      <c r="BC296" s="30" t="s">
        <v>3272</v>
      </c>
      <c r="BD296" s="30" t="s">
        <v>3271</v>
      </c>
      <c r="BE296" s="31" t="s">
        <v>3272</v>
      </c>
      <c r="BL296" s="29"/>
      <c r="BM296" s="31" t="s">
        <v>3271</v>
      </c>
      <c r="BV296" s="29"/>
      <c r="BW296" s="31" t="s">
        <v>3271</v>
      </c>
      <c r="BZ296" s="29"/>
      <c r="CA296" s="30" t="s">
        <v>3271</v>
      </c>
      <c r="CB296" s="30" t="s">
        <v>3272</v>
      </c>
      <c r="CC296" s="30" t="s">
        <v>3271</v>
      </c>
      <c r="CD296" s="30" t="s">
        <v>3272</v>
      </c>
      <c r="CE296" s="30" t="s">
        <v>3271</v>
      </c>
      <c r="CF296" s="31" t="s">
        <v>3272</v>
      </c>
      <c r="CI296" s="105"/>
      <c r="CJ296" s="106" t="s">
        <v>3271</v>
      </c>
      <c r="CL296" s="105"/>
      <c r="CM296" s="106" t="s">
        <v>3271</v>
      </c>
      <c r="CO296" s="105"/>
      <c r="CP296" s="106" t="s">
        <v>3271</v>
      </c>
      <c r="CR296" s="105"/>
      <c r="CS296" s="106" t="s">
        <v>3271</v>
      </c>
      <c r="CU296" s="105"/>
      <c r="CV296" s="106" t="s">
        <v>3271</v>
      </c>
      <c r="CX296" s="105"/>
      <c r="CY296" s="106" t="s">
        <v>3271</v>
      </c>
      <c r="DP296" s="29"/>
      <c r="DQ296" s="30" t="s">
        <v>3271</v>
      </c>
      <c r="DR296" s="30" t="s">
        <v>3272</v>
      </c>
      <c r="DS296" s="30" t="s">
        <v>3271</v>
      </c>
      <c r="DT296" s="30" t="s">
        <v>3272</v>
      </c>
      <c r="DU296" s="30" t="s">
        <v>3271</v>
      </c>
      <c r="DV296" s="31" t="s">
        <v>3272</v>
      </c>
      <c r="DY296" s="105"/>
      <c r="DZ296" s="106" t="s">
        <v>3271</v>
      </c>
      <c r="EB296" s="105"/>
      <c r="EC296" s="106" t="s">
        <v>3271</v>
      </c>
      <c r="EE296" s="105"/>
      <c r="EF296" s="106" t="s">
        <v>3271</v>
      </c>
      <c r="EK296" s="105"/>
      <c r="EL296" s="106" t="s">
        <v>3271</v>
      </c>
      <c r="EX296" s="105"/>
      <c r="EY296" s="106" t="s">
        <v>3271</v>
      </c>
      <c r="FA296" s="105"/>
      <c r="FB296" s="106" t="s">
        <v>3271</v>
      </c>
      <c r="FE296" s="29"/>
      <c r="FF296" s="30" t="s">
        <v>3271</v>
      </c>
      <c r="FG296" s="30" t="s">
        <v>3272</v>
      </c>
      <c r="FH296" s="30" t="s">
        <v>3271</v>
      </c>
      <c r="FI296" s="30" t="s">
        <v>3272</v>
      </c>
      <c r="FJ296" s="30" t="s">
        <v>3271</v>
      </c>
      <c r="FK296" s="31" t="s">
        <v>3272</v>
      </c>
      <c r="FM296" s="105"/>
      <c r="FN296" s="106" t="s">
        <v>3271</v>
      </c>
      <c r="FP296" s="105"/>
      <c r="FQ296" s="106" t="s">
        <v>3271</v>
      </c>
    </row>
    <row r="297" spans="2:175" x14ac:dyDescent="0.2">
      <c r="K297" s="32" t="s">
        <v>3273</v>
      </c>
      <c r="L297" s="56"/>
      <c r="M297" s="65"/>
      <c r="N297" s="65"/>
      <c r="O297" s="65"/>
      <c r="P297" s="10"/>
      <c r="R297" s="32" t="s">
        <v>3273</v>
      </c>
      <c r="S297" s="90"/>
      <c r="AB297" s="32" t="s">
        <v>3273</v>
      </c>
      <c r="AC297" s="90"/>
      <c r="AI297" s="32" t="s">
        <v>3273</v>
      </c>
      <c r="AJ297" s="33" t="s">
        <v>390</v>
      </c>
      <c r="AK297" s="33"/>
      <c r="AL297" s="33" t="s">
        <v>383</v>
      </c>
      <c r="AM297" s="33"/>
      <c r="AN297" s="33" t="s">
        <v>569</v>
      </c>
      <c r="AO297" s="34"/>
      <c r="AY297" s="32" t="s">
        <v>3273</v>
      </c>
      <c r="AZ297" s="33" t="s">
        <v>390</v>
      </c>
      <c r="BA297" s="33"/>
      <c r="BB297" s="33" t="s">
        <v>383</v>
      </c>
      <c r="BC297" s="33"/>
      <c r="BD297" s="33" t="s">
        <v>569</v>
      </c>
      <c r="BE297" s="34"/>
      <c r="BL297" s="32" t="s">
        <v>3273</v>
      </c>
      <c r="BM297" s="96"/>
      <c r="BV297" s="32" t="s">
        <v>3273</v>
      </c>
      <c r="BW297" s="96"/>
      <c r="BZ297" s="32" t="s">
        <v>3273</v>
      </c>
      <c r="CA297" s="33" t="s">
        <v>390</v>
      </c>
      <c r="CB297" s="33"/>
      <c r="CC297" s="33" t="s">
        <v>383</v>
      </c>
      <c r="CD297" s="33"/>
      <c r="CE297" s="33" t="s">
        <v>569</v>
      </c>
      <c r="CF297" s="34"/>
      <c r="CI297" s="107" t="s">
        <v>3273</v>
      </c>
      <c r="CJ297" s="89"/>
      <c r="CL297" s="107" t="s">
        <v>3273</v>
      </c>
      <c r="CM297" s="89"/>
      <c r="CO297" s="107" t="s">
        <v>3273</v>
      </c>
      <c r="CP297" s="89"/>
      <c r="CR297" s="107" t="s">
        <v>3273</v>
      </c>
      <c r="CS297" s="89"/>
      <c r="CU297" s="107" t="s">
        <v>3273</v>
      </c>
      <c r="CV297" s="89"/>
      <c r="CX297" s="107" t="s">
        <v>3273</v>
      </c>
      <c r="CY297" s="96"/>
      <c r="DP297" s="32" t="s">
        <v>3273</v>
      </c>
      <c r="DQ297" s="33" t="s">
        <v>390</v>
      </c>
      <c r="DR297" s="33"/>
      <c r="DS297" s="33" t="s">
        <v>383</v>
      </c>
      <c r="DT297" s="33"/>
      <c r="DU297" s="33" t="s">
        <v>569</v>
      </c>
      <c r="DV297" s="34"/>
      <c r="DY297" s="107" t="s">
        <v>3273</v>
      </c>
      <c r="DZ297" s="96"/>
      <c r="EB297" s="107" t="s">
        <v>3273</v>
      </c>
      <c r="EC297" s="96"/>
      <c r="EE297" s="107" t="s">
        <v>3273</v>
      </c>
      <c r="EF297" s="96"/>
      <c r="EK297" s="107" t="s">
        <v>3273</v>
      </c>
      <c r="EL297" s="96"/>
      <c r="EX297" s="107" t="s">
        <v>3273</v>
      </c>
      <c r="EY297" s="96"/>
      <c r="FA297" s="107" t="s">
        <v>3273</v>
      </c>
      <c r="FB297" s="131"/>
      <c r="FE297" s="32" t="s">
        <v>3273</v>
      </c>
      <c r="FF297" s="33" t="s">
        <v>390</v>
      </c>
      <c r="FG297" s="33"/>
      <c r="FH297" s="33" t="s">
        <v>383</v>
      </c>
      <c r="FI297" s="33"/>
      <c r="FJ297" s="33" t="s">
        <v>569</v>
      </c>
      <c r="FK297" s="34"/>
      <c r="FM297" s="107" t="s">
        <v>3273</v>
      </c>
      <c r="FN297" s="96"/>
      <c r="FP297" s="107" t="s">
        <v>3273</v>
      </c>
      <c r="FQ297" s="96"/>
    </row>
    <row r="298" spans="2:175" x14ac:dyDescent="0.2">
      <c r="K298" s="57" t="s">
        <v>3274</v>
      </c>
      <c r="L298" s="58">
        <f>AVERAGEIF($C$2:$C$242,1,K$2:K$242)</f>
        <v>0.10200000000000001</v>
      </c>
      <c r="M298" s="66"/>
      <c r="N298" s="67"/>
      <c r="O298" s="66"/>
      <c r="P298" s="10"/>
      <c r="R298" s="57" t="s">
        <v>3274</v>
      </c>
      <c r="S298" s="91">
        <f>AVERAGEIF($C$2:$C$242,1,R$2:R$242)</f>
        <v>97.5</v>
      </c>
      <c r="AB298" s="57" t="s">
        <v>3274</v>
      </c>
      <c r="AC298" s="58" t="e">
        <f>AVERAGEIF($C$2:$C$242,1,AB$2:AB$242)</f>
        <v>#DIV/0!</v>
      </c>
      <c r="AI298" s="35" t="s">
        <v>3274</v>
      </c>
      <c r="AJ298" s="36">
        <f>COUNTIFS($C$2:$C$242,1,AI$2:AI$242,1)</f>
        <v>0</v>
      </c>
      <c r="AK298" s="37">
        <f>AJ298/AJ303</f>
        <v>0</v>
      </c>
      <c r="AL298" s="36">
        <f>COUNTIFS($C$2:$C$242,1,AI$2:AI$242,2)</f>
        <v>0</v>
      </c>
      <c r="AM298" s="37">
        <f>AL298/AL303</f>
        <v>0</v>
      </c>
      <c r="AN298" s="36">
        <f>COUNTIFS($C$2:$C$242,1,AI$2:AI$242,3)</f>
        <v>0</v>
      </c>
      <c r="AO298" s="38" t="e">
        <f>AN298/AN303</f>
        <v>#DIV/0!</v>
      </c>
      <c r="AY298" s="35" t="s">
        <v>3274</v>
      </c>
      <c r="AZ298" s="36">
        <f>COUNTIFS($C$2:$C$242,1,AY$2:AY$242,1)</f>
        <v>1</v>
      </c>
      <c r="BA298" s="37">
        <f>AZ298/AZ303</f>
        <v>5.8823529411764705E-2</v>
      </c>
      <c r="BB298" s="36">
        <f>COUNTIFS($C$2:$C$242,1,AY$2:AY$242,2)</f>
        <v>5</v>
      </c>
      <c r="BC298" s="37">
        <f>BB298/BB303</f>
        <v>9.2592592592592587E-2</v>
      </c>
      <c r="BD298" s="36">
        <f>COUNTIFS($C$2:$C$242,1,AY$2:AY$242,3)</f>
        <v>0</v>
      </c>
      <c r="BE298" s="38" t="e">
        <f>BD298/BD303</f>
        <v>#DIV/0!</v>
      </c>
      <c r="BL298" s="57" t="s">
        <v>3274</v>
      </c>
      <c r="BM298" s="97">
        <f>AVERAGEIF($C$2:$C$242,1,BL$2:BL$242)</f>
        <v>2016.3333333333333</v>
      </c>
      <c r="BV298" s="57" t="s">
        <v>3274</v>
      </c>
      <c r="BW298" s="97" t="e">
        <f>AVERAGEIF($C$2:$C$242,1,BV$2:BV$242)</f>
        <v>#DIV/0!</v>
      </c>
      <c r="BZ298" s="35" t="s">
        <v>3274</v>
      </c>
      <c r="CA298" s="36">
        <f>COUNTIFS($C$2:$C$242,1,BZ$2:BZ$242,1)</f>
        <v>0</v>
      </c>
      <c r="CB298" s="37">
        <f>CA298/CA303</f>
        <v>0</v>
      </c>
      <c r="CC298" s="36">
        <f>COUNTIFS($C$2:$C$242,1,BZ$2:BZ$242,2)</f>
        <v>0</v>
      </c>
      <c r="CD298" s="37">
        <f>CC298/CC303</f>
        <v>0</v>
      </c>
      <c r="CE298" s="36">
        <f>COUNTIFS($C$2:$C$242,1,BZ$2:BZ$242,3)</f>
        <v>0</v>
      </c>
      <c r="CF298" s="38">
        <f>CE298/CE303</f>
        <v>0</v>
      </c>
      <c r="CI298" s="108" t="s">
        <v>3274</v>
      </c>
      <c r="CJ298" s="118">
        <f>AVERAGEIF($C$2:$C$242,1,CI$2:CI$242)</f>
        <v>217.27272727272728</v>
      </c>
      <c r="CL298" s="108" t="s">
        <v>3274</v>
      </c>
      <c r="CM298" s="118">
        <f>AVERAGEIF($C$2:$C$242,1,CL$2:CL$242)</f>
        <v>1.25</v>
      </c>
      <c r="CO298" s="108" t="s">
        <v>3274</v>
      </c>
      <c r="CP298" s="118">
        <f>AVERAGEIF($C$2:$C$242,1,CO$2:CO$242)</f>
        <v>8.8000000000000007</v>
      </c>
      <c r="CR298" s="108" t="s">
        <v>3274</v>
      </c>
      <c r="CS298" s="118">
        <f>AVERAGEIF($C$2:$C$242,1,CR$2:CR$242)</f>
        <v>0</v>
      </c>
      <c r="CU298" s="108" t="s">
        <v>3274</v>
      </c>
      <c r="CV298" s="118">
        <f>AVERAGEIF($C$2:$C$242,1,CU$2:CU$242)</f>
        <v>2</v>
      </c>
      <c r="CX298" s="108" t="s">
        <v>3274</v>
      </c>
      <c r="CY298" s="126">
        <f>AVERAGEIF($C$2:$C$242,1,CX$2:CX$242)</f>
        <v>1974.6666666666667</v>
      </c>
      <c r="DP298" s="35" t="s">
        <v>3274</v>
      </c>
      <c r="DQ298" s="36">
        <f>COUNTIFS($C$2:$C$242,1,DP$2:DP$242,1)</f>
        <v>7</v>
      </c>
      <c r="DR298" s="37">
        <f>DQ298/DQ303</f>
        <v>0.14583333333333334</v>
      </c>
      <c r="DS298" s="36">
        <f>COUNTIFS($C$2:$C$242,1,DP$2:DP$242,2)</f>
        <v>3</v>
      </c>
      <c r="DT298" s="37">
        <f>DS298/DS303</f>
        <v>0.42857142857142855</v>
      </c>
      <c r="DU298" s="36">
        <f>COUNTIFS($C$2:$C$242,1,DP$2:DP$242,3)</f>
        <v>0</v>
      </c>
      <c r="DV298" s="38" t="e">
        <f>DU298/DU303</f>
        <v>#DIV/0!</v>
      </c>
      <c r="DY298" s="108" t="s">
        <v>3274</v>
      </c>
      <c r="DZ298" s="126">
        <f>AVERAGEIF($C$2:$C$242,1,DY$2:DY$242)</f>
        <v>1</v>
      </c>
      <c r="EA298" s="143">
        <f>DZ298/DY274</f>
        <v>4.96031746031746E-3</v>
      </c>
      <c r="EB298" s="108" t="s">
        <v>3274</v>
      </c>
      <c r="EC298" s="126">
        <f>AVERAGEIF($C$2:$C$242,1,EB$2:EB$242)</f>
        <v>165.75</v>
      </c>
      <c r="EE298" s="108" t="s">
        <v>3274</v>
      </c>
      <c r="EF298" s="126">
        <f>AVERAGEIF($C$2:$C$242,1,EE$2:EE$242)</f>
        <v>0</v>
      </c>
      <c r="EK298" s="108" t="s">
        <v>3274</v>
      </c>
      <c r="EL298" s="168">
        <f>AVERAGEIF($C$2:$C$242,1,EK$2:EK$242)</f>
        <v>1</v>
      </c>
      <c r="EX298" s="108" t="s">
        <v>3274</v>
      </c>
      <c r="EY298" s="126" t="e">
        <f>AVERAGEIF($C$2:$C$242,1,EX$2:EX$242)</f>
        <v>#DIV/0!</v>
      </c>
      <c r="FA298" s="108" t="s">
        <v>3274</v>
      </c>
      <c r="FB298" s="58">
        <f>AVERAGEIF($C$2:$C$242,1,FA$2:FA$242)</f>
        <v>0</v>
      </c>
      <c r="FE298" s="35" t="s">
        <v>3274</v>
      </c>
      <c r="FF298" s="36">
        <f>COUNTIFS($C$2:$C$242,1,FE$2:FE$242,1)</f>
        <v>0</v>
      </c>
      <c r="FG298" s="37">
        <f>FF298/FF303</f>
        <v>0</v>
      </c>
      <c r="FH298" s="36">
        <f>COUNTIFS($C$2:$C$242,1,FE$2:FE$242,2)</f>
        <v>8</v>
      </c>
      <c r="FI298" s="37">
        <f>FH298/FH303</f>
        <v>0.18181818181818182</v>
      </c>
      <c r="FJ298" s="36">
        <f>COUNTIFS($C$2:$C$242,1,FE$2:FE$242,3)</f>
        <v>0</v>
      </c>
      <c r="FK298" s="38" t="e">
        <f>FJ298/FJ303</f>
        <v>#DIV/0!</v>
      </c>
      <c r="FM298" s="108" t="s">
        <v>3274</v>
      </c>
      <c r="FN298" s="126" t="e">
        <f>AVERAGEIF($C$2:$C$242,1,FM$2:FM$242)</f>
        <v>#DIV/0!</v>
      </c>
      <c r="FP298" s="108" t="s">
        <v>3274</v>
      </c>
      <c r="FQ298" s="126" t="e">
        <f>AVERAGEIF($C$2:$C$242,1,FP$2:FP$242)</f>
        <v>#DIV/0!</v>
      </c>
    </row>
    <row r="299" spans="2:175" x14ac:dyDescent="0.2">
      <c r="K299" s="39" t="s">
        <v>3275</v>
      </c>
      <c r="L299" s="59">
        <f>AVERAGEIF($C$2:$C$242,2,K$2:K$242)</f>
        <v>0.10535714285714286</v>
      </c>
      <c r="M299" s="66"/>
      <c r="N299" s="67"/>
      <c r="O299" s="66"/>
      <c r="P299" s="10"/>
      <c r="R299" s="39" t="s">
        <v>3275</v>
      </c>
      <c r="S299" s="92">
        <f>AVERAGEIF($C$2:$C$242,2,R$2:R$242)</f>
        <v>71.666666666666671</v>
      </c>
      <c r="AB299" s="39" t="s">
        <v>3275</v>
      </c>
      <c r="AC299" s="59" t="e">
        <f>AVERAGEIF($C$2:$C$242,2,AB$2:AB$242)</f>
        <v>#DIV/0!</v>
      </c>
      <c r="AI299" s="39" t="s">
        <v>3275</v>
      </c>
      <c r="AJ299" s="36">
        <f>COUNTIFS($C$2:$C$242,2,AI$2:AI$242,1)</f>
        <v>0</v>
      </c>
      <c r="AK299" s="41">
        <f>AJ299/AJ303</f>
        <v>0</v>
      </c>
      <c r="AL299" s="36">
        <f>COUNTIFS($C$2:$C$242,2,AI$2:AI$242,2)</f>
        <v>7</v>
      </c>
      <c r="AM299" s="41">
        <f>AL299/AL303</f>
        <v>0.20588235294117646</v>
      </c>
      <c r="AN299" s="36">
        <f>COUNTIFS($C$2:$C$242,2,AI$2:AI$242,3)</f>
        <v>0</v>
      </c>
      <c r="AO299" s="42" t="e">
        <f>AN299/AN303</f>
        <v>#DIV/0!</v>
      </c>
      <c r="AY299" s="39" t="s">
        <v>3275</v>
      </c>
      <c r="AZ299" s="36">
        <f>COUNTIFS($C$2:$C$242,2,AY$2:AY$242,1)</f>
        <v>3</v>
      </c>
      <c r="BA299" s="41">
        <f>AZ299/AZ303</f>
        <v>0.17647058823529413</v>
      </c>
      <c r="BB299" s="36">
        <f>COUNTIFS($C$2:$C$242,2,AY$2:AY$242,2)</f>
        <v>5</v>
      </c>
      <c r="BC299" s="41">
        <f>BB299/BB303</f>
        <v>9.2592592592592587E-2</v>
      </c>
      <c r="BD299" s="36">
        <f>COUNTIFS($C$2:$C$242,2,AY$2:AY$242,3)</f>
        <v>0</v>
      </c>
      <c r="BE299" s="42" t="e">
        <f>BD299/BD303</f>
        <v>#DIV/0!</v>
      </c>
      <c r="BL299" s="39" t="s">
        <v>3275</v>
      </c>
      <c r="BM299" s="98">
        <f>AVERAGEIF($C$2:$C$242,2,BL$2:BL$242)</f>
        <v>2018.2857142857142</v>
      </c>
      <c r="BV299" s="39" t="s">
        <v>3275</v>
      </c>
      <c r="BW299" s="98">
        <f>AVERAGEIF($C$2:$C$242,2,BV$2:BV$242)</f>
        <v>2015</v>
      </c>
      <c r="BZ299" s="39" t="s">
        <v>3275</v>
      </c>
      <c r="CA299" s="36">
        <f>COUNTIFS($C$2:$C$242,2,BZ$2:BZ$242,1)</f>
        <v>0</v>
      </c>
      <c r="CB299" s="41">
        <f>CA299/CA303</f>
        <v>0</v>
      </c>
      <c r="CC299" s="36">
        <f>COUNTIFS($C$2:$C$242,2,BZ$2:BZ$242,2)</f>
        <v>1</v>
      </c>
      <c r="CD299" s="41">
        <f>CC299/CC303</f>
        <v>6.6666666666666666E-2</v>
      </c>
      <c r="CE299" s="36">
        <f>COUNTIFS($C$2:$C$242,2,BZ$2:BZ$242,3)</f>
        <v>0</v>
      </c>
      <c r="CF299" s="42">
        <f>CE299/CE303</f>
        <v>0</v>
      </c>
      <c r="CI299" s="109" t="s">
        <v>3275</v>
      </c>
      <c r="CJ299" s="119">
        <f>AVERAGEIF($C$2:$C$242,2,CI$2:CI$242)</f>
        <v>643.5</v>
      </c>
      <c r="CL299" s="109" t="s">
        <v>3275</v>
      </c>
      <c r="CM299" s="119">
        <f>AVERAGEIF($C$2:$C$242,2,CL$2:CL$242)</f>
        <v>189</v>
      </c>
      <c r="CO299" s="109" t="s">
        <v>3275</v>
      </c>
      <c r="CP299" s="119">
        <f>AVERAGEIF($C$2:$C$242,2,CO$2:CO$242)</f>
        <v>194.8</v>
      </c>
      <c r="CR299" s="109" t="s">
        <v>3275</v>
      </c>
      <c r="CS299" s="119" t="e">
        <f>AVERAGEIF($C$2:$C$242,2,CR$2:CR$242)</f>
        <v>#DIV/0!</v>
      </c>
      <c r="CU299" s="109" t="s">
        <v>3275</v>
      </c>
      <c r="CV299" s="119">
        <f>AVERAGEIF($C$2:$C$242,2,CU$2:CU$242)</f>
        <v>7.333333333333333</v>
      </c>
      <c r="CX299" s="109" t="s">
        <v>3275</v>
      </c>
      <c r="CY299" s="127">
        <f>AVERAGEIF($C$2:$C$242,2,CX$2:CX$242)</f>
        <v>1964</v>
      </c>
      <c r="DP299" s="39" t="s">
        <v>3275</v>
      </c>
      <c r="DQ299" s="36">
        <f>COUNTIFS($C$2:$C$242,2,DP$2:DP$242,1)</f>
        <v>5</v>
      </c>
      <c r="DR299" s="41">
        <f>DQ299/DQ303</f>
        <v>0.10416666666666667</v>
      </c>
      <c r="DS299" s="36">
        <f>COUNTIFS($C$2:$C$242,2,DP$2:DP$242,2)</f>
        <v>0</v>
      </c>
      <c r="DT299" s="41">
        <f>DS299/DS303</f>
        <v>0</v>
      </c>
      <c r="DU299" s="36">
        <f>COUNTIFS($C$2:$C$242,2,DP$2:DP$242,3)</f>
        <v>0</v>
      </c>
      <c r="DV299" s="42" t="e">
        <f>DU299/DU303</f>
        <v>#DIV/0!</v>
      </c>
      <c r="DY299" s="109" t="s">
        <v>3275</v>
      </c>
      <c r="DZ299" s="127">
        <f>AVERAGEIF($C$2:$C$242,2,DY$2:DY$242)</f>
        <v>15</v>
      </c>
      <c r="EA299" s="143">
        <f t="shared" ref="EA299:EA317" si="12">DZ299/DY275</f>
        <v>2.5027808676307006E-2</v>
      </c>
      <c r="EB299" s="109" t="s">
        <v>3275</v>
      </c>
      <c r="EC299" s="127">
        <f>AVERAGEIF($C$2:$C$242,2,EB$2:EB$242)</f>
        <v>530</v>
      </c>
      <c r="EE299" s="109" t="s">
        <v>3275</v>
      </c>
      <c r="EF299" s="127">
        <f>AVERAGEIF($C$2:$C$242,2,EE$2:EE$242)</f>
        <v>1</v>
      </c>
      <c r="EK299" s="109" t="s">
        <v>3275</v>
      </c>
      <c r="EL299" s="169">
        <f>AVERAGEIF($C$2:$C$242,2,EK$2:EK$242)</f>
        <v>1</v>
      </c>
      <c r="EX299" s="109" t="s">
        <v>3275</v>
      </c>
      <c r="EY299" s="127">
        <f>AVERAGEIF($C$2:$C$242,2,EX$2:EX$242)</f>
        <v>2044</v>
      </c>
      <c r="FA299" s="109" t="s">
        <v>3275</v>
      </c>
      <c r="FB299" s="59" t="e">
        <f>AVERAGEIF($C$2:$C$242,2,FA$2:FA$242)</f>
        <v>#DIV/0!</v>
      </c>
      <c r="FE299" s="39" t="s">
        <v>3275</v>
      </c>
      <c r="FF299" s="36">
        <f>COUNTIFS($C$2:$C$242,2,FE$2:FE$242,1)</f>
        <v>2</v>
      </c>
      <c r="FG299" s="41">
        <f>FF299/FF303</f>
        <v>0.16666666666666666</v>
      </c>
      <c r="FH299" s="36">
        <f>COUNTIFS($C$2:$C$242,2,FE$2:FE$242,2)</f>
        <v>3</v>
      </c>
      <c r="FI299" s="41">
        <f>FH299/FH303</f>
        <v>6.8181818181818177E-2</v>
      </c>
      <c r="FJ299" s="36">
        <f>COUNTIFS($C$2:$C$242,2,FE$2:FE$242,3)</f>
        <v>0</v>
      </c>
      <c r="FK299" s="42" t="e">
        <f>FJ299/FJ303</f>
        <v>#DIV/0!</v>
      </c>
      <c r="FM299" s="109" t="s">
        <v>3275</v>
      </c>
      <c r="FN299" s="127" t="e">
        <f>AVERAGEIF($C$2:$C$242,2,FM$2:FM$242)</f>
        <v>#DIV/0!</v>
      </c>
      <c r="FP299" s="109" t="s">
        <v>3275</v>
      </c>
      <c r="FQ299" s="127">
        <f>AVERAGEIF($C$2:$C$242,2,FP$2:FP$242)</f>
        <v>24</v>
      </c>
    </row>
    <row r="300" spans="2:175" x14ac:dyDescent="0.2">
      <c r="K300" s="57" t="s">
        <v>3276</v>
      </c>
      <c r="L300" s="58">
        <f>AVERAGEIF($C$2:$C$242,3,K$2:K$242)</f>
        <v>0.11166666666666665</v>
      </c>
      <c r="M300" s="66"/>
      <c r="N300" s="67"/>
      <c r="O300" s="66"/>
      <c r="P300" s="10"/>
      <c r="R300" s="57" t="s">
        <v>3276</v>
      </c>
      <c r="S300" s="91">
        <f>AVERAGEIF($C$2:$C$242,3,R$2:R$242)</f>
        <v>62.916666666666664</v>
      </c>
      <c r="AB300" s="57" t="s">
        <v>3276</v>
      </c>
      <c r="AC300" s="58">
        <f>AVERAGEIF($C$2:$C$242,3,AB$2:AB$242)</f>
        <v>0</v>
      </c>
      <c r="AI300" s="35" t="s">
        <v>3276</v>
      </c>
      <c r="AJ300" s="36">
        <f>COUNTIFS($C$2:$C$242,3,AI$2:AI$242,1)</f>
        <v>1</v>
      </c>
      <c r="AK300" s="37">
        <f>AJ300/AJ303</f>
        <v>4.5454545454545456E-2</v>
      </c>
      <c r="AL300" s="36">
        <f>COUNTIFS($C$2:$C$242,3,AI$2:AI$242,2)</f>
        <v>11</v>
      </c>
      <c r="AM300" s="37">
        <f>AL300/AL303</f>
        <v>0.3235294117647059</v>
      </c>
      <c r="AN300" s="36">
        <f>COUNTIFS($C$2:$C$242,3,AI$2:AI$242,3)</f>
        <v>0</v>
      </c>
      <c r="AO300" s="38" t="e">
        <f>AN300/AN303</f>
        <v>#DIV/0!</v>
      </c>
      <c r="AY300" s="35" t="s">
        <v>3276</v>
      </c>
      <c r="AZ300" s="36">
        <f>COUNTIFS($C$2:$C$242,3,AY$2:AY$242,1)</f>
        <v>6</v>
      </c>
      <c r="BA300" s="37">
        <f>AZ300/AZ303</f>
        <v>0.35294117647058826</v>
      </c>
      <c r="BB300" s="36">
        <f>COUNTIFS($C$2:$C$242,3,AY$2:AY$242,2)</f>
        <v>12</v>
      </c>
      <c r="BC300" s="37">
        <f>BB300/BB303</f>
        <v>0.22222222222222221</v>
      </c>
      <c r="BD300" s="36">
        <f>COUNTIFS($C$2:$C$242,3,AY$2:AY$242,3)</f>
        <v>0</v>
      </c>
      <c r="BE300" s="38" t="e">
        <f>BD300/BD303</f>
        <v>#DIV/0!</v>
      </c>
      <c r="BL300" s="57" t="s">
        <v>3276</v>
      </c>
      <c r="BM300" s="97">
        <f>AVERAGEIF($C$2:$C$242,3,BL$2:BL$242)</f>
        <v>2015.2666666666667</v>
      </c>
      <c r="BV300" s="57" t="s">
        <v>3276</v>
      </c>
      <c r="BW300" s="97">
        <f>AVERAGEIF($C$2:$C$242,3,BV$2:BV$242)</f>
        <v>2013.6666666666667</v>
      </c>
      <c r="BZ300" s="35" t="s">
        <v>3276</v>
      </c>
      <c r="CA300" s="36">
        <f>COUNTIFS($C$2:$C$242,3,BZ$2:BZ$242,1)</f>
        <v>1</v>
      </c>
      <c r="CB300" s="37">
        <f>CA300/CA303</f>
        <v>8.3333333333333329E-2</v>
      </c>
      <c r="CC300" s="36">
        <f>COUNTIFS($C$2:$C$242,3,BZ$2:BZ$242,2)</f>
        <v>1</v>
      </c>
      <c r="CD300" s="37">
        <f>CC300/CC303</f>
        <v>6.6666666666666666E-2</v>
      </c>
      <c r="CE300" s="36">
        <f>COUNTIFS($C$2:$C$242,3,BZ$2:BZ$242,3)</f>
        <v>1</v>
      </c>
      <c r="CF300" s="38">
        <f>CE300/CE303</f>
        <v>0.1111111111111111</v>
      </c>
      <c r="CI300" s="108" t="s">
        <v>3276</v>
      </c>
      <c r="CJ300" s="118">
        <f>AVERAGEIF($C$2:$C$242,3,CI$2:CI$242)</f>
        <v>1912.3636363636363</v>
      </c>
      <c r="CL300" s="108" t="s">
        <v>3276</v>
      </c>
      <c r="CM300" s="118">
        <f>AVERAGEIF($C$2:$C$242,3,CL$2:CL$242)</f>
        <v>97.75</v>
      </c>
      <c r="CO300" s="108" t="s">
        <v>3276</v>
      </c>
      <c r="CP300" s="118">
        <f>AVERAGEIF($C$2:$C$242,3,CO$2:CO$242)</f>
        <v>80.333333333333329</v>
      </c>
      <c r="CR300" s="108" t="s">
        <v>3276</v>
      </c>
      <c r="CS300" s="118">
        <f>AVERAGEIF($C$2:$C$242,3,CR$2:CR$242)</f>
        <v>5</v>
      </c>
      <c r="CU300" s="108" t="s">
        <v>3276</v>
      </c>
      <c r="CV300" s="118">
        <f>AVERAGEIF($C$2:$C$242,3,CU$2:CU$242)</f>
        <v>7</v>
      </c>
      <c r="CX300" s="108" t="s">
        <v>3276</v>
      </c>
      <c r="CY300" s="126">
        <f>AVERAGEIF($C$2:$C$242,3,CX$2:CX$242)</f>
        <v>1947</v>
      </c>
      <c r="DP300" s="35" t="s">
        <v>3276</v>
      </c>
      <c r="DQ300" s="36">
        <f>COUNTIFS($C$2:$C$242,3,DP$2:DP$242,1)</f>
        <v>7</v>
      </c>
      <c r="DR300" s="37">
        <f>DQ300/DQ303</f>
        <v>0.14583333333333334</v>
      </c>
      <c r="DS300" s="36">
        <f>COUNTIFS($C$2:$C$242,3,DP$2:DP$242,2)</f>
        <v>3</v>
      </c>
      <c r="DT300" s="37">
        <f>DS300/DS303</f>
        <v>0.42857142857142855</v>
      </c>
      <c r="DU300" s="36">
        <f>COUNTIFS($C$2:$C$242,3,DP$2:DP$242,3)</f>
        <v>0</v>
      </c>
      <c r="DV300" s="38" t="e">
        <f>DU300/DU303</f>
        <v>#DIV/0!</v>
      </c>
      <c r="DY300" s="108" t="s">
        <v>3276</v>
      </c>
      <c r="DZ300" s="126">
        <f>AVERAGEIF($C$2:$C$242,3,DY$2:DY$242)</f>
        <v>66.285714285714292</v>
      </c>
      <c r="EA300" s="143">
        <f t="shared" si="12"/>
        <v>3.9599172172478291E-2</v>
      </c>
      <c r="EB300" s="108" t="s">
        <v>3276</v>
      </c>
      <c r="EC300" s="126">
        <f>AVERAGEIF($C$2:$C$242,3,EB$2:EB$242)</f>
        <v>640.4545454545455</v>
      </c>
      <c r="EE300" s="108" t="s">
        <v>3276</v>
      </c>
      <c r="EF300" s="126">
        <f>AVERAGEIF($C$2:$C$242,3,EE$2:EE$242)</f>
        <v>1.5714285714285714</v>
      </c>
      <c r="EK300" s="108" t="s">
        <v>3276</v>
      </c>
      <c r="EL300" s="168">
        <f>AVERAGEIF($C$2:$C$242,3,EK$2:EK$242)</f>
        <v>0.88888888888888884</v>
      </c>
      <c r="EX300" s="108" t="s">
        <v>3276</v>
      </c>
      <c r="EY300" s="126">
        <f>AVERAGEIF($C$2:$C$242,3,EX$2:EX$242)</f>
        <v>2057.6666666666665</v>
      </c>
      <c r="FA300" s="108" t="s">
        <v>3276</v>
      </c>
      <c r="FB300" s="58">
        <f>AVERAGEIF($C$2:$C$242,3,FA$2:FA$242)</f>
        <v>0.42199999999999999</v>
      </c>
      <c r="FE300" s="35" t="s">
        <v>3276</v>
      </c>
      <c r="FF300" s="36">
        <f>COUNTIFS($C$2:$C$242,3,FE$2:FE$242,1)</f>
        <v>1</v>
      </c>
      <c r="FG300" s="37">
        <f>FF300/FF303</f>
        <v>8.3333333333333329E-2</v>
      </c>
      <c r="FH300" s="36">
        <f>COUNTIFS($C$2:$C$242,3,FE$2:FE$242,2)</f>
        <v>12</v>
      </c>
      <c r="FI300" s="37">
        <f>FH300/FH303</f>
        <v>0.27272727272727271</v>
      </c>
      <c r="FJ300" s="36">
        <f>COUNTIFS($C$2:$C$242,3,FE$2:FE$242,3)</f>
        <v>0</v>
      </c>
      <c r="FK300" s="38" t="e">
        <f>FJ300/FJ303</f>
        <v>#DIV/0!</v>
      </c>
      <c r="FM300" s="108" t="s">
        <v>3276</v>
      </c>
      <c r="FN300" s="126">
        <f>AVERAGEIF($C$2:$C$242,3,FM$2:FM$242)</f>
        <v>0</v>
      </c>
      <c r="FP300" s="108" t="s">
        <v>3276</v>
      </c>
      <c r="FQ300" s="126">
        <f>AVERAGEIF($C$2:$C$242,3,FP$2:FP$242)</f>
        <v>5</v>
      </c>
    </row>
    <row r="301" spans="2:175" x14ac:dyDescent="0.2">
      <c r="K301" s="39" t="s">
        <v>3277</v>
      </c>
      <c r="L301" s="59">
        <f>AVERAGEIF($C$2:$C$242,4,K$2:K$242)</f>
        <v>6.5312500000000009E-2</v>
      </c>
      <c r="M301" s="66"/>
      <c r="N301" s="67"/>
      <c r="O301" s="66"/>
      <c r="P301" s="10"/>
      <c r="R301" s="39" t="s">
        <v>3277</v>
      </c>
      <c r="S301" s="92">
        <f>AVERAGEIF($C$2:$C$242,4,R$2:R$242)</f>
        <v>79.285714285714292</v>
      </c>
      <c r="AB301" s="39" t="s">
        <v>3277</v>
      </c>
      <c r="AC301" s="59">
        <f>AVERAGEIF($C$2:$C$242,4,AB$2:AB$242)</f>
        <v>6.2000000000000006E-2</v>
      </c>
      <c r="AI301" s="39" t="s">
        <v>3277</v>
      </c>
      <c r="AJ301" s="36">
        <f>COUNTIFS($C$2:$C$242,4,AI$2:AI$242,1)</f>
        <v>8</v>
      </c>
      <c r="AK301" s="41">
        <f>AJ301/AJ303</f>
        <v>0.36363636363636365</v>
      </c>
      <c r="AL301" s="36">
        <f>COUNTIFS($C$2:$C$242,4,AI$2:AI$242,2)</f>
        <v>10</v>
      </c>
      <c r="AM301" s="41">
        <f>AL301/AL303</f>
        <v>0.29411764705882354</v>
      </c>
      <c r="AN301" s="36">
        <f>COUNTIFS($C$2:$C$242,4,AI$2:AI$242,3)</f>
        <v>0</v>
      </c>
      <c r="AO301" s="42" t="e">
        <f>AN301/AN303</f>
        <v>#DIV/0!</v>
      </c>
      <c r="AY301" s="39" t="s">
        <v>3277</v>
      </c>
      <c r="AZ301" s="36">
        <f>COUNTIFS($C$2:$C$242,4,AY$2:AY$242,1)</f>
        <v>5</v>
      </c>
      <c r="BA301" s="41">
        <f>AZ301/AZ303</f>
        <v>0.29411764705882354</v>
      </c>
      <c r="BB301" s="36">
        <f>COUNTIFS($C$2:$C$242,4,AY$2:AY$242,2)</f>
        <v>16</v>
      </c>
      <c r="BC301" s="41">
        <f>BB301/BB303</f>
        <v>0.29629629629629628</v>
      </c>
      <c r="BD301" s="36">
        <f>COUNTIFS($C$2:$C$242,4,AY$2:AY$242,3)</f>
        <v>0</v>
      </c>
      <c r="BE301" s="42" t="e">
        <f>BD301/BD303</f>
        <v>#DIV/0!</v>
      </c>
      <c r="BL301" s="39" t="s">
        <v>3277</v>
      </c>
      <c r="BM301" s="98">
        <f>AVERAGEIF($C$2:$C$242,4,BL$2:BL$242)</f>
        <v>2017.2631578947369</v>
      </c>
      <c r="BV301" s="39" t="s">
        <v>3277</v>
      </c>
      <c r="BW301" s="98">
        <f>AVERAGEIF($C$2:$C$242,4,BV$2:BV$242)</f>
        <v>2015.8461538461538</v>
      </c>
      <c r="BZ301" s="39" t="s">
        <v>3277</v>
      </c>
      <c r="CA301" s="36">
        <f>COUNTIFS($C$2:$C$242,4,BZ$2:BZ$242,1)</f>
        <v>3</v>
      </c>
      <c r="CB301" s="41">
        <f>CA301/CA303</f>
        <v>0.25</v>
      </c>
      <c r="CC301" s="36">
        <f>COUNTIFS($C$2:$C$242,4,BZ$2:BZ$242,2)</f>
        <v>7</v>
      </c>
      <c r="CD301" s="41">
        <f>CC301/CC303</f>
        <v>0.46666666666666667</v>
      </c>
      <c r="CE301" s="36">
        <f>COUNTIFS($C$2:$C$242,4,BZ$2:BZ$242,3)</f>
        <v>4</v>
      </c>
      <c r="CF301" s="42">
        <f>CE301/CE303</f>
        <v>0.44444444444444442</v>
      </c>
      <c r="CI301" s="109" t="s">
        <v>3277</v>
      </c>
      <c r="CJ301" s="119">
        <f>AVERAGEIF($C$2:$C$242,4,CI$2:CI$242)</f>
        <v>4761</v>
      </c>
      <c r="CL301" s="109" t="s">
        <v>3277</v>
      </c>
      <c r="CM301" s="119">
        <f>AVERAGEIF($C$2:$C$242,4,CL$2:CL$242)</f>
        <v>211</v>
      </c>
      <c r="CO301" s="109" t="s">
        <v>3277</v>
      </c>
      <c r="CP301" s="119">
        <f>AVERAGEIF($C$2:$C$242,4,CO$2:CO$242)</f>
        <v>244.375</v>
      </c>
      <c r="CR301" s="109" t="s">
        <v>3277</v>
      </c>
      <c r="CS301" s="119">
        <f>AVERAGEIF($C$2:$C$242,4,CR$2:CR$242)</f>
        <v>3.5</v>
      </c>
      <c r="CU301" s="109" t="s">
        <v>3277</v>
      </c>
      <c r="CV301" s="119">
        <f>AVERAGEIF($C$2:$C$242,4,CU$2:CU$242)</f>
        <v>3.75</v>
      </c>
      <c r="CX301" s="109" t="s">
        <v>3277</v>
      </c>
      <c r="CY301" s="127">
        <f>AVERAGEIF($C$2:$C$242,4,CX$2:CX$242)</f>
        <v>1956</v>
      </c>
      <c r="DP301" s="39" t="s">
        <v>3277</v>
      </c>
      <c r="DQ301" s="36">
        <f>COUNTIFS($C$2:$C$242,4,DP$2:DP$242,1)</f>
        <v>15</v>
      </c>
      <c r="DR301" s="41">
        <f>DQ301/DQ303</f>
        <v>0.3125</v>
      </c>
      <c r="DS301" s="36">
        <f>COUNTIFS($C$2:$C$242,4,DP$2:DP$242,2)</f>
        <v>1</v>
      </c>
      <c r="DT301" s="41">
        <f>DS301/DS303</f>
        <v>0.14285714285714285</v>
      </c>
      <c r="DU301" s="36">
        <f>COUNTIFS($C$2:$C$242,4,DP$2:DP$242,3)</f>
        <v>0</v>
      </c>
      <c r="DV301" s="42" t="e">
        <f>DU301/DU303</f>
        <v>#DIV/0!</v>
      </c>
      <c r="DY301" s="109" t="s">
        <v>3277</v>
      </c>
      <c r="DZ301" s="127">
        <f>AVERAGEIF($C$2:$C$242,4,DY$2:DY$242)</f>
        <v>686.42857142857144</v>
      </c>
      <c r="EA301" s="143">
        <f t="shared" si="12"/>
        <v>0.13342149425825944</v>
      </c>
      <c r="EB301" s="109" t="s">
        <v>3277</v>
      </c>
      <c r="EC301" s="127">
        <f>AVERAGEIF($C$2:$C$242,4,EB$2:EB$242)</f>
        <v>1728.1428571428571</v>
      </c>
      <c r="EE301" s="109" t="s">
        <v>3277</v>
      </c>
      <c r="EF301" s="127">
        <f>AVERAGEIF($C$2:$C$242,4,EE$2:EE$242)</f>
        <v>0.33333333333333331</v>
      </c>
      <c r="EK301" s="109" t="s">
        <v>3277</v>
      </c>
      <c r="EL301" s="169">
        <f>AVERAGEIF($C$2:$C$242,4,EK$2:EK$242)</f>
        <v>0.9285714285714286</v>
      </c>
      <c r="EX301" s="109" t="s">
        <v>3277</v>
      </c>
      <c r="EY301" s="127">
        <f>AVERAGEIF($C$2:$C$242,4,EX$2:EX$242)</f>
        <v>2036.1111111111111</v>
      </c>
      <c r="FA301" s="109" t="s">
        <v>3277</v>
      </c>
      <c r="FB301" s="59">
        <f>AVERAGEIF($C$2:$C$242,4,FA$2:FA$242)</f>
        <v>0.44480000000000003</v>
      </c>
      <c r="FE301" s="39" t="s">
        <v>3277</v>
      </c>
      <c r="FF301" s="36">
        <f>COUNTIFS($C$2:$C$242,4,FE$2:FE$242,1)</f>
        <v>4</v>
      </c>
      <c r="FG301" s="41">
        <f>FF301/FF303</f>
        <v>0.33333333333333331</v>
      </c>
      <c r="FH301" s="36">
        <f>COUNTIFS($C$2:$C$242,4,FE$2:FE$242,2)</f>
        <v>14</v>
      </c>
      <c r="FI301" s="41">
        <f>FH301/FH303</f>
        <v>0.31818181818181818</v>
      </c>
      <c r="FJ301" s="36">
        <f>COUNTIFS($C$2:$C$242,4,FE$2:FE$242,3)</f>
        <v>0</v>
      </c>
      <c r="FK301" s="42" t="e">
        <f>FJ301/FJ303</f>
        <v>#DIV/0!</v>
      </c>
      <c r="FM301" s="109" t="s">
        <v>3277</v>
      </c>
      <c r="FN301" s="127">
        <f>AVERAGEIF($C$2:$C$242,4,FM$2:FM$242)</f>
        <v>32.666666666666664</v>
      </c>
      <c r="FP301" s="109" t="s">
        <v>3277</v>
      </c>
      <c r="FQ301" s="127">
        <f>AVERAGEIF($C$2:$C$242,4,FP$2:FP$242)</f>
        <v>8.375</v>
      </c>
    </row>
    <row r="302" spans="2:175" x14ac:dyDescent="0.2">
      <c r="K302" s="57" t="s">
        <v>3278</v>
      </c>
      <c r="L302" s="58">
        <f>AVERAGEIF($C$2:$C$242,5,K$2:K$242)</f>
        <v>0.13142857142857148</v>
      </c>
      <c r="M302" s="66"/>
      <c r="N302" s="67"/>
      <c r="O302" s="66"/>
      <c r="P302" s="10"/>
      <c r="R302" s="57" t="s">
        <v>3278</v>
      </c>
      <c r="S302" s="91">
        <f>AVERAGEIF($C$2:$C$242,5,R$2:R$242)</f>
        <v>75.416666666666671</v>
      </c>
      <c r="AB302" s="57" t="s">
        <v>3278</v>
      </c>
      <c r="AC302" s="58">
        <f>AVERAGEIF($C$2:$C$242,5,AB$2:AB$242)</f>
        <v>5.7571428571428572E-2</v>
      </c>
      <c r="AI302" s="35" t="s">
        <v>3278</v>
      </c>
      <c r="AJ302" s="36">
        <f>COUNTIFS($C$2:$C$242,5,AI$2:AI$242,1)</f>
        <v>13</v>
      </c>
      <c r="AK302" s="37">
        <f>AJ302/AJ303</f>
        <v>0.59090909090909094</v>
      </c>
      <c r="AL302" s="36">
        <f>COUNTIFS($C$2:$C$242,5,AI$2:AI$242,2)</f>
        <v>6</v>
      </c>
      <c r="AM302" s="37">
        <f>AL302/AL303</f>
        <v>0.17647058823529413</v>
      </c>
      <c r="AN302" s="36">
        <f>COUNTIFS($C$2:$C$242,5,AI$2:AI$242,3)</f>
        <v>0</v>
      </c>
      <c r="AO302" s="38" t="e">
        <f>AN302/AN303</f>
        <v>#DIV/0!</v>
      </c>
      <c r="AY302" s="35" t="s">
        <v>3278</v>
      </c>
      <c r="AZ302" s="36">
        <f>COUNTIFS($C$2:$C$242,5,AY$2:AY$242,1)</f>
        <v>2</v>
      </c>
      <c r="BA302" s="37">
        <f>AZ302/AZ303</f>
        <v>0.11764705882352941</v>
      </c>
      <c r="BB302" s="36">
        <f>COUNTIFS($C$2:$C$242,5,AY$2:AY$242,2)</f>
        <v>16</v>
      </c>
      <c r="BC302" s="37">
        <f>BB302/BB303</f>
        <v>0.29629629629629628</v>
      </c>
      <c r="BD302" s="36">
        <f>COUNTIFS($C$2:$C$242,5,AY$2:AY$242,3)</f>
        <v>0</v>
      </c>
      <c r="BE302" s="38" t="e">
        <f>BD302/BD303</f>
        <v>#DIV/0!</v>
      </c>
      <c r="BL302" s="57" t="s">
        <v>3278</v>
      </c>
      <c r="BM302" s="97">
        <f>AVERAGEIF($C$2:$C$242,5,BL$2:BL$242)</f>
        <v>2018.4117647058824</v>
      </c>
      <c r="BV302" s="57" t="s">
        <v>3278</v>
      </c>
      <c r="BW302" s="97">
        <f>AVERAGEIF($C$2:$C$242,5,BV$2:BV$242)</f>
        <v>2018</v>
      </c>
      <c r="BZ302" s="35" t="s">
        <v>3278</v>
      </c>
      <c r="CA302" s="36">
        <f>COUNTIFS($C$2:$C$242,5,BZ$2:BZ$242,1)</f>
        <v>8</v>
      </c>
      <c r="CB302" s="37">
        <f>CA302/CA303</f>
        <v>0.66666666666666663</v>
      </c>
      <c r="CC302" s="36">
        <f>COUNTIFS($C$2:$C$242,5,BZ$2:BZ$242,2)</f>
        <v>6</v>
      </c>
      <c r="CD302" s="37">
        <f>CC302/CC303</f>
        <v>0.4</v>
      </c>
      <c r="CE302" s="36">
        <f>COUNTIFS($C$2:$C$242,5,BZ$2:BZ$242,3)</f>
        <v>4</v>
      </c>
      <c r="CF302" s="38">
        <f>CE302/CE303</f>
        <v>0.44444444444444442</v>
      </c>
      <c r="CI302" s="108" t="s">
        <v>3278</v>
      </c>
      <c r="CJ302" s="118">
        <f>AVERAGEIF($C$2:$C$242,5,CI$2:CI$242)</f>
        <v>38400.533333333333</v>
      </c>
      <c r="CL302" s="108" t="s">
        <v>3278</v>
      </c>
      <c r="CM302" s="118">
        <f>AVERAGEIF($C$2:$C$242,5,CL$2:CL$242)</f>
        <v>8546.75</v>
      </c>
      <c r="CO302" s="108" t="s">
        <v>3278</v>
      </c>
      <c r="CP302" s="118">
        <f>AVERAGEIF($C$2:$C$242,5,CO$2:CO$242)</f>
        <v>889.46153846153845</v>
      </c>
      <c r="CR302" s="108" t="s">
        <v>3278</v>
      </c>
      <c r="CS302" s="118">
        <f>AVERAGEIF($C$2:$C$242,5,CR$2:CR$242)</f>
        <v>286.11111111111109</v>
      </c>
      <c r="CU302" s="108" t="s">
        <v>3278</v>
      </c>
      <c r="CV302" s="118">
        <f>AVERAGEIF($C$2:$C$242,5,CU$2:CU$242)</f>
        <v>9.5384615384615383</v>
      </c>
      <c r="CX302" s="108" t="s">
        <v>3278</v>
      </c>
      <c r="CY302" s="126">
        <f>AVERAGEIF($C$2:$C$242,5,CX$2:CX$242)</f>
        <v>1952.75</v>
      </c>
      <c r="DP302" s="35" t="s">
        <v>3278</v>
      </c>
      <c r="DQ302" s="36">
        <f>COUNTIFS($C$2:$C$242,5,DP$2:DP$242,1)</f>
        <v>14</v>
      </c>
      <c r="DR302" s="37">
        <f>DQ302/DQ303</f>
        <v>0.29166666666666669</v>
      </c>
      <c r="DS302" s="36">
        <f>COUNTIFS($C$2:$C$242,5,DP$2:DP$242,2)</f>
        <v>0</v>
      </c>
      <c r="DT302" s="37">
        <f>DS302/DS303</f>
        <v>0</v>
      </c>
      <c r="DU302" s="36">
        <f>COUNTIFS($C$2:$C$242,5,DP$2:DP$242,3)</f>
        <v>0</v>
      </c>
      <c r="DV302" s="38" t="e">
        <f>DU302/DU303</f>
        <v>#DIV/0!</v>
      </c>
      <c r="DY302" s="108" t="s">
        <v>3278</v>
      </c>
      <c r="DZ302" s="126">
        <f>AVERAGEIF($C$2:$C$242,5,DY$2:DY$242)</f>
        <v>14935.8</v>
      </c>
      <c r="EA302" s="143">
        <f t="shared" si="12"/>
        <v>0.40263314622962443</v>
      </c>
      <c r="EB302" s="108" t="s">
        <v>3278</v>
      </c>
      <c r="EC302" s="126">
        <f>AVERAGEIF($C$2:$C$242,5,EB$2:EB$242)</f>
        <v>9893.538461538461</v>
      </c>
      <c r="EE302" s="108" t="s">
        <v>3278</v>
      </c>
      <c r="EF302" s="126">
        <f>AVERAGEIF($C$2:$C$242,5,EE$2:EE$242)</f>
        <v>141.16666666666666</v>
      </c>
      <c r="EK302" s="108" t="s">
        <v>3278</v>
      </c>
      <c r="EL302" s="168">
        <f>AVERAGEIF($C$2:$C$242,5,EK$2:EK$242)</f>
        <v>1.0833333333333333</v>
      </c>
      <c r="EX302" s="108" t="s">
        <v>3278</v>
      </c>
      <c r="EY302" s="126">
        <f>AVERAGEIF($C$2:$C$242,5,EX$2:EX$242)</f>
        <v>2032</v>
      </c>
      <c r="FA302" s="108" t="s">
        <v>3278</v>
      </c>
      <c r="FB302" s="58">
        <f>AVERAGEIF($C$2:$C$242,5,FA$2:FA$242)</f>
        <v>0.50888888888888895</v>
      </c>
      <c r="FE302" s="35" t="s">
        <v>3278</v>
      </c>
      <c r="FF302" s="36">
        <f>COUNTIFS($C$2:$C$242,5,FE$2:FE$242,1)</f>
        <v>5</v>
      </c>
      <c r="FG302" s="37">
        <f>FF302/FF303</f>
        <v>0.41666666666666669</v>
      </c>
      <c r="FH302" s="36">
        <f>COUNTIFS($C$2:$C$242,5,FE$2:FE$242,2)</f>
        <v>7</v>
      </c>
      <c r="FI302" s="37">
        <f>FH302/FH303</f>
        <v>0.15909090909090909</v>
      </c>
      <c r="FJ302" s="36">
        <f>COUNTIFS($C$2:$C$242,5,FE$2:FE$242,3)</f>
        <v>0</v>
      </c>
      <c r="FK302" s="38" t="e">
        <f>FJ302/FJ303</f>
        <v>#DIV/0!</v>
      </c>
      <c r="FM302" s="108" t="s">
        <v>3278</v>
      </c>
      <c r="FN302" s="126">
        <f>AVERAGEIF($C$2:$C$242,5,FM$2:FM$242)</f>
        <v>374.875</v>
      </c>
      <c r="FP302" s="108" t="s">
        <v>3278</v>
      </c>
      <c r="FQ302" s="126">
        <f>AVERAGEIF($C$2:$C$242,5,FP$2:FP$242)</f>
        <v>31.621111111111116</v>
      </c>
    </row>
    <row r="303" spans="2:175" x14ac:dyDescent="0.2">
      <c r="K303" s="43" t="s">
        <v>3279</v>
      </c>
      <c r="L303" s="46">
        <f>AVERAGE(K$2:K$242)</f>
        <v>0.10224637681159413</v>
      </c>
      <c r="M303" s="66"/>
      <c r="N303" s="67"/>
      <c r="O303" s="66"/>
      <c r="P303" s="10"/>
      <c r="R303" s="43" t="s">
        <v>3279</v>
      </c>
      <c r="S303" s="93">
        <f>AVERAGE(R$2:R$242)</f>
        <v>74.024390243902445</v>
      </c>
      <c r="AB303" s="43" t="s">
        <v>3279</v>
      </c>
      <c r="AC303" s="46">
        <f>AVERAGE(AB$2:AB$242)</f>
        <v>5.6187500000000001E-2</v>
      </c>
      <c r="AI303" s="43" t="s">
        <v>3279</v>
      </c>
      <c r="AJ303" s="44">
        <f>SUM(AJ298:AJ302)</f>
        <v>22</v>
      </c>
      <c r="AK303" s="45">
        <f>AJ303/(AN303+AL303+AJ303)</f>
        <v>0.39285714285714285</v>
      </c>
      <c r="AL303" s="44">
        <f>SUM(AL298:AL302)</f>
        <v>34</v>
      </c>
      <c r="AM303" s="45">
        <f>AL303/(AJ303+AN303+AL303)</f>
        <v>0.6071428571428571</v>
      </c>
      <c r="AN303" s="44">
        <f>SUM(AN298:AN302)</f>
        <v>0</v>
      </c>
      <c r="AO303" s="46">
        <f>AN303/(AJ303+AL303+AN303)</f>
        <v>0</v>
      </c>
      <c r="AY303" s="43" t="s">
        <v>3279</v>
      </c>
      <c r="AZ303" s="44">
        <f>SUM(AZ298:AZ302)</f>
        <v>17</v>
      </c>
      <c r="BA303" s="45">
        <f>AZ303/(BD303+BB303+AZ303)</f>
        <v>0.23943661971830985</v>
      </c>
      <c r="BB303" s="44">
        <f>SUM(BB298:BB302)</f>
        <v>54</v>
      </c>
      <c r="BC303" s="45">
        <f>BB303/(AZ303+BD303+BB303)</f>
        <v>0.76056338028169013</v>
      </c>
      <c r="BD303" s="44">
        <f>SUM(BD298:BD302)</f>
        <v>0</v>
      </c>
      <c r="BE303" s="46">
        <f>BD303/(AZ303+BB303+BD303)</f>
        <v>0</v>
      </c>
      <c r="BL303" s="43" t="s">
        <v>3279</v>
      </c>
      <c r="BM303" s="99">
        <f>AVERAGE(BL$2:BL$242)</f>
        <v>2017.125</v>
      </c>
      <c r="BV303" s="43" t="s">
        <v>3279</v>
      </c>
      <c r="BW303" s="99">
        <f>AVERAGE(BV$2:BV$242)</f>
        <v>2016.5806451612902</v>
      </c>
      <c r="BZ303" s="43" t="s">
        <v>3279</v>
      </c>
      <c r="CA303" s="44">
        <f>SUM(CA298:CA302)</f>
        <v>12</v>
      </c>
      <c r="CB303" s="45">
        <f>CA303/(CE303+CC303+CA303)</f>
        <v>0.33333333333333331</v>
      </c>
      <c r="CC303" s="44">
        <f>SUM(CC298:CC302)</f>
        <v>15</v>
      </c>
      <c r="CD303" s="45">
        <f>CC303/(CA303+CE303+CC303)</f>
        <v>0.41666666666666669</v>
      </c>
      <c r="CE303" s="44">
        <f>SUM(CE298:CE302)</f>
        <v>9</v>
      </c>
      <c r="CF303" s="46">
        <f>CE303/(CA303+CC303+CE303)</f>
        <v>0.25</v>
      </c>
      <c r="CI303" s="110" t="s">
        <v>3279</v>
      </c>
      <c r="CJ303" s="120">
        <f>AVERAGE(CI$2:CI$242)</f>
        <v>11403.866666666667</v>
      </c>
      <c r="CL303" s="110" t="s">
        <v>3279</v>
      </c>
      <c r="CM303" s="120">
        <f>AVERAGE(CL$2:CL$242)</f>
        <v>1666.8636363636363</v>
      </c>
      <c r="CO303" s="110" t="s">
        <v>3279</v>
      </c>
      <c r="CP303" s="120">
        <f>AVERAGE(CO$2:CO$242)</f>
        <v>325.62264150943395</v>
      </c>
      <c r="CR303" s="110" t="s">
        <v>3279</v>
      </c>
      <c r="CS303" s="120">
        <f>AVERAGE(CR$2:CR$242)</f>
        <v>162.125</v>
      </c>
      <c r="CU303" s="110" t="s">
        <v>3279</v>
      </c>
      <c r="CV303" s="120">
        <f>AVERAGE(CU$2:CU$242)</f>
        <v>5.895833333333333</v>
      </c>
      <c r="CX303" s="110" t="s">
        <v>3279</v>
      </c>
      <c r="CY303" s="128">
        <f>AVERAGE(CX$2:CX$242)</f>
        <v>1955.7428571428572</v>
      </c>
      <c r="DP303" s="43" t="s">
        <v>3279</v>
      </c>
      <c r="DQ303" s="44">
        <f>SUM(DQ298:DQ302)</f>
        <v>48</v>
      </c>
      <c r="DR303" s="45">
        <f>DQ303/(DU303+DS303+DQ303)</f>
        <v>0.87272727272727268</v>
      </c>
      <c r="DS303" s="44">
        <f>SUM(DS298:DS302)</f>
        <v>7</v>
      </c>
      <c r="DT303" s="45">
        <f>DS303/(DQ303+DU303+DS303)</f>
        <v>0.12727272727272726</v>
      </c>
      <c r="DU303" s="44">
        <f>SUM(DU298:DU302)</f>
        <v>0</v>
      </c>
      <c r="DV303" s="46">
        <f>DU303/(DQ303+DS303+DU303)</f>
        <v>0</v>
      </c>
      <c r="DY303" s="110" t="s">
        <v>3279</v>
      </c>
      <c r="DZ303" s="128">
        <f>AVERAGE(DY$2:DY$242)</f>
        <v>3476.782608695652</v>
      </c>
      <c r="EA303" s="143">
        <f t="shared" si="12"/>
        <v>0.30323330539122517</v>
      </c>
      <c r="EB303" s="110" t="s">
        <v>3279</v>
      </c>
      <c r="EC303" s="128">
        <f>AVERAGE(EB$2:EB$242)</f>
        <v>3602.4</v>
      </c>
      <c r="EE303" s="110" t="s">
        <v>3279</v>
      </c>
      <c r="EF303" s="128">
        <f>AVERAGE(EE$2:EE$242)</f>
        <v>39.136363636363633</v>
      </c>
      <c r="EK303" s="110" t="s">
        <v>3279</v>
      </c>
      <c r="EL303" s="170">
        <f>AVERAGE(EK$2:EK$242)</f>
        <v>0.97499999999999998</v>
      </c>
      <c r="EX303" s="110" t="s">
        <v>3279</v>
      </c>
      <c r="EY303" s="128">
        <f>AVERAGE(EX$2:EX$242)</f>
        <v>2039.8947368421052</v>
      </c>
      <c r="FA303" s="110" t="s">
        <v>3279</v>
      </c>
      <c r="FB303" s="46">
        <f>AVERAGE(FA$2:FA$242)</f>
        <v>0.44569999999999987</v>
      </c>
      <c r="FE303" s="43" t="s">
        <v>3279</v>
      </c>
      <c r="FF303" s="44">
        <f>SUM(FF298:FF302)</f>
        <v>12</v>
      </c>
      <c r="FG303" s="45">
        <f>FF303/(FJ303+FH303+FF303)</f>
        <v>0.21428571428571427</v>
      </c>
      <c r="FH303" s="44">
        <f>SUM(FH298:FH302)</f>
        <v>44</v>
      </c>
      <c r="FI303" s="45">
        <f>FH303/(FF303+FJ303+FH303)</f>
        <v>0.7857142857142857</v>
      </c>
      <c r="FJ303" s="44">
        <f>SUM(FJ298:FJ302)</f>
        <v>0</v>
      </c>
      <c r="FK303" s="46">
        <f>FJ303/(FF303+FH303+FJ303)</f>
        <v>0</v>
      </c>
      <c r="FM303" s="110" t="s">
        <v>3279</v>
      </c>
      <c r="FN303" s="128">
        <f>AVERAGE(FM$2:FM$242)</f>
        <v>199.6875</v>
      </c>
      <c r="FP303" s="110" t="s">
        <v>3279</v>
      </c>
      <c r="FQ303" s="128">
        <f>AVERAGE(FP$2:FP$242)</f>
        <v>23.139333333333337</v>
      </c>
    </row>
    <row r="304" spans="2:175" x14ac:dyDescent="0.2">
      <c r="K304" s="47" t="s">
        <v>3266</v>
      </c>
      <c r="L304" s="60"/>
      <c r="M304" s="68"/>
      <c r="N304" s="69"/>
      <c r="O304" s="68"/>
      <c r="P304" s="10"/>
      <c r="R304" s="47" t="s">
        <v>3266</v>
      </c>
      <c r="S304" s="94"/>
      <c r="AB304" s="47" t="s">
        <v>3266</v>
      </c>
      <c r="AC304" s="60"/>
      <c r="AI304" s="47" t="s">
        <v>3266</v>
      </c>
      <c r="AJ304" s="48" t="str">
        <f>AJ297</f>
        <v>Yes</v>
      </c>
      <c r="AK304" s="48"/>
      <c r="AL304" s="48" t="str">
        <f>AL297</f>
        <v>No</v>
      </c>
      <c r="AM304" s="48"/>
      <c r="AN304" s="48" t="str">
        <f>AN297</f>
        <v>Unsure</v>
      </c>
      <c r="AO304" s="49"/>
      <c r="AY304" s="47" t="s">
        <v>3266</v>
      </c>
      <c r="AZ304" s="48" t="str">
        <f>AZ297</f>
        <v>Yes</v>
      </c>
      <c r="BA304" s="48"/>
      <c r="BB304" s="48" t="str">
        <f>BB297</f>
        <v>No</v>
      </c>
      <c r="BC304" s="48"/>
      <c r="BD304" s="48" t="str">
        <f>BD297</f>
        <v>Unsure</v>
      </c>
      <c r="BE304" s="49"/>
      <c r="BL304" s="47" t="s">
        <v>3266</v>
      </c>
      <c r="BM304" s="100"/>
      <c r="BV304" s="47" t="s">
        <v>3266</v>
      </c>
      <c r="BW304" s="100"/>
      <c r="BZ304" s="47" t="s">
        <v>3266</v>
      </c>
      <c r="CA304" s="48" t="str">
        <f>CA297</f>
        <v>Yes</v>
      </c>
      <c r="CB304" s="48"/>
      <c r="CC304" s="48" t="str">
        <f>CC297</f>
        <v>No</v>
      </c>
      <c r="CD304" s="48"/>
      <c r="CE304" s="48" t="str">
        <f>CE297</f>
        <v>Unsure</v>
      </c>
      <c r="CF304" s="49"/>
      <c r="CI304" s="111" t="s">
        <v>3266</v>
      </c>
      <c r="CJ304" s="121"/>
      <c r="CL304" s="111" t="s">
        <v>3266</v>
      </c>
      <c r="CM304" s="121"/>
      <c r="CO304" s="111" t="s">
        <v>3266</v>
      </c>
      <c r="CP304" s="121"/>
      <c r="CR304" s="111" t="s">
        <v>3266</v>
      </c>
      <c r="CS304" s="121"/>
      <c r="CU304" s="111" t="s">
        <v>3266</v>
      </c>
      <c r="CV304" s="121"/>
      <c r="CX304" s="111" t="s">
        <v>3266</v>
      </c>
      <c r="CY304" s="129"/>
      <c r="DP304" s="47" t="s">
        <v>3266</v>
      </c>
      <c r="DQ304" s="48" t="str">
        <f>DQ297</f>
        <v>Yes</v>
      </c>
      <c r="DR304" s="48"/>
      <c r="DS304" s="48" t="str">
        <f>DS297</f>
        <v>No</v>
      </c>
      <c r="DT304" s="48"/>
      <c r="DU304" s="48" t="str">
        <f>DU297</f>
        <v>Unsure</v>
      </c>
      <c r="DV304" s="49"/>
      <c r="DY304" s="111" t="s">
        <v>3266</v>
      </c>
      <c r="DZ304" s="129"/>
      <c r="EA304" s="143" t="e">
        <f t="shared" si="12"/>
        <v>#DIV/0!</v>
      </c>
      <c r="EB304" s="111" t="s">
        <v>3266</v>
      </c>
      <c r="EC304" s="129"/>
      <c r="EE304" s="111" t="s">
        <v>3266</v>
      </c>
      <c r="EF304" s="129"/>
      <c r="EK304" s="111" t="s">
        <v>3266</v>
      </c>
      <c r="EL304" s="171"/>
      <c r="EX304" s="111" t="s">
        <v>3266</v>
      </c>
      <c r="EY304" s="129"/>
      <c r="FA304" s="111" t="s">
        <v>3266</v>
      </c>
      <c r="FB304" s="60"/>
      <c r="FE304" s="47" t="s">
        <v>3266</v>
      </c>
      <c r="FF304" s="48" t="str">
        <f>FF297</f>
        <v>Yes</v>
      </c>
      <c r="FG304" s="48"/>
      <c r="FH304" s="48" t="str">
        <f>FH297</f>
        <v>No</v>
      </c>
      <c r="FI304" s="48"/>
      <c r="FJ304" s="48" t="str">
        <f>FJ297</f>
        <v>Unsure</v>
      </c>
      <c r="FK304" s="49"/>
      <c r="FM304" s="111" t="s">
        <v>3266</v>
      </c>
      <c r="FN304" s="129"/>
      <c r="FP304" s="111" t="s">
        <v>3266</v>
      </c>
      <c r="FQ304" s="129"/>
    </row>
    <row r="305" spans="11:173" x14ac:dyDescent="0.2">
      <c r="K305" s="57" t="s">
        <v>3280</v>
      </c>
      <c r="L305" s="58">
        <f>AVERAGEIF($D$2:$D$242,1,K$2:K$242)</f>
        <v>0.1466666666666667</v>
      </c>
      <c r="M305" s="66"/>
      <c r="N305" s="67"/>
      <c r="O305" s="66"/>
      <c r="P305" s="10"/>
      <c r="R305" s="57" t="s">
        <v>3280</v>
      </c>
      <c r="S305" s="91">
        <f>AVERAGEIF($D$2:$D$242,1,R$2:R$242)</f>
        <v>60</v>
      </c>
      <c r="AB305" s="57" t="s">
        <v>3280</v>
      </c>
      <c r="AC305" s="58">
        <f>AVERAGEIF($D$2:$D$242,1,AB$2:AB$242)</f>
        <v>0</v>
      </c>
      <c r="AI305" s="35" t="s">
        <v>3280</v>
      </c>
      <c r="AJ305" s="36">
        <f>COUNTIFS($D$2:$D$242,1,AI$2:AI$242,1)</f>
        <v>1</v>
      </c>
      <c r="AK305" s="37">
        <f>AJ305/AJ317</f>
        <v>4.5454545454545456E-2</v>
      </c>
      <c r="AL305" s="36">
        <f>COUNTIFS($D$2:$D$242,1,AI$2:AI$242,2)</f>
        <v>4</v>
      </c>
      <c r="AM305" s="37">
        <f>AL305/AL317</f>
        <v>0.11764705882352941</v>
      </c>
      <c r="AN305" s="36">
        <f>COUNTIFS($D$2:$D$242,1,AI$2:AI$242,3)</f>
        <v>0</v>
      </c>
      <c r="AO305" s="38" t="e">
        <f>AN305/AN317</f>
        <v>#DIV/0!</v>
      </c>
      <c r="AY305" s="35" t="s">
        <v>3280</v>
      </c>
      <c r="AZ305" s="36">
        <f>COUNTIFS($D$2:$D$242,1,AY$2:AY$242,1)</f>
        <v>1</v>
      </c>
      <c r="BA305" s="37">
        <f>AZ305/AZ317</f>
        <v>5.8823529411764705E-2</v>
      </c>
      <c r="BB305" s="36">
        <f>COUNTIFS($D$2:$D$242,1,AY$2:AY$242,2)</f>
        <v>3</v>
      </c>
      <c r="BC305" s="37">
        <f>BB305/BB317</f>
        <v>5.5555555555555552E-2</v>
      </c>
      <c r="BD305" s="36">
        <f>COUNTIFS($D$2:$D$242,1,AY$2:AY$242,3)</f>
        <v>0</v>
      </c>
      <c r="BE305" s="38" t="e">
        <f>BD305/BD317</f>
        <v>#DIV/0!</v>
      </c>
      <c r="BL305" s="57" t="s">
        <v>3280</v>
      </c>
      <c r="BM305" s="97">
        <f>AVERAGEIF($D$2:$D$242,1,BL$2:BL$242)</f>
        <v>2018.5</v>
      </c>
      <c r="BV305" s="57" t="s">
        <v>3280</v>
      </c>
      <c r="BW305" s="97">
        <f>AVERAGEIF($D$2:$D$242,1,BV$2:BV$242)</f>
        <v>2013.5</v>
      </c>
      <c r="BZ305" s="35" t="s">
        <v>3280</v>
      </c>
      <c r="CA305" s="36">
        <f>COUNTIFS($D$2:$D$242,1,BZ$2:BZ$242,1)</f>
        <v>0</v>
      </c>
      <c r="CB305" s="37">
        <f>CA305/CA317</f>
        <v>0</v>
      </c>
      <c r="CC305" s="36">
        <f>COUNTIFS($D$2:$D$242,1,BZ$2:BZ$242,2)</f>
        <v>0</v>
      </c>
      <c r="CD305" s="37">
        <f>CC305/CC317</f>
        <v>0</v>
      </c>
      <c r="CE305" s="36">
        <f>COUNTIFS($D$2:$D$242,1,BZ$2:BZ$242,3)</f>
        <v>3</v>
      </c>
      <c r="CF305" s="38">
        <f>CE305/CE317</f>
        <v>0.33333333333333331</v>
      </c>
      <c r="CI305" s="108" t="s">
        <v>3280</v>
      </c>
      <c r="CJ305" s="118">
        <f>AVERAGEIF($D$2:$D$242,1,CI$2:CI$242)</f>
        <v>3818.2</v>
      </c>
      <c r="CL305" s="108" t="s">
        <v>3280</v>
      </c>
      <c r="CM305" s="118">
        <f>AVERAGEIF($D$2:$D$242,1,CL$2:CL$242)</f>
        <v>585</v>
      </c>
      <c r="CO305" s="108" t="s">
        <v>3280</v>
      </c>
      <c r="CP305" s="118">
        <f>AVERAGEIF($D$2:$D$242,1,CO$2:CO$242)</f>
        <v>580.5</v>
      </c>
      <c r="CR305" s="108" t="s">
        <v>3280</v>
      </c>
      <c r="CS305" s="118">
        <f>AVERAGEIF($D$2:$D$242,1,CR$2:CR$242)</f>
        <v>20</v>
      </c>
      <c r="CU305" s="108" t="s">
        <v>3280</v>
      </c>
      <c r="CV305" s="118">
        <f>AVERAGEIF($D$2:$D$242,1,CU$2:CU$242)</f>
        <v>3</v>
      </c>
      <c r="CX305" s="108" t="s">
        <v>3280</v>
      </c>
      <c r="CY305" s="126">
        <f>AVERAGEIF($D$2:$D$242,1,CX$2:CX$242)</f>
        <v>1961</v>
      </c>
      <c r="DP305" s="35" t="s">
        <v>3280</v>
      </c>
      <c r="DQ305" s="36">
        <f>COUNTIFS($D$2:$D$242,1,DP$2:DP$242,1)</f>
        <v>3</v>
      </c>
      <c r="DR305" s="37">
        <f>DQ305/DQ317</f>
        <v>6.25E-2</v>
      </c>
      <c r="DS305" s="36">
        <f>COUNTIFS($D$2:$D$242,1,DP$2:DP$242,2)</f>
        <v>1</v>
      </c>
      <c r="DT305" s="37">
        <f>DS305/DS317</f>
        <v>0.14285714285714285</v>
      </c>
      <c r="DU305" s="36">
        <f>COUNTIFS($D$2:$D$242,1,DP$2:DP$242,3)</f>
        <v>0</v>
      </c>
      <c r="DV305" s="38" t="e">
        <f>DU305/DU317</f>
        <v>#DIV/0!</v>
      </c>
      <c r="DY305" s="108" t="s">
        <v>3280</v>
      </c>
      <c r="DZ305" s="126" t="e">
        <f>AVERAGEIF($D$2:$D$242,1,DY$2:DY$242)</f>
        <v>#DIV/0!</v>
      </c>
      <c r="EA305" s="143" t="e">
        <f t="shared" si="12"/>
        <v>#DIV/0!</v>
      </c>
      <c r="EB305" s="108" t="s">
        <v>3280</v>
      </c>
      <c r="EC305" s="126">
        <f>AVERAGEIF($D$2:$D$242,1,EB$2:EB$242)</f>
        <v>1188.5</v>
      </c>
      <c r="EE305" s="108" t="s">
        <v>3280</v>
      </c>
      <c r="EF305" s="126">
        <f>AVERAGEIF($D$2:$D$242,1,EE$2:EE$242)</f>
        <v>0</v>
      </c>
      <c r="EK305" s="108" t="s">
        <v>3280</v>
      </c>
      <c r="EL305" s="168">
        <f>AVERAGEIF($D$2:$D$242,1,EK$2:EK$242)</f>
        <v>1</v>
      </c>
      <c r="EX305" s="108" t="s">
        <v>3280</v>
      </c>
      <c r="EY305" s="126">
        <f>AVERAGEIF($D$2:$D$242,1,EX$2:EX$242)</f>
        <v>2023</v>
      </c>
      <c r="FA305" s="108" t="s">
        <v>3280</v>
      </c>
      <c r="FB305" s="58">
        <f>AVERAGEIF($D$2:$D$242,1,FA$2:FA$242)</f>
        <v>0</v>
      </c>
      <c r="FE305" s="35" t="s">
        <v>3280</v>
      </c>
      <c r="FF305" s="36">
        <f>COUNTIFS($D$2:$D$242,1,FE$2:FE$242,1)</f>
        <v>0</v>
      </c>
      <c r="FG305" s="37">
        <f>FF305/FF317</f>
        <v>0</v>
      </c>
      <c r="FH305" s="36">
        <f>COUNTIFS($D$2:$D$242,1,FE$2:FE$242,2)</f>
        <v>5</v>
      </c>
      <c r="FI305" s="37">
        <f>FH305/FH317</f>
        <v>0.11363636363636363</v>
      </c>
      <c r="FJ305" s="36">
        <f>COUNTIFS($D$2:$D$242,1,FE$2:FE$242,3)</f>
        <v>0</v>
      </c>
      <c r="FK305" s="38" t="e">
        <f>FJ305/FJ317</f>
        <v>#DIV/0!</v>
      </c>
      <c r="FM305" s="108" t="s">
        <v>3280</v>
      </c>
      <c r="FN305" s="126" t="e">
        <f>AVERAGEIF($D$2:$D$242,1,FM$2:FM$242)</f>
        <v>#DIV/0!</v>
      </c>
      <c r="FP305" s="108" t="s">
        <v>3280</v>
      </c>
      <c r="FQ305" s="126" t="e">
        <f>AVERAGEIF($D$2:$D$242,1,FP$2:FP$242)</f>
        <v>#DIV/0!</v>
      </c>
    </row>
    <row r="306" spans="11:173" x14ac:dyDescent="0.2">
      <c r="K306" s="39" t="s">
        <v>3281</v>
      </c>
      <c r="L306" s="59">
        <f>AVERAGEIF($D$2:$D$242,2,K$2:K$242)</f>
        <v>5.5714285714285716E-2</v>
      </c>
      <c r="M306" s="66"/>
      <c r="N306" s="67"/>
      <c r="O306" s="66"/>
      <c r="P306" s="10"/>
      <c r="R306" s="39" t="s">
        <v>3281</v>
      </c>
      <c r="S306" s="92">
        <f>AVERAGEIF($D$2:$D$242,2,R$2:R$242)</f>
        <v>62.5</v>
      </c>
      <c r="AB306" s="39" t="s">
        <v>3281</v>
      </c>
      <c r="AC306" s="59">
        <f>AVERAGEIF($D$2:$D$242,2,AB$2:AB$242)</f>
        <v>6.9000000000000006E-2</v>
      </c>
      <c r="AI306" s="39" t="s">
        <v>3281</v>
      </c>
      <c r="AJ306" s="36">
        <f>COUNTIFS($D$2:$D$242,2,AI$2:AI$242,1)</f>
        <v>8</v>
      </c>
      <c r="AK306" s="41">
        <f>AJ306/AJ317</f>
        <v>0.36363636363636365</v>
      </c>
      <c r="AL306" s="36">
        <f>COUNTIFS($D$2:$D$242,2,AI$2:AI$242,2)</f>
        <v>3</v>
      </c>
      <c r="AM306" s="41">
        <f>AL306/AL317</f>
        <v>8.8235294117647065E-2</v>
      </c>
      <c r="AN306" s="36">
        <f>COUNTIFS($D$2:$D$242,2,AI$2:AI$242,3)</f>
        <v>0</v>
      </c>
      <c r="AO306" s="42" t="e">
        <f>AN306/AN317</f>
        <v>#DIV/0!</v>
      </c>
      <c r="AY306" s="39" t="s">
        <v>3281</v>
      </c>
      <c r="AZ306" s="36">
        <f>COUNTIFS($D$2:$D$242,2,AY$2:AY$242,1)</f>
        <v>0</v>
      </c>
      <c r="BA306" s="41">
        <f>AZ306/AZ317</f>
        <v>0</v>
      </c>
      <c r="BB306" s="36">
        <f>COUNTIFS($D$2:$D$242,2,AY$2:AY$242,2)</f>
        <v>11</v>
      </c>
      <c r="BC306" s="41">
        <f>BB306/BB317</f>
        <v>0.20370370370370369</v>
      </c>
      <c r="BD306" s="36">
        <f>COUNTIFS($D$2:$D$242,2,AY$2:AY$242,3)</f>
        <v>0</v>
      </c>
      <c r="BE306" s="42" t="e">
        <f>BD306/BD317</f>
        <v>#DIV/0!</v>
      </c>
      <c r="BL306" s="39" t="s">
        <v>3281</v>
      </c>
      <c r="BM306" s="98">
        <f>AVERAGEIF($D$2:$D$242,2,BL$2:BL$242)</f>
        <v>2018.1</v>
      </c>
      <c r="BV306" s="39" t="s">
        <v>3281</v>
      </c>
      <c r="BW306" s="98">
        <f>AVERAGEIF($D$2:$D$242,2,BV$2:BV$242)</f>
        <v>2018.1111111111111</v>
      </c>
      <c r="BZ306" s="39" t="s">
        <v>3281</v>
      </c>
      <c r="CA306" s="36">
        <f>COUNTIFS($D$2:$D$242,2,BZ$2:BZ$242,1)</f>
        <v>7</v>
      </c>
      <c r="CB306" s="41">
        <f>CA306/CA317</f>
        <v>0.58333333333333337</v>
      </c>
      <c r="CC306" s="36">
        <f>COUNTIFS($D$2:$D$242,2,BZ$2:BZ$242,2)</f>
        <v>2</v>
      </c>
      <c r="CD306" s="41">
        <f>CC306/CC317</f>
        <v>0.13333333333333333</v>
      </c>
      <c r="CE306" s="36">
        <f>COUNTIFS($D$2:$D$242,2,BZ$2:BZ$242,3)</f>
        <v>2</v>
      </c>
      <c r="CF306" s="42">
        <f>CE306/CE317</f>
        <v>0.22222222222222221</v>
      </c>
      <c r="CI306" s="109" t="s">
        <v>3281</v>
      </c>
      <c r="CJ306" s="119">
        <f>AVERAGEIF($D$2:$D$242,2,CI$2:CI$242)</f>
        <v>22938.111111111109</v>
      </c>
      <c r="CL306" s="109" t="s">
        <v>3281</v>
      </c>
      <c r="CM306" s="119">
        <f>AVERAGEIF($D$2:$D$242,2,CL$2:CL$242)</f>
        <v>900</v>
      </c>
      <c r="CO306" s="109" t="s">
        <v>3281</v>
      </c>
      <c r="CP306" s="119">
        <f>AVERAGEIF($D$2:$D$242,2,CO$2:CO$242)</f>
        <v>362.5</v>
      </c>
      <c r="CR306" s="109" t="s">
        <v>3281</v>
      </c>
      <c r="CS306" s="119">
        <f>AVERAGEIF($D$2:$D$242,2,CR$2:CR$242)</f>
        <v>30</v>
      </c>
      <c r="CU306" s="109" t="s">
        <v>3281</v>
      </c>
      <c r="CV306" s="119">
        <f>AVERAGEIF($D$2:$D$242,2,CU$2:CU$242)</f>
        <v>5.875</v>
      </c>
      <c r="CX306" s="109" t="s">
        <v>3281</v>
      </c>
      <c r="CY306" s="127">
        <f>AVERAGEIF($D$2:$D$242,2,CX$2:CX$242)</f>
        <v>1965.8333333333333</v>
      </c>
      <c r="DP306" s="39" t="s">
        <v>3281</v>
      </c>
      <c r="DQ306" s="36">
        <f>COUNTIFS($D$2:$D$242,2,DP$2:DP$242,1)</f>
        <v>8</v>
      </c>
      <c r="DR306" s="41">
        <f>DQ306/DQ317</f>
        <v>0.16666666666666666</v>
      </c>
      <c r="DS306" s="36">
        <f>COUNTIFS($D$2:$D$242,2,DP$2:DP$242,2)</f>
        <v>0</v>
      </c>
      <c r="DT306" s="41">
        <f>DS306/DS317</f>
        <v>0</v>
      </c>
      <c r="DU306" s="36">
        <f>COUNTIFS($D$2:$D$242,2,DP$2:DP$242,3)</f>
        <v>0</v>
      </c>
      <c r="DV306" s="42" t="e">
        <f>DU306/DU317</f>
        <v>#DIV/0!</v>
      </c>
      <c r="DY306" s="109" t="s">
        <v>3281</v>
      </c>
      <c r="DZ306" s="127">
        <f>AVERAGEIF($D$2:$D$242,2,DY$2:DY$242)</f>
        <v>185</v>
      </c>
      <c r="EA306" s="143">
        <f t="shared" si="12"/>
        <v>7.8287147815366311E-3</v>
      </c>
      <c r="EB306" s="109" t="s">
        <v>3281</v>
      </c>
      <c r="EC306" s="127">
        <f>AVERAGEIF($D$2:$D$242,2,EB$2:EB$242)</f>
        <v>6268.4285714285716</v>
      </c>
      <c r="EE306" s="109" t="s">
        <v>3281</v>
      </c>
      <c r="EF306" s="127">
        <f>AVERAGEIF($D$2:$D$242,2,EE$2:EE$242)</f>
        <v>0</v>
      </c>
      <c r="EK306" s="109" t="s">
        <v>3281</v>
      </c>
      <c r="EL306" s="169">
        <f>AVERAGEIF($D$2:$D$242,2,EK$2:EK$242)</f>
        <v>0.83333333333333337</v>
      </c>
      <c r="EX306" s="109" t="s">
        <v>3281</v>
      </c>
      <c r="EY306" s="127">
        <f>AVERAGEIF($D$2:$D$242,2,EX$2:EX$242)</f>
        <v>2027.5</v>
      </c>
      <c r="FA306" s="109" t="s">
        <v>3281</v>
      </c>
      <c r="FB306" s="59">
        <f>AVERAGEIF($D$2:$D$242,2,FA$2:FA$242)</f>
        <v>0.38999999999999996</v>
      </c>
      <c r="FE306" s="39" t="s">
        <v>3281</v>
      </c>
      <c r="FF306" s="36">
        <f>COUNTIFS($D$2:$D$242,2,FE$2:FE$242,1)</f>
        <v>2</v>
      </c>
      <c r="FG306" s="41">
        <f>FF306/FF317</f>
        <v>0.16666666666666666</v>
      </c>
      <c r="FH306" s="36">
        <f>COUNTIFS($D$2:$D$242,2,FE$2:FE$242,2)</f>
        <v>4</v>
      </c>
      <c r="FI306" s="41">
        <f>FH306/FH317</f>
        <v>9.0909090909090912E-2</v>
      </c>
      <c r="FJ306" s="36">
        <f>COUNTIFS($D$2:$D$242,2,FE$2:FE$242,3)</f>
        <v>0</v>
      </c>
      <c r="FK306" s="42" t="e">
        <f>FJ306/FJ317</f>
        <v>#DIV/0!</v>
      </c>
      <c r="FM306" s="109" t="s">
        <v>3281</v>
      </c>
      <c r="FN306" s="127">
        <f>AVERAGEIF($D$2:$D$242,2,FM$2:FM$242)</f>
        <v>152</v>
      </c>
      <c r="FP306" s="109" t="s">
        <v>3281</v>
      </c>
      <c r="FQ306" s="127">
        <f>AVERAGEIF($D$2:$D$242,2,FP$2:FP$242)</f>
        <v>9.3524999999999991</v>
      </c>
    </row>
    <row r="307" spans="11:173" x14ac:dyDescent="0.2">
      <c r="K307" s="57" t="s">
        <v>3282</v>
      </c>
      <c r="L307" s="58">
        <f>AVERAGEIF($D$2:$D$242,3,K$2:K$242)</f>
        <v>9.2647058823529443E-2</v>
      </c>
      <c r="M307" s="66"/>
      <c r="N307" s="67"/>
      <c r="O307" s="66"/>
      <c r="P307" s="10"/>
      <c r="R307" s="57" t="s">
        <v>3282</v>
      </c>
      <c r="S307" s="91">
        <f>AVERAGEIF($D$2:$D$242,3,R$2:R$242)</f>
        <v>57.142857142857146</v>
      </c>
      <c r="AB307" s="57" t="s">
        <v>3282</v>
      </c>
      <c r="AC307" s="58">
        <f>AVERAGEIF($D$2:$D$242,3,AB$2:AB$242)</f>
        <v>6.3250000000000001E-2</v>
      </c>
      <c r="AI307" s="35" t="s">
        <v>3282</v>
      </c>
      <c r="AJ307" s="36">
        <f>COUNTIFS($D$2:$D$242,3,AI$2:AI$242,1)</f>
        <v>5</v>
      </c>
      <c r="AK307" s="37">
        <f>AJ307/AJ317</f>
        <v>0.22727272727272727</v>
      </c>
      <c r="AL307" s="36">
        <f>COUNTIFS($D$2:$D$242,3,AI$2:AI$242,2)</f>
        <v>9</v>
      </c>
      <c r="AM307" s="37">
        <f>AL307/AL317</f>
        <v>0.26470588235294118</v>
      </c>
      <c r="AN307" s="36">
        <f>COUNTIFS($D$2:$D$242,3,AI$2:AI$242,3)</f>
        <v>0</v>
      </c>
      <c r="AO307" s="38" t="e">
        <f>AN307/AN317</f>
        <v>#DIV/0!</v>
      </c>
      <c r="AY307" s="35" t="s">
        <v>3282</v>
      </c>
      <c r="AZ307" s="36">
        <f>COUNTIFS($D$2:$D$242,3,AY$2:AY$242,1)</f>
        <v>6</v>
      </c>
      <c r="BA307" s="37">
        <f>AZ307/AZ317</f>
        <v>0.35294117647058826</v>
      </c>
      <c r="BB307" s="36">
        <f>COUNTIFS($D$2:$D$242,3,AY$2:AY$242,2)</f>
        <v>11</v>
      </c>
      <c r="BC307" s="37">
        <f>BB307/BB317</f>
        <v>0.20370370370370369</v>
      </c>
      <c r="BD307" s="36">
        <f>COUNTIFS($D$2:$D$242,3,AY$2:AY$242,3)</f>
        <v>0</v>
      </c>
      <c r="BE307" s="38" t="e">
        <f>BD307/BD317</f>
        <v>#DIV/0!</v>
      </c>
      <c r="BL307" s="57" t="s">
        <v>3282</v>
      </c>
      <c r="BM307" s="97">
        <f>AVERAGEIF($D$2:$D$242,3,BL$2:BL$242)</f>
        <v>2015.9285714285713</v>
      </c>
      <c r="BV307" s="57" t="s">
        <v>3282</v>
      </c>
      <c r="BW307" s="97">
        <f>AVERAGEIF($D$2:$D$242,3,BV$2:BV$242)</f>
        <v>2015.3</v>
      </c>
      <c r="BZ307" s="35" t="s">
        <v>3282</v>
      </c>
      <c r="CA307" s="36">
        <f>COUNTIFS($D$2:$D$242,3,BZ$2:BZ$242,1)</f>
        <v>3</v>
      </c>
      <c r="CB307" s="37">
        <f>CA307/CA317</f>
        <v>0.25</v>
      </c>
      <c r="CC307" s="36">
        <f>COUNTIFS($D$2:$D$242,3,BZ$2:BZ$242,2)</f>
        <v>5</v>
      </c>
      <c r="CD307" s="37">
        <f>CC307/CC317</f>
        <v>0.33333333333333331</v>
      </c>
      <c r="CE307" s="36">
        <f>COUNTIFS($D$2:$D$242,3,BZ$2:BZ$242,3)</f>
        <v>2</v>
      </c>
      <c r="CF307" s="38">
        <f>CE307/CE317</f>
        <v>0.22222222222222221</v>
      </c>
      <c r="CI307" s="108" t="s">
        <v>3282</v>
      </c>
      <c r="CJ307" s="118">
        <f>AVERAGEIF($D$2:$D$242,3,CI$2:CI$242)</f>
        <v>19496.23076923077</v>
      </c>
      <c r="CL307" s="108" t="s">
        <v>3282</v>
      </c>
      <c r="CM307" s="118">
        <f>AVERAGEIF($D$2:$D$242,3,CL$2:CL$242)</f>
        <v>8103.25</v>
      </c>
      <c r="CO307" s="108" t="s">
        <v>3282</v>
      </c>
      <c r="CP307" s="118">
        <f>AVERAGEIF($D$2:$D$242,3,CO$2:CO$242)</f>
        <v>433.81818181818181</v>
      </c>
      <c r="CR307" s="108" t="s">
        <v>3282</v>
      </c>
      <c r="CS307" s="118">
        <f>AVERAGEIF($D$2:$D$242,3,CR$2:CR$242)</f>
        <v>503</v>
      </c>
      <c r="CU307" s="108" t="s">
        <v>3282</v>
      </c>
      <c r="CV307" s="118">
        <f>AVERAGEIF($D$2:$D$242,3,CU$2:CU$242)</f>
        <v>9</v>
      </c>
      <c r="CX307" s="108" t="s">
        <v>3282</v>
      </c>
      <c r="CY307" s="126">
        <f>AVERAGEIF($D$2:$D$242,3,CX$2:CX$242)</f>
        <v>1952</v>
      </c>
      <c r="DP307" s="35" t="s">
        <v>3282</v>
      </c>
      <c r="DQ307" s="36">
        <f>COUNTIFS($D$2:$D$242,3,DP$2:DP$242,1)</f>
        <v>12</v>
      </c>
      <c r="DR307" s="37">
        <f>DQ307/DQ317</f>
        <v>0.25</v>
      </c>
      <c r="DS307" s="36">
        <f>COUNTIFS($D$2:$D$242,3,DP$2:DP$242,2)</f>
        <v>1</v>
      </c>
      <c r="DT307" s="37">
        <f>DS307/DS317</f>
        <v>0.14285714285714285</v>
      </c>
      <c r="DU307" s="36">
        <f>COUNTIFS($D$2:$D$242,3,DP$2:DP$242,3)</f>
        <v>0</v>
      </c>
      <c r="DV307" s="38" t="e">
        <f>DU307/DU317</f>
        <v>#DIV/0!</v>
      </c>
      <c r="DY307" s="108" t="s">
        <v>3282</v>
      </c>
      <c r="DZ307" s="126">
        <f>AVERAGEIF($D$2:$D$242,3,DY$2:DY$242)</f>
        <v>12440.333333333334</v>
      </c>
      <c r="EA307" s="143">
        <f t="shared" si="12"/>
        <v>0.63333137527494399</v>
      </c>
      <c r="EB307" s="108" t="s">
        <v>3282</v>
      </c>
      <c r="EC307" s="126">
        <f>AVERAGEIF($D$2:$D$242,3,EB$2:EB$242)</f>
        <v>5798.416666666667</v>
      </c>
      <c r="EE307" s="108" t="s">
        <v>3282</v>
      </c>
      <c r="EF307" s="126">
        <f>AVERAGEIF($D$2:$D$242,3,EE$2:EE$242)</f>
        <v>104.75</v>
      </c>
      <c r="EK307" s="108" t="s">
        <v>3282</v>
      </c>
      <c r="EL307" s="168">
        <f>AVERAGEIF($D$2:$D$242,3,EK$2:EK$242)</f>
        <v>1.0909090909090908</v>
      </c>
      <c r="EX307" s="108" t="s">
        <v>3282</v>
      </c>
      <c r="EY307" s="126">
        <f>AVERAGEIF($D$2:$D$242,3,EX$2:EX$242)</f>
        <v>2035.4</v>
      </c>
      <c r="FA307" s="108" t="s">
        <v>3282</v>
      </c>
      <c r="FB307" s="58">
        <f>AVERAGEIF($D$2:$D$242,3,FA$2:FA$242)</f>
        <v>0.155</v>
      </c>
      <c r="FE307" s="35" t="s">
        <v>3282</v>
      </c>
      <c r="FF307" s="36">
        <f>COUNTIFS($D$2:$D$242,3,FE$2:FE$242,1)</f>
        <v>3</v>
      </c>
      <c r="FG307" s="37">
        <f>FF307/FF317</f>
        <v>0.25</v>
      </c>
      <c r="FH307" s="36">
        <f>COUNTIFS($D$2:$D$242,3,FE$2:FE$242,2)</f>
        <v>9</v>
      </c>
      <c r="FI307" s="37">
        <f>FH307/FH317</f>
        <v>0.20454545454545456</v>
      </c>
      <c r="FJ307" s="36">
        <f>COUNTIFS($D$2:$D$242,3,FE$2:FE$242,3)</f>
        <v>0</v>
      </c>
      <c r="FK307" s="38" t="e">
        <f>FJ307/FJ317</f>
        <v>#DIV/0!</v>
      </c>
      <c r="FM307" s="108" t="s">
        <v>3282</v>
      </c>
      <c r="FN307" s="126">
        <f>AVERAGEIF($D$2:$D$242,3,FM$2:FM$242)</f>
        <v>320.16666666666669</v>
      </c>
      <c r="FP307" s="108" t="s">
        <v>3282</v>
      </c>
      <c r="FQ307" s="126">
        <f>AVERAGEIF($D$2:$D$242,3,FP$2:FP$242)</f>
        <v>57.045000000000002</v>
      </c>
    </row>
    <row r="308" spans="11:173" x14ac:dyDescent="0.2">
      <c r="K308" s="39" t="s">
        <v>3283</v>
      </c>
      <c r="L308" s="59">
        <f>AVERAGEIF($D$2:$D$242,4,K$2:K$242)</f>
        <v>0.11699999999999999</v>
      </c>
      <c r="M308" s="66"/>
      <c r="N308" s="67"/>
      <c r="O308" s="66"/>
      <c r="P308" s="10"/>
      <c r="R308" s="39" t="s">
        <v>3283</v>
      </c>
      <c r="S308" s="92">
        <f>AVERAGEIF($D$2:$D$242,4,R$2:R$242)</f>
        <v>90</v>
      </c>
      <c r="AB308" s="39" t="s">
        <v>3283</v>
      </c>
      <c r="AC308" s="59">
        <f>AVERAGEIF($D$2:$D$242,4,AB$2:AB$242)</f>
        <v>0.03</v>
      </c>
      <c r="AI308" s="39" t="s">
        <v>3283</v>
      </c>
      <c r="AJ308" s="36">
        <f>COUNTIFS($D$2:$D$242,4,AI$2:AI$242,1)</f>
        <v>3</v>
      </c>
      <c r="AK308" s="41">
        <f>AJ308/AJ317</f>
        <v>0.13636363636363635</v>
      </c>
      <c r="AL308" s="36">
        <f>COUNTIFS($D$2:$D$242,4,AI$2:AI$242,2)</f>
        <v>1</v>
      </c>
      <c r="AM308" s="41">
        <f>AL308/AL317</f>
        <v>2.9411764705882353E-2</v>
      </c>
      <c r="AN308" s="36">
        <f>COUNTIFS($D$2:$D$242,4,AI$2:AI$242,3)</f>
        <v>0</v>
      </c>
      <c r="AO308" s="42" t="e">
        <f>AN308/AN317</f>
        <v>#DIV/0!</v>
      </c>
      <c r="AY308" s="39" t="s">
        <v>3283</v>
      </c>
      <c r="AZ308" s="36">
        <f>COUNTIFS($D$2:$D$242,4,AY$2:AY$242,1)</f>
        <v>1</v>
      </c>
      <c r="BA308" s="41">
        <f>AZ308/AZ317</f>
        <v>5.8823529411764705E-2</v>
      </c>
      <c r="BB308" s="36">
        <f>COUNTIFS($D$2:$D$242,4,AY$2:AY$242,2)</f>
        <v>6</v>
      </c>
      <c r="BC308" s="41">
        <f>BB308/BB317</f>
        <v>0.1111111111111111</v>
      </c>
      <c r="BD308" s="36">
        <f>COUNTIFS($D$2:$D$242,4,AY$2:AY$242,3)</f>
        <v>0</v>
      </c>
      <c r="BE308" s="42" t="e">
        <f>BD308/BD317</f>
        <v>#DIV/0!</v>
      </c>
      <c r="BL308" s="39" t="s">
        <v>3283</v>
      </c>
      <c r="BM308" s="98">
        <f>AVERAGEIF($D$2:$D$242,4,BL$2:BL$242)</f>
        <v>2018.8</v>
      </c>
      <c r="BV308" s="39" t="s">
        <v>3283</v>
      </c>
      <c r="BW308" s="98">
        <f>AVERAGEIF($D$2:$D$242,4,BV$2:BV$242)</f>
        <v>2018</v>
      </c>
      <c r="BZ308" s="39" t="s">
        <v>3283</v>
      </c>
      <c r="CA308" s="36">
        <f>COUNTIFS($D$2:$D$242,4,BZ$2:BZ$242,1)</f>
        <v>2</v>
      </c>
      <c r="CB308" s="41">
        <f>CA308/CA317</f>
        <v>0.16666666666666666</v>
      </c>
      <c r="CC308" s="36">
        <f>COUNTIFS($D$2:$D$242,4,BZ$2:BZ$242,2)</f>
        <v>3</v>
      </c>
      <c r="CD308" s="41">
        <f>CC308/CC317</f>
        <v>0.2</v>
      </c>
      <c r="CE308" s="36">
        <f>COUNTIFS($D$2:$D$242,4,BZ$2:BZ$242,3)</f>
        <v>0</v>
      </c>
      <c r="CF308" s="42">
        <f>CE308/CE317</f>
        <v>0</v>
      </c>
      <c r="CI308" s="109" t="s">
        <v>3283</v>
      </c>
      <c r="CJ308" s="119">
        <f>AVERAGEIF($D$2:$D$242,4,CI$2:CI$242)</f>
        <v>11741</v>
      </c>
      <c r="CL308" s="109" t="s">
        <v>3283</v>
      </c>
      <c r="CM308" s="119">
        <f>AVERAGEIF($D$2:$D$242,4,CL$2:CL$242)</f>
        <v>84</v>
      </c>
      <c r="CO308" s="109" t="s">
        <v>3283</v>
      </c>
      <c r="CP308" s="119">
        <f>AVERAGEIF($D$2:$D$242,4,CO$2:CO$242)</f>
        <v>137.5</v>
      </c>
      <c r="CR308" s="109" t="s">
        <v>3283</v>
      </c>
      <c r="CS308" s="119">
        <f>AVERAGEIF($D$2:$D$242,4,CR$2:CR$242)</f>
        <v>4</v>
      </c>
      <c r="CU308" s="109" t="s">
        <v>3283</v>
      </c>
      <c r="CV308" s="119">
        <f>AVERAGEIF($D$2:$D$242,4,CU$2:CU$242)</f>
        <v>4.666666666666667</v>
      </c>
      <c r="CX308" s="109" t="s">
        <v>3283</v>
      </c>
      <c r="CY308" s="127">
        <f>AVERAGEIF($D$2:$D$242,4,CX$2:CX$242)</f>
        <v>1963</v>
      </c>
      <c r="DP308" s="39" t="s">
        <v>3283</v>
      </c>
      <c r="DQ308" s="36">
        <f>COUNTIFS($D$2:$D$242,4,DP$2:DP$242,1)</f>
        <v>6</v>
      </c>
      <c r="DR308" s="41">
        <f>DQ308/DQ317</f>
        <v>0.125</v>
      </c>
      <c r="DS308" s="36">
        <f>COUNTIFS($D$2:$D$242,4,DP$2:DP$242,2)</f>
        <v>1</v>
      </c>
      <c r="DT308" s="41">
        <f>DS308/DS317</f>
        <v>0.14285714285714285</v>
      </c>
      <c r="DU308" s="36">
        <f>COUNTIFS($D$2:$D$242,4,DP$2:DP$242,3)</f>
        <v>0</v>
      </c>
      <c r="DV308" s="42" t="e">
        <f>DU308/DU317</f>
        <v>#DIV/0!</v>
      </c>
      <c r="DY308" s="109" t="s">
        <v>3283</v>
      </c>
      <c r="DZ308" s="127">
        <f>AVERAGEIF($D$2:$D$242,4,DY$2:DY$242)</f>
        <v>7.333333333333333</v>
      </c>
      <c r="EA308" s="143">
        <f t="shared" si="12"/>
        <v>1.6865992026985587E-3</v>
      </c>
      <c r="EB308" s="109" t="s">
        <v>3283</v>
      </c>
      <c r="EC308" s="127">
        <f>AVERAGEIF($D$2:$D$242,4,EB$2:EB$242)</f>
        <v>1608</v>
      </c>
      <c r="EE308" s="109" t="s">
        <v>3283</v>
      </c>
      <c r="EF308" s="127">
        <f>AVERAGEIF($D$2:$D$242,4,EE$2:EE$242)</f>
        <v>0.33333333333333331</v>
      </c>
      <c r="EK308" s="109" t="s">
        <v>3283</v>
      </c>
      <c r="EL308" s="169">
        <f>AVERAGEIF($D$2:$D$242,4,EK$2:EK$242)</f>
        <v>1</v>
      </c>
      <c r="EX308" s="109" t="s">
        <v>3283</v>
      </c>
      <c r="EY308" s="127">
        <f>AVERAGEIF($D$2:$D$242,4,EX$2:EX$242)</f>
        <v>2038</v>
      </c>
      <c r="FA308" s="109" t="s">
        <v>3283</v>
      </c>
      <c r="FB308" s="59">
        <f>AVERAGEIF($D$2:$D$242,4,FA$2:FA$242)</f>
        <v>0.48099999999999998</v>
      </c>
      <c r="FE308" s="39" t="s">
        <v>3283</v>
      </c>
      <c r="FF308" s="36">
        <f>COUNTIFS($D$2:$D$242,4,FE$2:FE$242,1)</f>
        <v>0</v>
      </c>
      <c r="FG308" s="41">
        <f>FF308/FF317</f>
        <v>0</v>
      </c>
      <c r="FH308" s="36">
        <f>COUNTIFS($D$2:$D$242,4,FE$2:FE$242,2)</f>
        <v>5</v>
      </c>
      <c r="FI308" s="41">
        <f>FH308/FH317</f>
        <v>0.11363636363636363</v>
      </c>
      <c r="FJ308" s="36">
        <f>COUNTIFS($D$2:$D$242,4,FE$2:FE$242,3)</f>
        <v>0</v>
      </c>
      <c r="FK308" s="42" t="e">
        <f>FJ308/FJ317</f>
        <v>#DIV/0!</v>
      </c>
      <c r="FM308" s="109" t="s">
        <v>3283</v>
      </c>
      <c r="FN308" s="127">
        <f>AVERAGEIF($D$2:$D$242,4,FM$2:FM$242)</f>
        <v>120</v>
      </c>
      <c r="FP308" s="109" t="s">
        <v>3283</v>
      </c>
      <c r="FQ308" s="127">
        <f>AVERAGEIF($D$2:$D$242,4,FP$2:FP$242)</f>
        <v>4.75</v>
      </c>
    </row>
    <row r="309" spans="11:173" x14ac:dyDescent="0.2">
      <c r="K309" s="57" t="s">
        <v>3284</v>
      </c>
      <c r="L309" s="58">
        <f>AVERAGEIF($D$2:$D$242,5,K$2:K$242)</f>
        <v>2.5000000000000001E-2</v>
      </c>
      <c r="M309" s="66"/>
      <c r="N309" s="67"/>
      <c r="O309" s="66"/>
      <c r="P309" s="10"/>
      <c r="R309" s="57" t="s">
        <v>3284</v>
      </c>
      <c r="S309" s="91">
        <f>AVERAGEIF($D$2:$D$242,5,R$2:R$242)</f>
        <v>180</v>
      </c>
      <c r="AB309" s="57" t="s">
        <v>3284</v>
      </c>
      <c r="AC309" s="58" t="e">
        <f>AVERAGEIF($D$2:$D$242,5,AB$2:AB$242)</f>
        <v>#DIV/0!</v>
      </c>
      <c r="AI309" s="35" t="s">
        <v>3284</v>
      </c>
      <c r="AJ309" s="36">
        <f>COUNTIFS($D$2:$D$242,5,AI$2:AI$242,1)</f>
        <v>1</v>
      </c>
      <c r="AK309" s="37">
        <f>AJ309/AJ317</f>
        <v>4.5454545454545456E-2</v>
      </c>
      <c r="AL309" s="36">
        <f>COUNTIFS($D$2:$D$242,5,AI$2:AI$242,2)</f>
        <v>1</v>
      </c>
      <c r="AM309" s="37">
        <f>AL309/AL317</f>
        <v>2.9411764705882353E-2</v>
      </c>
      <c r="AN309" s="36">
        <f>COUNTIFS($D$2:$D$242,5,AI$2:AI$242,3)</f>
        <v>0</v>
      </c>
      <c r="AO309" s="38" t="e">
        <f>AN309/AN317</f>
        <v>#DIV/0!</v>
      </c>
      <c r="AY309" s="35" t="s">
        <v>3284</v>
      </c>
      <c r="AZ309" s="36">
        <f>COUNTIFS($D$2:$D$242,5,AY$2:AY$242,1)</f>
        <v>2</v>
      </c>
      <c r="BA309" s="37">
        <f>AZ309/AZ317</f>
        <v>0.11764705882352941</v>
      </c>
      <c r="BB309" s="36">
        <f>COUNTIFS($D$2:$D$242,5,AY$2:AY$242,2)</f>
        <v>1</v>
      </c>
      <c r="BC309" s="37">
        <f>BB309/BB317</f>
        <v>1.8518518518518517E-2</v>
      </c>
      <c r="BD309" s="36">
        <f>COUNTIFS($D$2:$D$242,5,AY$2:AY$242,3)</f>
        <v>0</v>
      </c>
      <c r="BE309" s="38" t="e">
        <f>BD309/BD317</f>
        <v>#DIV/0!</v>
      </c>
      <c r="BL309" s="57" t="s">
        <v>3284</v>
      </c>
      <c r="BM309" s="97">
        <f>AVERAGEIF($D$2:$D$242,5,BL$2:BL$242)</f>
        <v>2018</v>
      </c>
      <c r="BV309" s="57" t="s">
        <v>3284</v>
      </c>
      <c r="BW309" s="97">
        <f>AVERAGEIF($D$2:$D$242,5,BV$2:BV$242)</f>
        <v>2017</v>
      </c>
      <c r="BZ309" s="35" t="s">
        <v>3284</v>
      </c>
      <c r="CA309" s="36">
        <f>COUNTIFS($D$2:$D$242,5,BZ$2:BZ$242,1)</f>
        <v>0</v>
      </c>
      <c r="CB309" s="37">
        <f>CA309/CA317</f>
        <v>0</v>
      </c>
      <c r="CC309" s="36">
        <f>COUNTIFS($D$2:$D$242,5,BZ$2:BZ$242,2)</f>
        <v>2</v>
      </c>
      <c r="CD309" s="37">
        <f>CC309/CC317</f>
        <v>0.13333333333333333</v>
      </c>
      <c r="CE309" s="36">
        <f>COUNTIFS($D$2:$D$242,5,BZ$2:BZ$242,3)</f>
        <v>0</v>
      </c>
      <c r="CF309" s="38">
        <f>CE309/CE317</f>
        <v>0</v>
      </c>
      <c r="CI309" s="108" t="s">
        <v>3284</v>
      </c>
      <c r="CJ309" s="118">
        <f>AVERAGEIF($D$2:$D$242,5,CI$2:CI$242)</f>
        <v>4202.666666666667</v>
      </c>
      <c r="CL309" s="108" t="s">
        <v>3284</v>
      </c>
      <c r="CM309" s="118">
        <f>AVERAGEIF($D$2:$D$242,5,CL$2:CL$242)</f>
        <v>0</v>
      </c>
      <c r="CO309" s="108" t="s">
        <v>3284</v>
      </c>
      <c r="CP309" s="118">
        <f>AVERAGEIF($D$2:$D$242,5,CO$2:CO$242)</f>
        <v>468</v>
      </c>
      <c r="CR309" s="108" t="s">
        <v>3284</v>
      </c>
      <c r="CS309" s="118">
        <f>AVERAGEIF($D$2:$D$242,5,CR$2:CR$242)</f>
        <v>0</v>
      </c>
      <c r="CU309" s="108" t="s">
        <v>3284</v>
      </c>
      <c r="CV309" s="118">
        <f>AVERAGEIF($D$2:$D$242,5,CU$2:CU$242)</f>
        <v>7</v>
      </c>
      <c r="CX309" s="108" t="s">
        <v>3284</v>
      </c>
      <c r="CY309" s="126">
        <f>AVERAGEIF($D$2:$D$242,5,CX$2:CX$242)</f>
        <v>1961.3333333333333</v>
      </c>
      <c r="DP309" s="35" t="s">
        <v>3284</v>
      </c>
      <c r="DQ309" s="36">
        <f>COUNTIFS($D$2:$D$242,5,DP$2:DP$242,1)</f>
        <v>3</v>
      </c>
      <c r="DR309" s="37">
        <f>DQ309/DQ317</f>
        <v>6.25E-2</v>
      </c>
      <c r="DS309" s="36">
        <f>COUNTIFS($D$2:$D$242,5,DP$2:DP$242,2)</f>
        <v>0</v>
      </c>
      <c r="DT309" s="37">
        <f>DS309/DS317</f>
        <v>0</v>
      </c>
      <c r="DU309" s="36">
        <f>COUNTIFS($D$2:$D$242,5,DP$2:DP$242,3)</f>
        <v>0</v>
      </c>
      <c r="DV309" s="38" t="e">
        <f>DU309/DU317</f>
        <v>#DIV/0!</v>
      </c>
      <c r="DY309" s="108" t="s">
        <v>3284</v>
      </c>
      <c r="DZ309" s="126">
        <f>AVERAGEIF($D$2:$D$242,5,DY$2:DY$242)</f>
        <v>0</v>
      </c>
      <c r="EA309" s="143">
        <f t="shared" si="12"/>
        <v>0</v>
      </c>
      <c r="EB309" s="108" t="s">
        <v>3284</v>
      </c>
      <c r="EC309" s="126">
        <f>AVERAGEIF($D$2:$D$242,5,EB$2:EB$242)</f>
        <v>2344.5</v>
      </c>
      <c r="EE309" s="108" t="s">
        <v>3284</v>
      </c>
      <c r="EF309" s="126">
        <f>AVERAGEIF($D$2:$D$242,5,EE$2:EE$242)</f>
        <v>0</v>
      </c>
      <c r="EK309" s="108" t="s">
        <v>3284</v>
      </c>
      <c r="EL309" s="168">
        <f>AVERAGEIF($D$2:$D$242,5,EK$2:EK$242)</f>
        <v>1</v>
      </c>
      <c r="EX309" s="108" t="s">
        <v>3284</v>
      </c>
      <c r="EY309" s="126">
        <f>AVERAGEIF($D$2:$D$242,5,EX$2:EX$242)</f>
        <v>2057.5</v>
      </c>
      <c r="FA309" s="108" t="s">
        <v>3284</v>
      </c>
      <c r="FB309" s="58" t="e">
        <f>AVERAGEIF($D$2:$D$242,5,FA$2:FA$242)</f>
        <v>#DIV/0!</v>
      </c>
      <c r="FE309" s="35" t="s">
        <v>3284</v>
      </c>
      <c r="FF309" s="36">
        <f>COUNTIFS($D$2:$D$242,5,FE$2:FE$242,1)</f>
        <v>2</v>
      </c>
      <c r="FG309" s="37">
        <f>FF309/FF317</f>
        <v>0.16666666666666666</v>
      </c>
      <c r="FH309" s="36">
        <f>COUNTIFS($D$2:$D$242,5,FE$2:FE$242,2)</f>
        <v>1</v>
      </c>
      <c r="FI309" s="37">
        <f>FH309/FH317</f>
        <v>2.2727272727272728E-2</v>
      </c>
      <c r="FJ309" s="36">
        <f>COUNTIFS($D$2:$D$242,5,FE$2:FE$242,3)</f>
        <v>0</v>
      </c>
      <c r="FK309" s="38" t="e">
        <f>FJ309/FJ317</f>
        <v>#DIV/0!</v>
      </c>
      <c r="FM309" s="108" t="s">
        <v>3284</v>
      </c>
      <c r="FN309" s="126">
        <f>AVERAGEIF($D$2:$D$242,5,FM$2:FM$242)</f>
        <v>29</v>
      </c>
      <c r="FP309" s="108" t="s">
        <v>3284</v>
      </c>
      <c r="FQ309" s="126">
        <f>AVERAGEIF($D$2:$D$242,5,FP$2:FP$242)</f>
        <v>14</v>
      </c>
    </row>
    <row r="310" spans="11:173" x14ac:dyDescent="0.2">
      <c r="K310" s="39" t="s">
        <v>3285</v>
      </c>
      <c r="L310" s="59">
        <f>AVERAGEIF($D$2:$D$242,6,K$2:K$242)</f>
        <v>0.1</v>
      </c>
      <c r="M310" s="66"/>
      <c r="N310" s="67"/>
      <c r="O310" s="66"/>
      <c r="P310" s="10"/>
      <c r="R310" s="39" t="s">
        <v>3285</v>
      </c>
      <c r="S310" s="92">
        <f>AVERAGEIF($D$2:$D$242,6,R$2:R$242)</f>
        <v>75</v>
      </c>
      <c r="AB310" s="39" t="s">
        <v>3285</v>
      </c>
      <c r="AC310" s="59">
        <f>AVERAGEIF($D$2:$D$242,6,AB$2:AB$242)</f>
        <v>0.28000000000000003</v>
      </c>
      <c r="AI310" s="39" t="s">
        <v>3285</v>
      </c>
      <c r="AJ310" s="36">
        <f>COUNTIFS($D$2:$D$242,6,AI$2:AI$242,1)</f>
        <v>1</v>
      </c>
      <c r="AK310" s="41">
        <f>AJ310/AJ317</f>
        <v>4.5454545454545456E-2</v>
      </c>
      <c r="AL310" s="36">
        <f>COUNTIFS($D$2:$D$242,6,AI$2:AI$242,2)</f>
        <v>1</v>
      </c>
      <c r="AM310" s="41">
        <f>AL310/AL317</f>
        <v>2.9411764705882353E-2</v>
      </c>
      <c r="AN310" s="36">
        <f>COUNTIFS($D$2:$D$242,6,AI$2:AI$242,3)</f>
        <v>0</v>
      </c>
      <c r="AO310" s="42" t="e">
        <f>AN310/AN317</f>
        <v>#DIV/0!</v>
      </c>
      <c r="AY310" s="39" t="s">
        <v>3285</v>
      </c>
      <c r="AZ310" s="36">
        <f>COUNTIFS($D$2:$D$242,6,AY$2:AY$242,1)</f>
        <v>0</v>
      </c>
      <c r="BA310" s="41">
        <f>AZ310/AZ317</f>
        <v>0</v>
      </c>
      <c r="BB310" s="36">
        <f>COUNTIFS($D$2:$D$242,6,AY$2:AY$242,2)</f>
        <v>3</v>
      </c>
      <c r="BC310" s="41">
        <f>BB310/BB317</f>
        <v>5.5555555555555552E-2</v>
      </c>
      <c r="BD310" s="36">
        <f>COUNTIFS($D$2:$D$242,6,AY$2:AY$242,3)</f>
        <v>0</v>
      </c>
      <c r="BE310" s="42" t="e">
        <f>BD310/BD317</f>
        <v>#DIV/0!</v>
      </c>
      <c r="BL310" s="39" t="s">
        <v>3285</v>
      </c>
      <c r="BM310" s="98">
        <f>AVERAGEIF($D$2:$D$242,6,BL$2:BL$242)</f>
        <v>2018.5</v>
      </c>
      <c r="BV310" s="39" t="s">
        <v>3285</v>
      </c>
      <c r="BW310" s="98" t="e">
        <f>AVERAGEIF($D$2:$D$242,6,BV$2:BV$242)</f>
        <v>#DIV/0!</v>
      </c>
      <c r="BZ310" s="39" t="s">
        <v>3285</v>
      </c>
      <c r="CA310" s="36">
        <f>COUNTIFS($D$2:$D$242,6,BZ$2:BZ$242,1)</f>
        <v>0</v>
      </c>
      <c r="CB310" s="41">
        <f>CA310/CA317</f>
        <v>0</v>
      </c>
      <c r="CC310" s="36">
        <f>COUNTIFS($D$2:$D$242,6,BZ$2:BZ$242,2)</f>
        <v>0</v>
      </c>
      <c r="CD310" s="41">
        <f>CC310/CC317</f>
        <v>0</v>
      </c>
      <c r="CE310" s="36">
        <f>COUNTIFS($D$2:$D$242,6,BZ$2:BZ$242,3)</f>
        <v>0</v>
      </c>
      <c r="CF310" s="42">
        <f>CE310/CE317</f>
        <v>0</v>
      </c>
      <c r="CI310" s="109" t="s">
        <v>3285</v>
      </c>
      <c r="CJ310" s="119" t="e">
        <f>AVERAGEIF($D$2:$D$242,6,CI$2:CI$242)</f>
        <v>#DIV/0!</v>
      </c>
      <c r="CL310" s="109" t="s">
        <v>3285</v>
      </c>
      <c r="CM310" s="119" t="e">
        <f>AVERAGEIF($D$2:$D$242,6,CL$2:CL$242)</f>
        <v>#DIV/0!</v>
      </c>
      <c r="CO310" s="109" t="s">
        <v>3285</v>
      </c>
      <c r="CP310" s="119" t="e">
        <f>AVERAGEIF($D$2:$D$242,6,CO$2:CO$242)</f>
        <v>#DIV/0!</v>
      </c>
      <c r="CR310" s="109" t="s">
        <v>3285</v>
      </c>
      <c r="CS310" s="119" t="e">
        <f>AVERAGEIF($D$2:$D$242,6,CR$2:CR$242)</f>
        <v>#DIV/0!</v>
      </c>
      <c r="CU310" s="109" t="s">
        <v>3285</v>
      </c>
      <c r="CV310" s="119" t="e">
        <f>AVERAGEIF($D$2:$D$242,6,CU$2:CU$242)</f>
        <v>#DIV/0!</v>
      </c>
      <c r="CX310" s="109" t="s">
        <v>3285</v>
      </c>
      <c r="CY310" s="127" t="e">
        <f>AVERAGEIF($D$2:$D$242,6,CX$2:CX$242)</f>
        <v>#DIV/0!</v>
      </c>
      <c r="DP310" s="39" t="s">
        <v>3285</v>
      </c>
      <c r="DQ310" s="36">
        <f>COUNTIFS($D$2:$D$242,6,DP$2:DP$242,1)</f>
        <v>0</v>
      </c>
      <c r="DR310" s="41">
        <f>DQ310/DQ317</f>
        <v>0</v>
      </c>
      <c r="DS310" s="36">
        <f>COUNTIFS($D$2:$D$242,6,DP$2:DP$242,2)</f>
        <v>0</v>
      </c>
      <c r="DT310" s="41">
        <f>DS310/DS317</f>
        <v>0</v>
      </c>
      <c r="DU310" s="36">
        <f>COUNTIFS($D$2:$D$242,6,DP$2:DP$242,3)</f>
        <v>0</v>
      </c>
      <c r="DV310" s="42" t="e">
        <f>DU310/DU317</f>
        <v>#DIV/0!</v>
      </c>
      <c r="DY310" s="109" t="s">
        <v>3285</v>
      </c>
      <c r="DZ310" s="127" t="e">
        <f>AVERAGEIF($D$2:$D$242,6,DY$2:DY$242)</f>
        <v>#DIV/0!</v>
      </c>
      <c r="EA310" s="143" t="e">
        <f t="shared" si="12"/>
        <v>#DIV/0!</v>
      </c>
      <c r="EB310" s="109" t="s">
        <v>3285</v>
      </c>
      <c r="EC310" s="127" t="e">
        <f>AVERAGEIF($D$2:$D$242,6,EB$2:EB$242)</f>
        <v>#DIV/0!</v>
      </c>
      <c r="EE310" s="109" t="s">
        <v>3285</v>
      </c>
      <c r="EF310" s="127" t="e">
        <f>AVERAGEIF($D$2:$D$242,6,EE$2:EE$242)</f>
        <v>#DIV/0!</v>
      </c>
      <c r="EK310" s="109" t="s">
        <v>3285</v>
      </c>
      <c r="EL310" s="169" t="e">
        <f>AVERAGEIF($D$2:$D$242,6,EK$2:EK$242)</f>
        <v>#DIV/0!</v>
      </c>
      <c r="EX310" s="109" t="s">
        <v>3285</v>
      </c>
      <c r="EY310" s="127" t="e">
        <f>AVERAGEIF($D$2:$D$242,6,EX$2:EX$242)</f>
        <v>#DIV/0!</v>
      </c>
      <c r="FA310" s="109" t="s">
        <v>3285</v>
      </c>
      <c r="FB310" s="59" t="e">
        <f>AVERAGEIF($D$2:$D$242,6,FA$2:FA$242)</f>
        <v>#DIV/0!</v>
      </c>
      <c r="FE310" s="39" t="s">
        <v>3285</v>
      </c>
      <c r="FF310" s="36">
        <f>COUNTIFS($D$2:$D$242,6,FE$2:FE$242,1)</f>
        <v>0</v>
      </c>
      <c r="FG310" s="41">
        <f>FF310/FF317</f>
        <v>0</v>
      </c>
      <c r="FH310" s="36">
        <f>COUNTIFS($D$2:$D$242,6,FE$2:FE$242,2)</f>
        <v>1</v>
      </c>
      <c r="FI310" s="41">
        <f>FH310/FH317</f>
        <v>2.2727272727272728E-2</v>
      </c>
      <c r="FJ310" s="36">
        <f>COUNTIFS($D$2:$D$242,6,FE$2:FE$242,3)</f>
        <v>0</v>
      </c>
      <c r="FK310" s="42" t="e">
        <f>FJ310/FJ317</f>
        <v>#DIV/0!</v>
      </c>
      <c r="FM310" s="109" t="s">
        <v>3285</v>
      </c>
      <c r="FN310" s="127" t="e">
        <f>AVERAGEIF($D$2:$D$242,6,FM$2:FM$242)</f>
        <v>#DIV/0!</v>
      </c>
      <c r="FP310" s="109" t="s">
        <v>3285</v>
      </c>
      <c r="FQ310" s="127" t="e">
        <f>AVERAGEIF($D$2:$D$242,6,FP$2:FP$242)</f>
        <v>#DIV/0!</v>
      </c>
    </row>
    <row r="311" spans="11:173" x14ac:dyDescent="0.2">
      <c r="K311" s="57" t="s">
        <v>3286</v>
      </c>
      <c r="L311" s="58">
        <f>AVERAGEIF($D$2:$D$242,7,K$2:K$242)</f>
        <v>0.15857142857142859</v>
      </c>
      <c r="M311" s="66"/>
      <c r="N311" s="67"/>
      <c r="O311" s="66"/>
      <c r="P311" s="10"/>
      <c r="R311" s="57" t="s">
        <v>3286</v>
      </c>
      <c r="S311" s="91">
        <f>AVERAGEIF($D$2:$D$242,7,R$2:R$242)</f>
        <v>71</v>
      </c>
      <c r="AB311" s="57" t="s">
        <v>3286</v>
      </c>
      <c r="AC311" s="58">
        <f>AVERAGEIF($D$2:$D$242,7,AB$2:AB$242)</f>
        <v>0</v>
      </c>
      <c r="AI311" s="35" t="s">
        <v>3286</v>
      </c>
      <c r="AJ311" s="36">
        <f>COUNTIFS($D$2:$D$242,7,AI$2:AI$242,1)</f>
        <v>2</v>
      </c>
      <c r="AK311" s="37">
        <f>AJ311/AJ317</f>
        <v>9.0909090909090912E-2</v>
      </c>
      <c r="AL311" s="36">
        <f>COUNTIFS($D$2:$D$242,7,AI$2:AI$242,2)</f>
        <v>2</v>
      </c>
      <c r="AM311" s="37">
        <f>AL311/AL317</f>
        <v>5.8823529411764705E-2</v>
      </c>
      <c r="AN311" s="36">
        <f>COUNTIFS($D$2:$D$242,7,AI$2:AI$242,3)</f>
        <v>0</v>
      </c>
      <c r="AO311" s="38" t="e">
        <f>AN311/AN317</f>
        <v>#DIV/0!</v>
      </c>
      <c r="AY311" s="35" t="s">
        <v>3286</v>
      </c>
      <c r="AZ311" s="36">
        <f>COUNTIFS($D$2:$D$242,7,AY$2:AY$242,1)</f>
        <v>2</v>
      </c>
      <c r="BA311" s="37">
        <f>AZ311/AZ317</f>
        <v>0.11764705882352941</v>
      </c>
      <c r="BB311" s="36">
        <f>COUNTIFS($D$2:$D$242,7,AY$2:AY$242,2)</f>
        <v>2</v>
      </c>
      <c r="BC311" s="37">
        <f>BB311/BB317</f>
        <v>3.7037037037037035E-2</v>
      </c>
      <c r="BD311" s="36">
        <f>COUNTIFS($D$2:$D$242,7,AY$2:AY$242,3)</f>
        <v>0</v>
      </c>
      <c r="BE311" s="38" t="e">
        <f>BD311/BD317</f>
        <v>#DIV/0!</v>
      </c>
      <c r="BL311" s="57" t="s">
        <v>3286</v>
      </c>
      <c r="BM311" s="97">
        <f>AVERAGEIF($D$2:$D$242,7,BL$2:BL$242)</f>
        <v>2015.1666666666667</v>
      </c>
      <c r="BV311" s="57" t="s">
        <v>3286</v>
      </c>
      <c r="BW311" s="97">
        <f>AVERAGEIF($D$2:$D$242,7,BV$2:BV$242)</f>
        <v>2019</v>
      </c>
      <c r="BZ311" s="35" t="s">
        <v>3286</v>
      </c>
      <c r="CA311" s="36">
        <f>COUNTIFS($D$2:$D$242,7,BZ$2:BZ$242,1)</f>
        <v>0</v>
      </c>
      <c r="CB311" s="37">
        <f>CA311/CA317</f>
        <v>0</v>
      </c>
      <c r="CC311" s="36">
        <f>COUNTIFS($D$2:$D$242,7,BZ$2:BZ$242,2)</f>
        <v>0</v>
      </c>
      <c r="CD311" s="37">
        <f>CC311/CC317</f>
        <v>0</v>
      </c>
      <c r="CE311" s="36">
        <f>COUNTIFS($D$2:$D$242,7,BZ$2:BZ$242,3)</f>
        <v>2</v>
      </c>
      <c r="CF311" s="38">
        <f>CE311/CE317</f>
        <v>0.22222222222222221</v>
      </c>
      <c r="CI311" s="108" t="s">
        <v>3286</v>
      </c>
      <c r="CJ311" s="118">
        <f>AVERAGEIF($D$2:$D$242,7,CI$2:CI$242)</f>
        <v>7823</v>
      </c>
      <c r="CL311" s="108" t="s">
        <v>3286</v>
      </c>
      <c r="CM311" s="118">
        <f>AVERAGEIF($D$2:$D$242,7,CL$2:CL$242)</f>
        <v>120</v>
      </c>
      <c r="CO311" s="108" t="s">
        <v>3286</v>
      </c>
      <c r="CP311" s="118">
        <f>AVERAGEIF($D$2:$D$242,7,CO$2:CO$242)</f>
        <v>384.25</v>
      </c>
      <c r="CR311" s="108" t="s">
        <v>3286</v>
      </c>
      <c r="CS311" s="118">
        <f>AVERAGEIF($D$2:$D$242,7,CR$2:CR$242)</f>
        <v>10</v>
      </c>
      <c r="CU311" s="108" t="s">
        <v>3286</v>
      </c>
      <c r="CV311" s="118">
        <f>AVERAGEIF($D$2:$D$242,7,CU$2:CU$242)</f>
        <v>6</v>
      </c>
      <c r="CX311" s="108" t="s">
        <v>3286</v>
      </c>
      <c r="CY311" s="126">
        <f>AVERAGEIF($D$2:$D$242,7,CX$2:CX$242)</f>
        <v>1961</v>
      </c>
      <c r="DP311" s="35" t="s">
        <v>3286</v>
      </c>
      <c r="DQ311" s="36">
        <f>COUNTIFS($D$2:$D$242,7,DP$2:DP$242,1)</f>
        <v>3</v>
      </c>
      <c r="DR311" s="37">
        <f>DQ311/DQ317</f>
        <v>6.25E-2</v>
      </c>
      <c r="DS311" s="36">
        <f>COUNTIFS($D$2:$D$242,7,DP$2:DP$242,2)</f>
        <v>0</v>
      </c>
      <c r="DT311" s="37">
        <f>DS311/DS317</f>
        <v>0</v>
      </c>
      <c r="DU311" s="36">
        <f>COUNTIFS($D$2:$D$242,7,DP$2:DP$242,3)</f>
        <v>0</v>
      </c>
      <c r="DV311" s="38" t="e">
        <f>DU311/DU317</f>
        <v>#DIV/0!</v>
      </c>
      <c r="DY311" s="108" t="s">
        <v>3286</v>
      </c>
      <c r="DZ311" s="126">
        <f>AVERAGEIF($D$2:$D$242,7,DY$2:DY$242)</f>
        <v>2007.5</v>
      </c>
      <c r="EA311" s="143">
        <f t="shared" si="12"/>
        <v>0.60649546827794565</v>
      </c>
      <c r="EB311" s="108" t="s">
        <v>3286</v>
      </c>
      <c r="EC311" s="126">
        <f>AVERAGEIF($D$2:$D$242,7,EB$2:EB$242)</f>
        <v>1150.3333333333333</v>
      </c>
      <c r="EE311" s="108" t="s">
        <v>3286</v>
      </c>
      <c r="EF311" s="126">
        <f>AVERAGEIF($D$2:$D$242,7,EE$2:EE$242)</f>
        <v>2</v>
      </c>
      <c r="EK311" s="108" t="s">
        <v>3286</v>
      </c>
      <c r="EL311" s="168">
        <f>AVERAGEIF($D$2:$D$242,7,EK$2:EK$242)</f>
        <v>1</v>
      </c>
      <c r="EX311" s="108" t="s">
        <v>3286</v>
      </c>
      <c r="EY311" s="126">
        <f>AVERAGEIF($D$2:$D$242,7,EX$2:EX$242)</f>
        <v>2034.5</v>
      </c>
      <c r="FA311" s="108" t="s">
        <v>3286</v>
      </c>
      <c r="FB311" s="58">
        <f>AVERAGEIF($D$2:$D$242,7,FA$2:FA$242)</f>
        <v>1</v>
      </c>
      <c r="FE311" s="35" t="s">
        <v>3286</v>
      </c>
      <c r="FF311" s="36">
        <f>COUNTIFS($D$2:$D$242,7,FE$2:FE$242,1)</f>
        <v>1</v>
      </c>
      <c r="FG311" s="37">
        <f>FF311/FF317</f>
        <v>8.3333333333333329E-2</v>
      </c>
      <c r="FH311" s="36">
        <f>COUNTIFS($D$2:$D$242,7,FE$2:FE$242,2)</f>
        <v>2</v>
      </c>
      <c r="FI311" s="37">
        <f>FH311/FH317</f>
        <v>4.5454545454545456E-2</v>
      </c>
      <c r="FJ311" s="36">
        <f>COUNTIFS($D$2:$D$242,7,FE$2:FE$242,3)</f>
        <v>0</v>
      </c>
      <c r="FK311" s="38" t="e">
        <f>FJ311/FJ317</f>
        <v>#DIV/0!</v>
      </c>
      <c r="FM311" s="108" t="s">
        <v>3286</v>
      </c>
      <c r="FN311" s="126">
        <f>AVERAGEIF($D$2:$D$242,7,FM$2:FM$242)</f>
        <v>18.5</v>
      </c>
      <c r="FP311" s="108" t="s">
        <v>3286</v>
      </c>
      <c r="FQ311" s="126" t="e">
        <f>AVERAGEIF($D$2:$D$242,7,FP$2:FP$242)</f>
        <v>#DIV/0!</v>
      </c>
    </row>
    <row r="312" spans="11:173" x14ac:dyDescent="0.2">
      <c r="K312" s="39" t="s">
        <v>3287</v>
      </c>
      <c r="L312" s="59">
        <f>AVERAGEIF($D$2:$D$242,8,K$2:K$242)</f>
        <v>5.2500000000000005E-2</v>
      </c>
      <c r="M312" s="66"/>
      <c r="N312" s="67"/>
      <c r="O312" s="66"/>
      <c r="P312" s="10"/>
      <c r="R312" s="39" t="s">
        <v>3287</v>
      </c>
      <c r="S312" s="92">
        <f>AVERAGEIF($D$2:$D$242,8,R$2:R$242)</f>
        <v>37.5</v>
      </c>
      <c r="AB312" s="39" t="s">
        <v>3287</v>
      </c>
      <c r="AC312" s="59">
        <f>AVERAGEIF($D$2:$D$242,8,AB$2:AB$242)</f>
        <v>0</v>
      </c>
      <c r="AI312" s="39" t="s">
        <v>3287</v>
      </c>
      <c r="AJ312" s="36">
        <f>COUNTIFS($D$2:$D$242,8,AI$2:AI$242,1)</f>
        <v>0</v>
      </c>
      <c r="AK312" s="41">
        <f>AJ312/AJ317</f>
        <v>0</v>
      </c>
      <c r="AL312" s="36">
        <f>COUNTIFS($D$2:$D$242,8,AI$2:AI$242,2)</f>
        <v>4</v>
      </c>
      <c r="AM312" s="41">
        <f>AL312/AL317</f>
        <v>0.11764705882352941</v>
      </c>
      <c r="AN312" s="36">
        <f>COUNTIFS($D$2:$D$242,8,AI$2:AI$242,3)</f>
        <v>0</v>
      </c>
      <c r="AO312" s="42" t="e">
        <f>AN312/AN317</f>
        <v>#DIV/0!</v>
      </c>
      <c r="AY312" s="39" t="s">
        <v>3287</v>
      </c>
      <c r="AZ312" s="36">
        <f>COUNTIFS($D$2:$D$242,8,AY$2:AY$242,1)</f>
        <v>1</v>
      </c>
      <c r="BA312" s="41">
        <f>AZ312/AZ317</f>
        <v>5.8823529411764705E-2</v>
      </c>
      <c r="BB312" s="36">
        <f>COUNTIFS($D$2:$D$242,8,AY$2:AY$242,2)</f>
        <v>3</v>
      </c>
      <c r="BC312" s="41">
        <f>BB312/BB317</f>
        <v>5.5555555555555552E-2</v>
      </c>
      <c r="BD312" s="36">
        <f>COUNTIFS($D$2:$D$242,8,AY$2:AY$242,3)</f>
        <v>0</v>
      </c>
      <c r="BE312" s="42" t="e">
        <f>BD312/BD317</f>
        <v>#DIV/0!</v>
      </c>
      <c r="BL312" s="39" t="s">
        <v>3287</v>
      </c>
      <c r="BM312" s="98">
        <f>AVERAGEIF($D$2:$D$242,8,BL$2:BL$242)</f>
        <v>2019</v>
      </c>
      <c r="BV312" s="39" t="s">
        <v>3287</v>
      </c>
      <c r="BW312" s="98">
        <f>AVERAGEIF($D$2:$D$242,8,BV$2:BV$242)</f>
        <v>2015</v>
      </c>
      <c r="BZ312" s="39" t="s">
        <v>3287</v>
      </c>
      <c r="CA312" s="36">
        <f>COUNTIFS($D$2:$D$242,8,BZ$2:BZ$242,1)</f>
        <v>0</v>
      </c>
      <c r="CB312" s="41">
        <f>CA312/CA317</f>
        <v>0</v>
      </c>
      <c r="CC312" s="36">
        <f>COUNTIFS($D$2:$D$242,8,BZ$2:BZ$242,2)</f>
        <v>1</v>
      </c>
      <c r="CD312" s="41">
        <f>CC312/CC317</f>
        <v>6.6666666666666666E-2</v>
      </c>
      <c r="CE312" s="36">
        <f>COUNTIFS($D$2:$D$242,8,BZ$2:BZ$242,3)</f>
        <v>0</v>
      </c>
      <c r="CF312" s="42">
        <f>CE312/CE317</f>
        <v>0</v>
      </c>
      <c r="CI312" s="109" t="s">
        <v>3287</v>
      </c>
      <c r="CJ312" s="119">
        <f>AVERAGEIF($D$2:$D$242,8,CI$2:CI$242)</f>
        <v>4677.5</v>
      </c>
      <c r="CL312" s="109" t="s">
        <v>3287</v>
      </c>
      <c r="CM312" s="119">
        <f>AVERAGEIF($D$2:$D$242,8,CL$2:CL$242)</f>
        <v>205</v>
      </c>
      <c r="CO312" s="109" t="s">
        <v>3287</v>
      </c>
      <c r="CP312" s="119">
        <f>AVERAGEIF($D$2:$D$242,8,CO$2:CO$242)</f>
        <v>70</v>
      </c>
      <c r="CR312" s="109" t="s">
        <v>3287</v>
      </c>
      <c r="CS312" s="119" t="e">
        <f>AVERAGEIF($D$2:$D$242,8,CR$2:CR$242)</f>
        <v>#DIV/0!</v>
      </c>
      <c r="CU312" s="109" t="s">
        <v>3287</v>
      </c>
      <c r="CV312" s="119">
        <f>AVERAGEIF($D$2:$D$242,8,CU$2:CU$242)</f>
        <v>5</v>
      </c>
      <c r="CX312" s="109" t="s">
        <v>3287</v>
      </c>
      <c r="CY312" s="127">
        <f>AVERAGEIF($D$2:$D$242,8,CX$2:CX$242)</f>
        <v>1886</v>
      </c>
      <c r="DP312" s="39" t="s">
        <v>3287</v>
      </c>
      <c r="DQ312" s="36">
        <f>COUNTIFS($D$2:$D$242,8,DP$2:DP$242,1)</f>
        <v>1</v>
      </c>
      <c r="DR312" s="41">
        <f>DQ312/DQ317</f>
        <v>2.0833333333333332E-2</v>
      </c>
      <c r="DS312" s="36">
        <f>COUNTIFS($D$2:$D$242,8,DP$2:DP$242,2)</f>
        <v>0</v>
      </c>
      <c r="DT312" s="41">
        <f>DS312/DS317</f>
        <v>0</v>
      </c>
      <c r="DU312" s="36">
        <f>COUNTIFS($D$2:$D$242,8,DP$2:DP$242,3)</f>
        <v>0</v>
      </c>
      <c r="DV312" s="42" t="e">
        <f>DU312/DU317</f>
        <v>#DIV/0!</v>
      </c>
      <c r="DY312" s="109" t="s">
        <v>3287</v>
      </c>
      <c r="DZ312" s="127">
        <f>AVERAGEIF($D$2:$D$242,8,DY$2:DY$242)</f>
        <v>230</v>
      </c>
      <c r="EA312" s="143">
        <f t="shared" si="12"/>
        <v>4.9171566007482632E-2</v>
      </c>
      <c r="EB312" s="109" t="s">
        <v>3287</v>
      </c>
      <c r="EC312" s="127">
        <f>AVERAGEIF($D$2:$D$242,8,EB$2:EB$242)</f>
        <v>450</v>
      </c>
      <c r="EE312" s="109" t="s">
        <v>3287</v>
      </c>
      <c r="EF312" s="127">
        <f>AVERAGEIF($D$2:$D$242,8,EE$2:EE$242)</f>
        <v>0</v>
      </c>
      <c r="EK312" s="109" t="s">
        <v>3287</v>
      </c>
      <c r="EL312" s="169">
        <f>AVERAGEIF($D$2:$D$242,8,EK$2:EK$242)</f>
        <v>1</v>
      </c>
      <c r="EX312" s="109" t="s">
        <v>3287</v>
      </c>
      <c r="EY312" s="127" t="e">
        <f>AVERAGEIF($D$2:$D$242,8,EX$2:EX$242)</f>
        <v>#DIV/0!</v>
      </c>
      <c r="FA312" s="109" t="s">
        <v>3287</v>
      </c>
      <c r="FB312" s="59" t="e">
        <f>AVERAGEIF($D$2:$D$242,8,FA$2:FA$242)</f>
        <v>#DIV/0!</v>
      </c>
      <c r="FE312" s="39" t="s">
        <v>3287</v>
      </c>
      <c r="FF312" s="36">
        <f>COUNTIFS($D$2:$D$242,8,FE$2:FE$242,1)</f>
        <v>2</v>
      </c>
      <c r="FG312" s="41">
        <f>FF312/FF317</f>
        <v>0.16666666666666666</v>
      </c>
      <c r="FH312" s="36">
        <f>COUNTIFS($D$2:$D$242,8,FE$2:FE$242,2)</f>
        <v>0</v>
      </c>
      <c r="FI312" s="41">
        <f>FH312/FH317</f>
        <v>0</v>
      </c>
      <c r="FJ312" s="36">
        <f>COUNTIFS($D$2:$D$242,8,FE$2:FE$242,3)</f>
        <v>0</v>
      </c>
      <c r="FK312" s="42" t="e">
        <f>FJ312/FJ317</f>
        <v>#DIV/0!</v>
      </c>
      <c r="FM312" s="109" t="s">
        <v>3287</v>
      </c>
      <c r="FN312" s="127" t="e">
        <f>AVERAGEIF($D$2:$D$242,8,FM$2:FM$242)</f>
        <v>#DIV/0!</v>
      </c>
      <c r="FP312" s="109" t="s">
        <v>3287</v>
      </c>
      <c r="FQ312" s="127" t="e">
        <f>AVERAGEIF($D$2:$D$242,8,FP$2:FP$242)</f>
        <v>#DIV/0!</v>
      </c>
    </row>
    <row r="313" spans="11:173" x14ac:dyDescent="0.2">
      <c r="K313" s="57" t="s">
        <v>3288</v>
      </c>
      <c r="L313" s="58" t="e">
        <f>AVERAGEIF($D$2:$D$242,9,K$2:K$242)</f>
        <v>#DIV/0!</v>
      </c>
      <c r="M313" s="66"/>
      <c r="N313" s="67"/>
      <c r="O313" s="66"/>
      <c r="P313" s="10"/>
      <c r="R313" s="57" t="s">
        <v>3288</v>
      </c>
      <c r="S313" s="91">
        <f>AVERAGEIF($D$2:$D$242,9,R$2:R$242)</f>
        <v>60</v>
      </c>
      <c r="AB313" s="57" t="s">
        <v>3288</v>
      </c>
      <c r="AC313" s="58">
        <f>AVERAGEIF($D$2:$D$242,9,AB$2:AB$242)</f>
        <v>0</v>
      </c>
      <c r="AI313" s="35" t="s">
        <v>3288</v>
      </c>
      <c r="AJ313" s="36">
        <f>COUNTIFS($D$2:$D$242,9,AI$2:AI$242,1)</f>
        <v>1</v>
      </c>
      <c r="AK313" s="37">
        <f>AJ313/AJ317</f>
        <v>4.5454545454545456E-2</v>
      </c>
      <c r="AL313" s="36">
        <f>COUNTIFS($D$2:$D$242,9,AI$2:AI$242,2)</f>
        <v>1</v>
      </c>
      <c r="AM313" s="37">
        <f>AL313/AL317</f>
        <v>2.9411764705882353E-2</v>
      </c>
      <c r="AN313" s="36">
        <f>COUNTIFS($D$2:$D$242,9,AI$2:AI$242,3)</f>
        <v>0</v>
      </c>
      <c r="AO313" s="38" t="e">
        <f>AN313/AN317</f>
        <v>#DIV/0!</v>
      </c>
      <c r="AY313" s="35" t="s">
        <v>3288</v>
      </c>
      <c r="AZ313" s="36">
        <f>COUNTIFS($D$2:$D$242,9,AY$2:AY$242,1)</f>
        <v>0</v>
      </c>
      <c r="BA313" s="37">
        <f>AZ313/AZ317</f>
        <v>0</v>
      </c>
      <c r="BB313" s="36">
        <f>COUNTIFS($D$2:$D$242,9,AY$2:AY$242,2)</f>
        <v>2</v>
      </c>
      <c r="BC313" s="37">
        <f>BB313/BB317</f>
        <v>3.7037037037037035E-2</v>
      </c>
      <c r="BD313" s="36">
        <f>COUNTIFS($D$2:$D$242,9,AY$2:AY$242,3)</f>
        <v>0</v>
      </c>
      <c r="BE313" s="38" t="e">
        <f>BD313/BD317</f>
        <v>#DIV/0!</v>
      </c>
      <c r="BL313" s="57" t="s">
        <v>3288</v>
      </c>
      <c r="BM313" s="97">
        <f>AVERAGEIF($D$2:$D$242,9,BL$2:BL$242)</f>
        <v>2018.6666666666667</v>
      </c>
      <c r="BV313" s="57" t="s">
        <v>3288</v>
      </c>
      <c r="BW313" s="97">
        <f>AVERAGEIF($D$2:$D$242,9,BV$2:BV$242)</f>
        <v>2019</v>
      </c>
      <c r="BZ313" s="35" t="s">
        <v>3288</v>
      </c>
      <c r="CA313" s="36">
        <f>COUNTIFS($D$2:$D$242,9,BZ$2:BZ$242,1)</f>
        <v>0</v>
      </c>
      <c r="CB313" s="37">
        <f>CA313/CA317</f>
        <v>0</v>
      </c>
      <c r="CC313" s="36">
        <f>COUNTIFS($D$2:$D$242,9,BZ$2:BZ$242,2)</f>
        <v>1</v>
      </c>
      <c r="CD313" s="37">
        <f>CC313/CC317</f>
        <v>6.6666666666666666E-2</v>
      </c>
      <c r="CE313" s="36">
        <f>COUNTIFS($D$2:$D$242,9,BZ$2:BZ$242,3)</f>
        <v>0</v>
      </c>
      <c r="CF313" s="38">
        <f>CE313/CE317</f>
        <v>0</v>
      </c>
      <c r="CI313" s="108" t="s">
        <v>3288</v>
      </c>
      <c r="CJ313" s="118">
        <f>AVERAGEIF($D$2:$D$242,9,CI$2:CI$242)</f>
        <v>15057</v>
      </c>
      <c r="CL313" s="108" t="s">
        <v>3288</v>
      </c>
      <c r="CM313" s="118">
        <f>AVERAGEIF($D$2:$D$242,9,CL$2:CL$242)</f>
        <v>0</v>
      </c>
      <c r="CO313" s="108" t="s">
        <v>3288</v>
      </c>
      <c r="CP313" s="118">
        <f>AVERAGEIF($D$2:$D$242,9,CO$2:CO$242)</f>
        <v>586</v>
      </c>
      <c r="CR313" s="108" t="s">
        <v>3288</v>
      </c>
      <c r="CS313" s="118">
        <f>AVERAGEIF($D$2:$D$242,9,CR$2:CR$242)</f>
        <v>0</v>
      </c>
      <c r="CU313" s="108" t="s">
        <v>3288</v>
      </c>
      <c r="CV313" s="118">
        <f>AVERAGEIF($D$2:$D$242,9,CU$2:CU$242)</f>
        <v>15</v>
      </c>
      <c r="CX313" s="108" t="s">
        <v>3288</v>
      </c>
      <c r="CY313" s="126">
        <f>AVERAGEIF($D$2:$D$242,9,CX$2:CX$242)</f>
        <v>1926</v>
      </c>
      <c r="DP313" s="35" t="s">
        <v>3288</v>
      </c>
      <c r="DQ313" s="36">
        <f>COUNTIFS($D$2:$D$242,9,DP$2:DP$242,1)</f>
        <v>2</v>
      </c>
      <c r="DR313" s="37">
        <f>DQ313/DQ317</f>
        <v>4.1666666666666664E-2</v>
      </c>
      <c r="DS313" s="36">
        <f>COUNTIFS($D$2:$D$242,9,DP$2:DP$242,2)</f>
        <v>0</v>
      </c>
      <c r="DT313" s="37">
        <f>DS313/DS317</f>
        <v>0</v>
      </c>
      <c r="DU313" s="36">
        <f>COUNTIFS($D$2:$D$242,9,DP$2:DP$242,3)</f>
        <v>0</v>
      </c>
      <c r="DV313" s="38" t="e">
        <f>DU313/DU317</f>
        <v>#DIV/0!</v>
      </c>
      <c r="DY313" s="108" t="s">
        <v>3288</v>
      </c>
      <c r="DZ313" s="126">
        <f>AVERAGEIF($D$2:$D$242,9,DY$2:DY$242)</f>
        <v>2</v>
      </c>
      <c r="EA313" s="143">
        <f t="shared" si="12"/>
        <v>1.899094764828765E-4</v>
      </c>
      <c r="EB313" s="108" t="s">
        <v>3288</v>
      </c>
      <c r="EC313" s="126">
        <f>AVERAGEIF($D$2:$D$242,9,EB$2:EB$242)</f>
        <v>3372.3333333333335</v>
      </c>
      <c r="EE313" s="108" t="s">
        <v>3288</v>
      </c>
      <c r="EF313" s="126">
        <f>AVERAGEIF($D$2:$D$242,9,EE$2:EE$242)</f>
        <v>0</v>
      </c>
      <c r="EK313" s="108" t="s">
        <v>3288</v>
      </c>
      <c r="EL313" s="168">
        <f>AVERAGEIF($D$2:$D$242,9,EK$2:EK$242)</f>
        <v>1</v>
      </c>
      <c r="EX313" s="108" t="s">
        <v>3288</v>
      </c>
      <c r="EY313" s="126" t="e">
        <f>AVERAGEIF($D$2:$D$242,9,EX$2:EX$242)</f>
        <v>#DIV/0!</v>
      </c>
      <c r="FA313" s="108" t="s">
        <v>3288</v>
      </c>
      <c r="FB313" s="58">
        <f>AVERAGEIF($D$2:$D$242,9,FA$2:FA$242)</f>
        <v>0.55000000000000004</v>
      </c>
      <c r="FE313" s="35" t="s">
        <v>3288</v>
      </c>
      <c r="FF313" s="36">
        <f>COUNTIFS($D$2:$D$242,9,FE$2:FE$242,1)</f>
        <v>1</v>
      </c>
      <c r="FG313" s="37">
        <f>FF313/FF317</f>
        <v>8.3333333333333329E-2</v>
      </c>
      <c r="FH313" s="36">
        <f>COUNTIFS($D$2:$D$242,9,FE$2:FE$242,2)</f>
        <v>2</v>
      </c>
      <c r="FI313" s="37">
        <f>FH313/FH317</f>
        <v>4.5454545454545456E-2</v>
      </c>
      <c r="FJ313" s="36">
        <f>COUNTIFS($D$2:$D$242,9,FE$2:FE$242,3)</f>
        <v>0</v>
      </c>
      <c r="FK313" s="38" t="e">
        <f>FJ313/FJ317</f>
        <v>#DIV/0!</v>
      </c>
      <c r="FM313" s="108" t="s">
        <v>3288</v>
      </c>
      <c r="FN313" s="126">
        <f>AVERAGEIF($D$2:$D$242,9,FM$2:FM$242)</f>
        <v>242</v>
      </c>
      <c r="FP313" s="108" t="s">
        <v>3288</v>
      </c>
      <c r="FQ313" s="126">
        <f>AVERAGEIF($D$2:$D$242,9,FP$2:FP$242)</f>
        <v>9.5</v>
      </c>
    </row>
    <row r="314" spans="11:173" x14ac:dyDescent="0.2">
      <c r="K314" s="39" t="s">
        <v>3289</v>
      </c>
      <c r="L314" s="59">
        <f>AVERAGEIF($D$2:$D$242,10,K$2:K$242)</f>
        <v>0.11749999999999999</v>
      </c>
      <c r="M314" s="66"/>
      <c r="N314" s="67"/>
      <c r="O314" s="66"/>
      <c r="P314" s="10"/>
      <c r="R314" s="39" t="s">
        <v>3289</v>
      </c>
      <c r="S314" s="92">
        <f>AVERAGEIF($D$2:$D$242,10,R$2:R$242)</f>
        <v>60</v>
      </c>
      <c r="AB314" s="39" t="s">
        <v>3289</v>
      </c>
      <c r="AC314" s="59" t="e">
        <f>AVERAGEIF($D$2:$D$242,10,AB$2:AB$242)</f>
        <v>#DIV/0!</v>
      </c>
      <c r="AI314" s="39" t="s">
        <v>3289</v>
      </c>
      <c r="AJ314" s="36">
        <f>COUNTIFS($D$2:$D$242,10,AI$2:AI$242,1)</f>
        <v>0</v>
      </c>
      <c r="AK314" s="41">
        <f>AJ314/AJ317</f>
        <v>0</v>
      </c>
      <c r="AL314" s="36">
        <f>COUNTIFS($D$2:$D$242,10,AI$2:AI$242,2)</f>
        <v>1</v>
      </c>
      <c r="AM314" s="41">
        <f>AL314/AL317</f>
        <v>2.9411764705882353E-2</v>
      </c>
      <c r="AN314" s="36">
        <f>COUNTIFS($D$2:$D$242,10,AI$2:AI$242,3)</f>
        <v>0</v>
      </c>
      <c r="AO314" s="42" t="e">
        <f>AN314/AN317</f>
        <v>#DIV/0!</v>
      </c>
      <c r="AY314" s="39" t="s">
        <v>3289</v>
      </c>
      <c r="AZ314" s="36">
        <f>COUNTIFS($D$2:$D$242,10,AY$2:AY$242,1)</f>
        <v>0</v>
      </c>
      <c r="BA314" s="41">
        <f>AZ314/AZ317</f>
        <v>0</v>
      </c>
      <c r="BB314" s="36">
        <f>COUNTIFS($D$2:$D$242,10,AY$2:AY$242,2)</f>
        <v>1</v>
      </c>
      <c r="BC314" s="41">
        <f>BB314/BB317</f>
        <v>1.8518518518518517E-2</v>
      </c>
      <c r="BD314" s="36">
        <f>COUNTIFS($D$2:$D$242,10,AY$2:AY$242,3)</f>
        <v>0</v>
      </c>
      <c r="BE314" s="42" t="e">
        <f>BD314/BD317</f>
        <v>#DIV/0!</v>
      </c>
      <c r="BL314" s="39" t="s">
        <v>3289</v>
      </c>
      <c r="BM314" s="98">
        <f>AVERAGEIF($D$2:$D$242,10,BL$2:BL$242)</f>
        <v>2019</v>
      </c>
      <c r="BV314" s="39" t="s">
        <v>3289</v>
      </c>
      <c r="BW314" s="98" t="e">
        <f>AVERAGEIF($D$2:$D$242,10,BV$2:BV$242)</f>
        <v>#DIV/0!</v>
      </c>
      <c r="BZ314" s="39" t="s">
        <v>3289</v>
      </c>
      <c r="CA314" s="36">
        <f>COUNTIFS($D$2:$D$242,10,BZ$2:BZ$242,1)</f>
        <v>0</v>
      </c>
      <c r="CB314" s="41">
        <f>CA314/CA317</f>
        <v>0</v>
      </c>
      <c r="CC314" s="36">
        <f>COUNTIFS($D$2:$D$242,10,BZ$2:BZ$242,2)</f>
        <v>0</v>
      </c>
      <c r="CD314" s="41">
        <f>CC314/CC317</f>
        <v>0</v>
      </c>
      <c r="CE314" s="36">
        <f>COUNTIFS($D$2:$D$242,10,BZ$2:BZ$242,3)</f>
        <v>0</v>
      </c>
      <c r="CF314" s="42">
        <f>CE314/CE317</f>
        <v>0</v>
      </c>
      <c r="CI314" s="109" t="s">
        <v>3289</v>
      </c>
      <c r="CJ314" s="119">
        <f>AVERAGEIF($D$2:$D$242,10,CI$2:CI$242)</f>
        <v>815</v>
      </c>
      <c r="CL314" s="109" t="s">
        <v>3289</v>
      </c>
      <c r="CM314" s="119" t="e">
        <f>AVERAGEIF($D$2:$D$242,10,CL$2:CL$242)</f>
        <v>#DIV/0!</v>
      </c>
      <c r="CO314" s="109" t="s">
        <v>3289</v>
      </c>
      <c r="CP314" s="119">
        <f>AVERAGEIF($D$2:$D$242,10,CO$2:CO$242)</f>
        <v>850</v>
      </c>
      <c r="CR314" s="109" t="s">
        <v>3289</v>
      </c>
      <c r="CS314" s="119">
        <f>AVERAGEIF($D$2:$D$242,10,CR$2:CR$242)</f>
        <v>0</v>
      </c>
      <c r="CU314" s="109" t="s">
        <v>3289</v>
      </c>
      <c r="CV314" s="119" t="e">
        <f>AVERAGEIF($D$2:$D$242,10,CU$2:CU$242)</f>
        <v>#DIV/0!</v>
      </c>
      <c r="CX314" s="109" t="s">
        <v>3289</v>
      </c>
      <c r="CY314" s="127" t="e">
        <f>AVERAGEIF($D$2:$D$242,10,CX$2:CX$242)</f>
        <v>#DIV/0!</v>
      </c>
      <c r="DP314" s="39" t="s">
        <v>3289</v>
      </c>
      <c r="DQ314" s="36">
        <f>COUNTIFS($D$2:$D$242,10,DP$2:DP$242,1)</f>
        <v>1</v>
      </c>
      <c r="DR314" s="41">
        <f>DQ314/DQ317</f>
        <v>2.0833333333333332E-2</v>
      </c>
      <c r="DS314" s="36">
        <f>COUNTIFS($D$2:$D$242,10,DP$2:DP$242,2)</f>
        <v>0</v>
      </c>
      <c r="DT314" s="41">
        <f>DS314/DS317</f>
        <v>0</v>
      </c>
      <c r="DU314" s="36">
        <f>COUNTIFS($D$2:$D$242,10,DP$2:DP$242,3)</f>
        <v>0</v>
      </c>
      <c r="DV314" s="42" t="e">
        <f>DU314/DU317</f>
        <v>#DIV/0!</v>
      </c>
      <c r="DY314" s="109" t="s">
        <v>3289</v>
      </c>
      <c r="DZ314" s="127" t="e">
        <f>AVERAGEIF($D$2:$D$242,10,DY$2:DY$242)</f>
        <v>#DIV/0!</v>
      </c>
      <c r="EA314" s="143" t="e">
        <f t="shared" si="12"/>
        <v>#DIV/0!</v>
      </c>
      <c r="EB314" s="109" t="s">
        <v>3289</v>
      </c>
      <c r="EC314" s="127">
        <f>AVERAGEIF($D$2:$D$242,10,EB$2:EB$242)</f>
        <v>7140</v>
      </c>
      <c r="EE314" s="109" t="s">
        <v>3289</v>
      </c>
      <c r="EF314" s="127">
        <f>AVERAGEIF($D$2:$D$242,10,EE$2:EE$242)</f>
        <v>10</v>
      </c>
      <c r="EK314" s="109" t="s">
        <v>3289</v>
      </c>
      <c r="EL314" s="169" t="e">
        <f>AVERAGEIF($D$2:$D$242,10,EK$2:EK$242)</f>
        <v>#DIV/0!</v>
      </c>
      <c r="EX314" s="109" t="s">
        <v>3289</v>
      </c>
      <c r="EY314" s="127" t="e">
        <f>AVERAGEIF($D$2:$D$242,10,EX$2:EX$242)</f>
        <v>#DIV/0!</v>
      </c>
      <c r="FA314" s="109" t="s">
        <v>3289</v>
      </c>
      <c r="FB314" s="59" t="e">
        <f>AVERAGEIF($D$2:$D$242,10,FA$2:FA$242)</f>
        <v>#DIV/0!</v>
      </c>
      <c r="FE314" s="39" t="s">
        <v>3289</v>
      </c>
      <c r="FF314" s="36">
        <f>COUNTIFS($D$2:$D$242,10,FE$2:FE$242,1)</f>
        <v>0</v>
      </c>
      <c r="FG314" s="41">
        <f>FF314/FF317</f>
        <v>0</v>
      </c>
      <c r="FH314" s="36">
        <f>COUNTIFS($D$2:$D$242,10,FE$2:FE$242,2)</f>
        <v>2</v>
      </c>
      <c r="FI314" s="41">
        <f>FH314/FH317</f>
        <v>4.5454545454545456E-2</v>
      </c>
      <c r="FJ314" s="36">
        <f>COUNTIFS($D$2:$D$242,10,FE$2:FE$242,3)</f>
        <v>0</v>
      </c>
      <c r="FK314" s="42" t="e">
        <f>FJ314/FJ317</f>
        <v>#DIV/0!</v>
      </c>
      <c r="FM314" s="109" t="s">
        <v>3289</v>
      </c>
      <c r="FN314" s="127" t="e">
        <f>AVERAGEIF($D$2:$D$242,10,FM$2:FM$242)</f>
        <v>#DIV/0!</v>
      </c>
      <c r="FP314" s="109" t="s">
        <v>3289</v>
      </c>
      <c r="FQ314" s="127" t="e">
        <f>AVERAGEIF($D$2:$D$242,10,FP$2:FP$242)</f>
        <v>#DIV/0!</v>
      </c>
    </row>
    <row r="315" spans="11:173" x14ac:dyDescent="0.2">
      <c r="K315" s="57" t="s">
        <v>3290</v>
      </c>
      <c r="L315" s="58">
        <f>AVERAGEIF($D$2:$D$242,11,K$2:K$242)</f>
        <v>9.5000000000000015E-2</v>
      </c>
      <c r="M315" s="66"/>
      <c r="N315" s="67"/>
      <c r="O315" s="66"/>
      <c r="P315" s="10"/>
      <c r="R315" s="57" t="s">
        <v>3290</v>
      </c>
      <c r="S315" s="91">
        <f>AVERAGEIF($D$2:$D$242,11,R$2:R$242)</f>
        <v>84.375</v>
      </c>
      <c r="AB315" s="57" t="s">
        <v>3290</v>
      </c>
      <c r="AC315" s="58" t="e">
        <f>AVERAGEIF($D$2:$D$242,11,AB$2:AB$242)</f>
        <v>#DIV/0!</v>
      </c>
      <c r="AI315" s="35" t="s">
        <v>3290</v>
      </c>
      <c r="AJ315" s="36">
        <f>COUNTIFS($D$2:$D$242,11,AI$2:AI$242,1)</f>
        <v>0</v>
      </c>
      <c r="AK315" s="37">
        <f>AJ315/AJ317</f>
        <v>0</v>
      </c>
      <c r="AL315" s="36">
        <f>COUNTIFS($D$2:$D$242,11,AI$2:AI$242,2)</f>
        <v>6</v>
      </c>
      <c r="AM315" s="37">
        <f>AL315/AL317</f>
        <v>0.17647058823529413</v>
      </c>
      <c r="AN315" s="36">
        <f>COUNTIFS($D$2:$D$242,11,AI$2:AI$242,3)</f>
        <v>0</v>
      </c>
      <c r="AO315" s="38" t="e">
        <f>AN315/AN317</f>
        <v>#DIV/0!</v>
      </c>
      <c r="AY315" s="35" t="s">
        <v>3290</v>
      </c>
      <c r="AZ315" s="36">
        <f>COUNTIFS($D$2:$D$242,11,AY$2:AY$242,1)</f>
        <v>3</v>
      </c>
      <c r="BA315" s="37">
        <f>AZ315/AZ317</f>
        <v>0.17647058823529413</v>
      </c>
      <c r="BB315" s="36">
        <f>COUNTIFS($D$2:$D$242,11,AY$2:AY$242,2)</f>
        <v>7</v>
      </c>
      <c r="BC315" s="37">
        <f>BB315/BB317</f>
        <v>0.12962962962962962</v>
      </c>
      <c r="BD315" s="36">
        <f>COUNTIFS($D$2:$D$242,11,AY$2:AY$242,3)</f>
        <v>0</v>
      </c>
      <c r="BE315" s="38" t="e">
        <f>BD315/BD317</f>
        <v>#DIV/0!</v>
      </c>
      <c r="BL315" s="57" t="s">
        <v>3290</v>
      </c>
      <c r="BM315" s="97">
        <f>AVERAGEIF($D$2:$D$242,11,BL$2:BL$242)</f>
        <v>2017.5555555555557</v>
      </c>
      <c r="BV315" s="57" t="s">
        <v>3290</v>
      </c>
      <c r="BW315" s="97">
        <f>AVERAGEIF($D$2:$D$242,11,BV$2:BV$242)</f>
        <v>2012</v>
      </c>
      <c r="BZ315" s="35" t="s">
        <v>3290</v>
      </c>
      <c r="CA315" s="36">
        <f>COUNTIFS($D$2:$D$242,11,BZ$2:BZ$242,1)</f>
        <v>0</v>
      </c>
      <c r="CB315" s="37">
        <f>CA315/CA317</f>
        <v>0</v>
      </c>
      <c r="CC315" s="36">
        <f>COUNTIFS($D$2:$D$242,11,BZ$2:BZ$242,2)</f>
        <v>1</v>
      </c>
      <c r="CD315" s="37">
        <f>CC315/CC317</f>
        <v>6.6666666666666666E-2</v>
      </c>
      <c r="CE315" s="36">
        <f>COUNTIFS($D$2:$D$242,11,BZ$2:BZ$242,3)</f>
        <v>0</v>
      </c>
      <c r="CF315" s="38">
        <f>CE315/CE317</f>
        <v>0</v>
      </c>
      <c r="CI315" s="108" t="s">
        <v>3290</v>
      </c>
      <c r="CJ315" s="118">
        <f>AVERAGEIF($D$2:$D$242,11,CI$2:CI$242)</f>
        <v>3683.5</v>
      </c>
      <c r="CL315" s="108" t="s">
        <v>3290</v>
      </c>
      <c r="CM315" s="118">
        <f>AVERAGEIF($D$2:$D$242,11,CL$2:CL$242)</f>
        <v>34</v>
      </c>
      <c r="CO315" s="108" t="s">
        <v>3290</v>
      </c>
      <c r="CP315" s="118">
        <f>AVERAGEIF($D$2:$D$242,11,CO$2:CO$242)</f>
        <v>126.7</v>
      </c>
      <c r="CR315" s="108" t="s">
        <v>3290</v>
      </c>
      <c r="CS315" s="118">
        <f>AVERAGEIF($D$2:$D$242,11,CR$2:CR$242)</f>
        <v>0</v>
      </c>
      <c r="CU315" s="108" t="s">
        <v>3290</v>
      </c>
      <c r="CV315" s="118">
        <f>AVERAGEIF($D$2:$D$242,11,CU$2:CU$242)</f>
        <v>2.8888888888888888</v>
      </c>
      <c r="CX315" s="108" t="s">
        <v>3290</v>
      </c>
      <c r="CY315" s="126">
        <f>AVERAGEIF($D$2:$D$242,11,CX$2:CX$242)</f>
        <v>1956.6666666666667</v>
      </c>
      <c r="DP315" s="35" t="s">
        <v>3290</v>
      </c>
      <c r="DQ315" s="36">
        <f>COUNTIFS($D$2:$D$242,11,DP$2:DP$242,1)</f>
        <v>8</v>
      </c>
      <c r="DR315" s="37">
        <f>DQ315/DQ317</f>
        <v>0.16666666666666666</v>
      </c>
      <c r="DS315" s="36">
        <f>COUNTIFS($D$2:$D$242,11,DP$2:DP$242,2)</f>
        <v>1</v>
      </c>
      <c r="DT315" s="37">
        <f>DS315/DS317</f>
        <v>0.14285714285714285</v>
      </c>
      <c r="DU315" s="36">
        <f>COUNTIFS($D$2:$D$242,11,DP$2:DP$242,3)</f>
        <v>0</v>
      </c>
      <c r="DV315" s="38" t="e">
        <f>DU315/DU317</f>
        <v>#DIV/0!</v>
      </c>
      <c r="DY315" s="108" t="s">
        <v>3290</v>
      </c>
      <c r="DZ315" s="126">
        <f>AVERAGEIF($D$2:$D$242,11,DY$2:DY$242)</f>
        <v>50.75</v>
      </c>
      <c r="EA315" s="143">
        <f t="shared" si="12"/>
        <v>1.0403854038540385E-2</v>
      </c>
      <c r="EB315" s="108" t="s">
        <v>3290</v>
      </c>
      <c r="EC315" s="126">
        <f>AVERAGEIF($D$2:$D$242,11,EB$2:EB$242)</f>
        <v>1466.75</v>
      </c>
      <c r="EE315" s="108" t="s">
        <v>3290</v>
      </c>
      <c r="EF315" s="126">
        <f>AVERAGEIF($D$2:$D$242,11,EE$2:EE$242)</f>
        <v>0</v>
      </c>
      <c r="EK315" s="108" t="s">
        <v>3290</v>
      </c>
      <c r="EL315" s="168">
        <f>AVERAGEIF($D$2:$D$242,11,EK$2:EK$242)</f>
        <v>1</v>
      </c>
      <c r="EX315" s="108" t="s">
        <v>3290</v>
      </c>
      <c r="EY315" s="126">
        <f>AVERAGEIF($D$2:$D$242,11,EX$2:EX$242)</f>
        <v>2055.6666666666665</v>
      </c>
      <c r="FA315" s="108" t="s">
        <v>3290</v>
      </c>
      <c r="FB315" s="58">
        <f>AVERAGEIF($D$2:$D$242,11,FA$2:FA$242)</f>
        <v>0.75</v>
      </c>
      <c r="FE315" s="35" t="s">
        <v>3290</v>
      </c>
      <c r="FF315" s="36">
        <f>COUNTIFS($D$2:$D$242,11,FE$2:FE$242,1)</f>
        <v>1</v>
      </c>
      <c r="FG315" s="37">
        <f>FF315/FF317</f>
        <v>8.3333333333333329E-2</v>
      </c>
      <c r="FH315" s="36">
        <f>COUNTIFS($D$2:$D$242,11,FE$2:FE$242,2)</f>
        <v>8</v>
      </c>
      <c r="FI315" s="37">
        <f>FH315/FH317</f>
        <v>0.18181818181818182</v>
      </c>
      <c r="FJ315" s="36">
        <f>COUNTIFS($D$2:$D$242,11,FE$2:FE$242,3)</f>
        <v>0</v>
      </c>
      <c r="FK315" s="38" t="e">
        <f>FJ315/FJ317</f>
        <v>#DIV/0!</v>
      </c>
      <c r="FM315" s="108" t="s">
        <v>3290</v>
      </c>
      <c r="FN315" s="126">
        <f>AVERAGEIF($D$2:$D$242,11,FM$2:FM$242)</f>
        <v>150</v>
      </c>
      <c r="FP315" s="108" t="s">
        <v>3290</v>
      </c>
      <c r="FQ315" s="126">
        <f>AVERAGEIF($D$2:$D$242,11,FP$2:FP$242)</f>
        <v>25</v>
      </c>
    </row>
    <row r="316" spans="11:173" x14ac:dyDescent="0.2">
      <c r="K316" s="39" t="s">
        <v>3291</v>
      </c>
      <c r="L316" s="59">
        <f>AVERAGEIF($D$2:$D$242,12,K$2:K$242)</f>
        <v>0.127</v>
      </c>
      <c r="M316" s="66"/>
      <c r="N316" s="67"/>
      <c r="O316" s="66"/>
      <c r="P316" s="10"/>
      <c r="R316" s="39" t="s">
        <v>3291</v>
      </c>
      <c r="S316" s="92">
        <f>AVERAGEIF($D$2:$D$242,12,R$2:R$242)</f>
        <v>110</v>
      </c>
      <c r="AB316" s="39" t="s">
        <v>3291</v>
      </c>
      <c r="AC316" s="59" t="e">
        <f>AVERAGEIF($D$2:$D$242,12,AB$2:AB$242)</f>
        <v>#DIV/0!</v>
      </c>
      <c r="AI316" s="39" t="s">
        <v>3291</v>
      </c>
      <c r="AJ316" s="36">
        <f>COUNTIFS($D$2:$D$242,12,AI$2:AI$242,1)</f>
        <v>0</v>
      </c>
      <c r="AK316" s="41">
        <f>AJ316/AJ317</f>
        <v>0</v>
      </c>
      <c r="AL316" s="36">
        <f>COUNTIFS($D$2:$D$242,12,AI$2:AI$242,2)</f>
        <v>1</v>
      </c>
      <c r="AM316" s="41">
        <f>AL316/AL317</f>
        <v>2.9411764705882353E-2</v>
      </c>
      <c r="AN316" s="36">
        <f>COUNTIFS($D$2:$D$242,12,AI$2:AI$242,3)</f>
        <v>0</v>
      </c>
      <c r="AO316" s="42" t="e">
        <f>AN316/AN317</f>
        <v>#DIV/0!</v>
      </c>
      <c r="AY316" s="39" t="s">
        <v>3291</v>
      </c>
      <c r="AZ316" s="36">
        <f>COUNTIFS($D$2:$D$242,12,AY$2:AY$242,1)</f>
        <v>1</v>
      </c>
      <c r="BA316" s="41">
        <f>AZ316/AZ317</f>
        <v>5.8823529411764705E-2</v>
      </c>
      <c r="BB316" s="36">
        <f>COUNTIFS($D$2:$D$242,12,AY$2:AY$242,2)</f>
        <v>4</v>
      </c>
      <c r="BC316" s="41">
        <f>BB316/BB317</f>
        <v>7.407407407407407E-2</v>
      </c>
      <c r="BD316" s="36">
        <f>COUNTIFS($D$2:$D$242,12,AY$2:AY$242,3)</f>
        <v>0</v>
      </c>
      <c r="BE316" s="42" t="e">
        <f>BD316/BD317</f>
        <v>#DIV/0!</v>
      </c>
      <c r="BL316" s="39" t="s">
        <v>3291</v>
      </c>
      <c r="BM316" s="98">
        <f>AVERAGEIF($D$2:$D$242,12,BL$2:BL$242)</f>
        <v>2013.25</v>
      </c>
      <c r="BV316" s="39" t="s">
        <v>3291</v>
      </c>
      <c r="BW316" s="98" t="e">
        <f>AVERAGEIF($D$2:$D$242,12,BV$2:BV$242)</f>
        <v>#DIV/0!</v>
      </c>
      <c r="BZ316" s="39" t="s">
        <v>3291</v>
      </c>
      <c r="CA316" s="36">
        <f>COUNTIFS($D$2:$D$242,12,BZ$2:BZ$242,1)</f>
        <v>0</v>
      </c>
      <c r="CB316" s="41">
        <f>CA316/CA317</f>
        <v>0</v>
      </c>
      <c r="CC316" s="36">
        <f>COUNTIFS($D$2:$D$242,12,BZ$2:BZ$242,2)</f>
        <v>0</v>
      </c>
      <c r="CD316" s="41">
        <f>CC316/CC317</f>
        <v>0</v>
      </c>
      <c r="CE316" s="36">
        <f>COUNTIFS($D$2:$D$242,12,BZ$2:BZ$242,3)</f>
        <v>0</v>
      </c>
      <c r="CF316" s="42">
        <f>CE316/CE317</f>
        <v>0</v>
      </c>
      <c r="CI316" s="109" t="s">
        <v>3291</v>
      </c>
      <c r="CJ316" s="119">
        <f>AVERAGEIF($D$2:$D$242,12,CI$2:CI$242)</f>
        <v>510.25</v>
      </c>
      <c r="CL316" s="109" t="s">
        <v>3291</v>
      </c>
      <c r="CM316" s="119">
        <f>AVERAGEIF($D$2:$D$242,12,CL$2:CL$242)</f>
        <v>250</v>
      </c>
      <c r="CO316" s="109" t="s">
        <v>3291</v>
      </c>
      <c r="CP316" s="119">
        <f>AVERAGEIF($D$2:$D$242,12,CO$2:CO$242)</f>
        <v>46.333333333333336</v>
      </c>
      <c r="CR316" s="109" t="s">
        <v>3291</v>
      </c>
      <c r="CS316" s="119">
        <f>AVERAGEIF($D$2:$D$242,12,CR$2:CR$242)</f>
        <v>5</v>
      </c>
      <c r="CU316" s="109" t="s">
        <v>3291</v>
      </c>
      <c r="CV316" s="119">
        <f>AVERAGEIF($D$2:$D$242,12,CU$2:CU$242)</f>
        <v>4.5</v>
      </c>
      <c r="CX316" s="109" t="s">
        <v>3291</v>
      </c>
      <c r="CY316" s="127">
        <f>AVERAGEIF($D$2:$D$242,12,CX$2:CX$242)</f>
        <v>1930</v>
      </c>
      <c r="DP316" s="39" t="s">
        <v>3291</v>
      </c>
      <c r="DQ316" s="36">
        <f>COUNTIFS($D$2:$D$242,12,DP$2:DP$242,1)</f>
        <v>1</v>
      </c>
      <c r="DR316" s="41">
        <f>DQ316/DQ317</f>
        <v>2.0833333333333332E-2</v>
      </c>
      <c r="DS316" s="36">
        <f>COUNTIFS($D$2:$D$242,12,DP$2:DP$242,2)</f>
        <v>3</v>
      </c>
      <c r="DT316" s="41">
        <f>DS316/DS317</f>
        <v>0.42857142857142855</v>
      </c>
      <c r="DU316" s="36">
        <f>COUNTIFS($D$2:$D$242,12,DP$2:DP$242,3)</f>
        <v>0</v>
      </c>
      <c r="DV316" s="42" t="e">
        <f>DU316/DU317</f>
        <v>#DIV/0!</v>
      </c>
      <c r="DY316" s="109" t="s">
        <v>3291</v>
      </c>
      <c r="DZ316" s="127">
        <f>AVERAGEIF($D$2:$D$242,12,DY$2:DY$242)</f>
        <v>250</v>
      </c>
      <c r="EA316" s="143">
        <f t="shared" si="12"/>
        <v>0.29585798816568049</v>
      </c>
      <c r="EB316" s="109" t="s">
        <v>3291</v>
      </c>
      <c r="EC316" s="127">
        <f>AVERAGEIF($D$2:$D$242,12,EB$2:EB$242)</f>
        <v>650</v>
      </c>
      <c r="EE316" s="109" t="s">
        <v>3291</v>
      </c>
      <c r="EF316" s="127">
        <f>AVERAGEIF($D$2:$D$242,12,EE$2:EE$242)</f>
        <v>10</v>
      </c>
      <c r="EK316" s="109" t="s">
        <v>3291</v>
      </c>
      <c r="EL316" s="169">
        <f>AVERAGEIF($D$2:$D$242,12,EK$2:EK$242)</f>
        <v>0</v>
      </c>
      <c r="EX316" s="109" t="s">
        <v>3291</v>
      </c>
      <c r="EY316" s="127" t="e">
        <f>AVERAGEIF($D$2:$D$242,12,EX$2:EX$242)</f>
        <v>#DIV/0!</v>
      </c>
      <c r="FA316" s="109" t="s">
        <v>3291</v>
      </c>
      <c r="FB316" s="59">
        <f>AVERAGEIF($D$2:$D$242,12,FA$2:FA$242)</f>
        <v>0.1</v>
      </c>
      <c r="FE316" s="39" t="s">
        <v>3291</v>
      </c>
      <c r="FF316" s="36">
        <f>COUNTIFS($D$2:$D$242,12,FE$2:FE$242,1)</f>
        <v>0</v>
      </c>
      <c r="FG316" s="41">
        <f>FF316/FF317</f>
        <v>0</v>
      </c>
      <c r="FH316" s="36">
        <f>COUNTIFS($D$2:$D$242,12,FE$2:FE$242,2)</f>
        <v>5</v>
      </c>
      <c r="FI316" s="41">
        <f>FH316/FH317</f>
        <v>0.11363636363636363</v>
      </c>
      <c r="FJ316" s="36">
        <f>COUNTIFS($D$2:$D$242,12,FE$2:FE$242,3)</f>
        <v>0</v>
      </c>
      <c r="FK316" s="42" t="e">
        <f>FJ316/FJ317</f>
        <v>#DIV/0!</v>
      </c>
      <c r="FM316" s="109" t="s">
        <v>3291</v>
      </c>
      <c r="FN316" s="127" t="e">
        <f>AVERAGEIF($D$2:$D$242,12,FM$2:FM$242)</f>
        <v>#DIV/0!</v>
      </c>
      <c r="FP316" s="109" t="s">
        <v>3291</v>
      </c>
      <c r="FQ316" s="127" t="e">
        <f>AVERAGEIF($D$2:$D$242,12,FP$2:FP$242)</f>
        <v>#DIV/0!</v>
      </c>
    </row>
    <row r="317" spans="11:173" x14ac:dyDescent="0.2">
      <c r="K317" s="50" t="s">
        <v>3279</v>
      </c>
      <c r="L317" s="53">
        <f>L303</f>
        <v>0.10224637681159413</v>
      </c>
      <c r="M317" s="66"/>
      <c r="N317" s="67"/>
      <c r="O317" s="66"/>
      <c r="P317" s="10"/>
      <c r="R317" s="50" t="s">
        <v>3279</v>
      </c>
      <c r="S317" s="95">
        <f>S303</f>
        <v>74.024390243902445</v>
      </c>
      <c r="AB317" s="50" t="s">
        <v>3279</v>
      </c>
      <c r="AC317" s="53">
        <f>AC303</f>
        <v>5.6187500000000001E-2</v>
      </c>
      <c r="AI317" s="50" t="s">
        <v>3279</v>
      </c>
      <c r="AJ317" s="51">
        <f>SUM(AJ305:AJ316)</f>
        <v>22</v>
      </c>
      <c r="AK317" s="52">
        <f>AJ317/(AN317+AL317+AJ317)</f>
        <v>0.39285714285714285</v>
      </c>
      <c r="AL317" s="51">
        <f>SUM(AL305:AL316)</f>
        <v>34</v>
      </c>
      <c r="AM317" s="52">
        <f>AL317/(AJ317+AN317+AL317)</f>
        <v>0.6071428571428571</v>
      </c>
      <c r="AN317" s="51">
        <f>SUM(AN305:AN316)</f>
        <v>0</v>
      </c>
      <c r="AO317" s="53">
        <f>AN317/(AJ317+AL317+AN317)</f>
        <v>0</v>
      </c>
      <c r="AY317" s="50" t="s">
        <v>3279</v>
      </c>
      <c r="AZ317" s="51">
        <f>SUM(AZ305:AZ316)</f>
        <v>17</v>
      </c>
      <c r="BA317" s="52">
        <f>AZ317/(BD317+BB317+AZ317)</f>
        <v>0.23943661971830985</v>
      </c>
      <c r="BB317" s="51">
        <f>SUM(BB305:BB316)</f>
        <v>54</v>
      </c>
      <c r="BC317" s="52">
        <f>BB317/(AZ317+BD317+BB317)</f>
        <v>0.76056338028169013</v>
      </c>
      <c r="BD317" s="51">
        <f>SUM(BD305:BD316)</f>
        <v>0</v>
      </c>
      <c r="BE317" s="53">
        <f>BD317/(AZ317+BB317+BD317)</f>
        <v>0</v>
      </c>
      <c r="BL317" s="50" t="s">
        <v>3279</v>
      </c>
      <c r="BM317" s="101">
        <f>BM303</f>
        <v>2017.125</v>
      </c>
      <c r="BV317" s="50" t="s">
        <v>3279</v>
      </c>
      <c r="BW317" s="101">
        <f>BW303</f>
        <v>2016.5806451612902</v>
      </c>
      <c r="BZ317" s="50" t="s">
        <v>3279</v>
      </c>
      <c r="CA317" s="51">
        <f>SUM(CA305:CA316)</f>
        <v>12</v>
      </c>
      <c r="CB317" s="52">
        <f>CA317/(CE317+CC317+CA317)</f>
        <v>0.33333333333333331</v>
      </c>
      <c r="CC317" s="51">
        <f>SUM(CC305:CC316)</f>
        <v>15</v>
      </c>
      <c r="CD317" s="52">
        <f>CC317/(CA317+CE317+CC317)</f>
        <v>0.41666666666666669</v>
      </c>
      <c r="CE317" s="51">
        <f>SUM(CE305:CE316)</f>
        <v>9</v>
      </c>
      <c r="CF317" s="53">
        <f>CE317/(CA317+CC317+CE317)</f>
        <v>0.25</v>
      </c>
      <c r="CI317" s="112" t="s">
        <v>3279</v>
      </c>
      <c r="CJ317" s="122">
        <f>CJ303</f>
        <v>11403.866666666667</v>
      </c>
      <c r="CL317" s="112" t="s">
        <v>3279</v>
      </c>
      <c r="CM317" s="122">
        <f>CM303</f>
        <v>1666.8636363636363</v>
      </c>
      <c r="CO317" s="112" t="s">
        <v>3279</v>
      </c>
      <c r="CP317" s="122">
        <f>CP303</f>
        <v>325.62264150943395</v>
      </c>
      <c r="CR317" s="112" t="s">
        <v>3279</v>
      </c>
      <c r="CS317" s="122">
        <f>CS303</f>
        <v>162.125</v>
      </c>
      <c r="CU317" s="112" t="s">
        <v>3279</v>
      </c>
      <c r="CV317" s="122">
        <f>CV303</f>
        <v>5.895833333333333</v>
      </c>
      <c r="CX317" s="112" t="s">
        <v>3279</v>
      </c>
      <c r="CY317" s="130">
        <f>CY303</f>
        <v>1955.7428571428572</v>
      </c>
      <c r="DP317" s="50" t="s">
        <v>3279</v>
      </c>
      <c r="DQ317" s="51">
        <f>SUM(DQ305:DQ316)</f>
        <v>48</v>
      </c>
      <c r="DR317" s="52">
        <f>DQ317/(DU317+DS317+DQ317)</f>
        <v>0.87272727272727268</v>
      </c>
      <c r="DS317" s="51">
        <f>SUM(DS305:DS316)</f>
        <v>7</v>
      </c>
      <c r="DT317" s="52">
        <f>DS317/(DQ317+DU317+DS317)</f>
        <v>0.12727272727272726</v>
      </c>
      <c r="DU317" s="51">
        <f>SUM(DU305:DU316)</f>
        <v>0</v>
      </c>
      <c r="DV317" s="53">
        <f>DU317/(DQ317+DS317+DU317)</f>
        <v>0</v>
      </c>
      <c r="DY317" s="112" t="s">
        <v>3279</v>
      </c>
      <c r="DZ317" s="130">
        <f>DZ303</f>
        <v>3476.782608695652</v>
      </c>
      <c r="EA317" s="143">
        <f t="shared" si="12"/>
        <v>0.30323330539122517</v>
      </c>
      <c r="EB317" s="112" t="s">
        <v>3279</v>
      </c>
      <c r="EC317" s="130">
        <f>EC303</f>
        <v>3602.4</v>
      </c>
      <c r="EE317" s="112" t="s">
        <v>3279</v>
      </c>
      <c r="EF317" s="130">
        <f>EF303</f>
        <v>39.136363636363633</v>
      </c>
      <c r="EK317" s="112" t="s">
        <v>3279</v>
      </c>
      <c r="EL317" s="172">
        <f>EL303</f>
        <v>0.97499999999999998</v>
      </c>
      <c r="EX317" s="112" t="s">
        <v>3279</v>
      </c>
      <c r="EY317" s="130">
        <f>EY303</f>
        <v>2039.8947368421052</v>
      </c>
      <c r="FA317" s="112" t="s">
        <v>3279</v>
      </c>
      <c r="FB317" s="53">
        <f>FB303</f>
        <v>0.44569999999999987</v>
      </c>
      <c r="FE317" s="50" t="s">
        <v>3279</v>
      </c>
      <c r="FF317" s="51">
        <f>SUM(FF305:FF316)</f>
        <v>12</v>
      </c>
      <c r="FG317" s="52">
        <f>FF317/(FJ317+FH317+FF317)</f>
        <v>0.21428571428571427</v>
      </c>
      <c r="FH317" s="51">
        <f>SUM(FH305:FH316)</f>
        <v>44</v>
      </c>
      <c r="FI317" s="52">
        <f>FH317/(FF317+FJ317+FH317)</f>
        <v>0.7857142857142857</v>
      </c>
      <c r="FJ317" s="51">
        <f>SUM(FJ305:FJ316)</f>
        <v>0</v>
      </c>
      <c r="FK317" s="53">
        <f>FJ317/(FF317+FH317+FJ317)</f>
        <v>0</v>
      </c>
      <c r="FM317" s="112" t="s">
        <v>3279</v>
      </c>
      <c r="FN317" s="130">
        <f>FN303</f>
        <v>199.6875</v>
      </c>
      <c r="FP317" s="112" t="s">
        <v>3279</v>
      </c>
      <c r="FQ317" s="130">
        <f>FQ303</f>
        <v>23.139333333333337</v>
      </c>
    </row>
    <row r="318" spans="11:173" x14ac:dyDescent="0.2">
      <c r="M318" s="70"/>
      <c r="N318" s="70"/>
      <c r="O318" s="70"/>
      <c r="P318" s="10"/>
    </row>
    <row r="319" spans="11:173" x14ac:dyDescent="0.2">
      <c r="L319" s="62" t="str">
        <f>L$1</f>
        <v>What is the interest rate?</v>
      </c>
      <c r="M319" s="61"/>
      <c r="N319" s="70"/>
      <c r="O319" s="70"/>
      <c r="P319" s="10"/>
      <c r="AJ319" s="62" t="str">
        <f>AJ$1</f>
        <v>What was the last year you did a Rate Study for the following services? - Water</v>
      </c>
      <c r="AK319" s="61"/>
      <c r="AM319" s="62" t="str">
        <f>AM$1</f>
        <v>What was the last year you did a Methodology Update for the following services? - Water</v>
      </c>
      <c r="AN319" s="61"/>
      <c r="AZ319" s="26" t="str">
        <f>AZ$1</f>
        <v>Does city ordinance have an automatic CPI/Income adjustment for the following services? - Stormwater</v>
      </c>
      <c r="BA319" s="27"/>
      <c r="BB319" s="27"/>
      <c r="BC319" s="27"/>
      <c r="BD319" s="27"/>
      <c r="BE319" s="27"/>
      <c r="BF319" s="28"/>
      <c r="CK319" s="103" t="str">
        <f>CK$1</f>
        <v>What is the service population in 2018? - Service Population (Including Peak Seasonal) - Inside City Limits</v>
      </c>
      <c r="CL319" s="104"/>
      <c r="CN319" s="103" t="str">
        <f>CN$1</f>
        <v>Please list the number of connections for the following: - Residential - Outside City Limits</v>
      </c>
      <c r="CO319" s="104"/>
      <c r="DT319" s="103" t="str">
        <f>DT$1</f>
        <v>What percentage of the system does each type of meter represent? - Touch (%)</v>
      </c>
      <c r="DU319" s="104"/>
      <c r="DZ319" s="103" t="str">
        <f>DZ$1</f>
        <v>What is the service population in 2018? - Service Population (Including Peak Seasonal) - Inside City Limits</v>
      </c>
      <c r="EA319" s="104"/>
      <c r="EC319" s="103" t="str">
        <f>EC$1</f>
        <v>Please list the number of connections for the following: - Residential - Outside City Limits</v>
      </c>
      <c r="ED319" s="104"/>
      <c r="EF319" s="103" t="str">
        <f>EF$1</f>
        <v>Please list the number of connections for the following: - Other - Inside City Limits</v>
      </c>
      <c r="EG319" s="104"/>
      <c r="FC319" s="26" t="str">
        <f>FC$1</f>
        <v>Does your city apply biosolids to public/ private property?</v>
      </c>
      <c r="FD319" s="27"/>
      <c r="FE319" s="27"/>
      <c r="FF319" s="27"/>
      <c r="FG319" s="27"/>
      <c r="FH319" s="27"/>
      <c r="FI319" s="28"/>
      <c r="FK319" s="103" t="str">
        <f>FK$1</f>
        <v>Please list the number of accounts for the following: - Commercial - Inside City Limits</v>
      </c>
      <c r="FL319" s="104"/>
      <c r="FN319" s="103" t="str">
        <f>FN$1</f>
        <v>Please list the number of accounts for the following: - Other - Outside City Limits</v>
      </c>
      <c r="FO319" s="104"/>
    </row>
    <row r="320" spans="11:173" x14ac:dyDescent="0.2">
      <c r="L320" s="29"/>
      <c r="M320" s="31" t="s">
        <v>3271</v>
      </c>
      <c r="N320" s="10"/>
      <c r="O320" s="10"/>
      <c r="P320" s="10"/>
      <c r="AJ320" s="29"/>
      <c r="AK320" s="31" t="s">
        <v>3271</v>
      </c>
      <c r="AM320" s="29"/>
      <c r="AN320" s="31" t="s">
        <v>3271</v>
      </c>
      <c r="AZ320" s="29"/>
      <c r="BA320" s="30" t="s">
        <v>3271</v>
      </c>
      <c r="BB320" s="30" t="s">
        <v>3272</v>
      </c>
      <c r="BC320" s="30" t="s">
        <v>3271</v>
      </c>
      <c r="BD320" s="30" t="s">
        <v>3272</v>
      </c>
      <c r="BE320" s="30" t="s">
        <v>3271</v>
      </c>
      <c r="BF320" s="31" t="s">
        <v>3272</v>
      </c>
      <c r="CK320" s="105"/>
      <c r="CL320" s="106" t="s">
        <v>3271</v>
      </c>
      <c r="CN320" s="105"/>
      <c r="CO320" s="106" t="s">
        <v>3271</v>
      </c>
      <c r="DT320" s="105"/>
      <c r="DU320" s="106" t="s">
        <v>3271</v>
      </c>
      <c r="DZ320" s="105"/>
      <c r="EA320" s="106" t="s">
        <v>3271</v>
      </c>
      <c r="EC320" s="105"/>
      <c r="ED320" s="106" t="s">
        <v>3271</v>
      </c>
      <c r="EF320" s="105"/>
      <c r="EG320" s="106" t="s">
        <v>3271</v>
      </c>
      <c r="FC320" s="29"/>
      <c r="FD320" s="30" t="s">
        <v>3271</v>
      </c>
      <c r="FE320" s="30" t="s">
        <v>3272</v>
      </c>
      <c r="FF320" s="30" t="s">
        <v>3271</v>
      </c>
      <c r="FG320" s="30" t="s">
        <v>3272</v>
      </c>
      <c r="FH320" s="30" t="s">
        <v>3271</v>
      </c>
      <c r="FI320" s="31" t="s">
        <v>3272</v>
      </c>
      <c r="FK320" s="105"/>
      <c r="FL320" s="106" t="s">
        <v>3271</v>
      </c>
      <c r="FN320" s="105"/>
      <c r="FO320" s="106" t="s">
        <v>3271</v>
      </c>
    </row>
    <row r="321" spans="12:171" x14ac:dyDescent="0.2">
      <c r="L321" s="32" t="s">
        <v>3273</v>
      </c>
      <c r="M321" s="56"/>
      <c r="AJ321" s="32" t="s">
        <v>3273</v>
      </c>
      <c r="AK321" s="90"/>
      <c r="AM321" s="32" t="s">
        <v>3273</v>
      </c>
      <c r="AN321" s="90"/>
      <c r="AZ321" s="32" t="s">
        <v>3273</v>
      </c>
      <c r="BA321" s="33" t="s">
        <v>390</v>
      </c>
      <c r="BB321" s="33"/>
      <c r="BC321" s="33" t="s">
        <v>383</v>
      </c>
      <c r="BD321" s="33"/>
      <c r="BE321" s="33" t="s">
        <v>569</v>
      </c>
      <c r="BF321" s="34"/>
      <c r="CK321" s="107" t="s">
        <v>3273</v>
      </c>
      <c r="CL321" s="89"/>
      <c r="CN321" s="107" t="s">
        <v>3273</v>
      </c>
      <c r="CO321" s="89"/>
      <c r="DT321" s="107" t="s">
        <v>3273</v>
      </c>
      <c r="DU321" s="131"/>
      <c r="DZ321" s="107" t="s">
        <v>3273</v>
      </c>
      <c r="EA321" s="96"/>
      <c r="EC321" s="107" t="s">
        <v>3273</v>
      </c>
      <c r="ED321" s="96"/>
      <c r="EF321" s="107" t="s">
        <v>3273</v>
      </c>
      <c r="EG321" s="96"/>
      <c r="FC321" s="32" t="s">
        <v>3273</v>
      </c>
      <c r="FD321" s="33" t="s">
        <v>390</v>
      </c>
      <c r="FE321" s="33"/>
      <c r="FF321" s="33" t="s">
        <v>383</v>
      </c>
      <c r="FG321" s="33"/>
      <c r="FH321" s="33" t="s">
        <v>569</v>
      </c>
      <c r="FI321" s="34"/>
      <c r="FK321" s="107" t="s">
        <v>3273</v>
      </c>
      <c r="FL321" s="96"/>
      <c r="FN321" s="107" t="s">
        <v>3273</v>
      </c>
      <c r="FO321" s="96"/>
    </row>
    <row r="322" spans="12:171" x14ac:dyDescent="0.2">
      <c r="L322" s="57" t="s">
        <v>3274</v>
      </c>
      <c r="M322" s="58">
        <f>AVERAGEIF($C$2:$C$242,1,L$2:L$242)</f>
        <v>1.6833333333333336E-2</v>
      </c>
      <c r="AJ322" s="57" t="s">
        <v>3274</v>
      </c>
      <c r="AK322" s="97">
        <f>AVERAGEIF($C$2:$C$242,1,AJ$2:AJ$242)</f>
        <v>2014.8571428571429</v>
      </c>
      <c r="AM322" s="57" t="s">
        <v>3274</v>
      </c>
      <c r="AN322" s="97">
        <f>AVERAGEIF($C$2:$C$242,1,AM$2:AM$242)</f>
        <v>2014</v>
      </c>
      <c r="AZ322" s="35" t="s">
        <v>3274</v>
      </c>
      <c r="BA322" s="36">
        <f>COUNTIFS($C$2:$C$242,1,AZ$2:AZ$242,1)</f>
        <v>0</v>
      </c>
      <c r="BB322" s="37">
        <f>BA322/BA327</f>
        <v>0</v>
      </c>
      <c r="BC322" s="36">
        <f>COUNTIFS($C$2:$C$242,1,AZ$2:AZ$242,2)</f>
        <v>2</v>
      </c>
      <c r="BD322" s="37">
        <f>BC322/BC327</f>
        <v>4.4444444444444446E-2</v>
      </c>
      <c r="BE322" s="36">
        <f>COUNTIFS($C$2:$C$242,1,AZ$2:AZ$242,3)</f>
        <v>0</v>
      </c>
      <c r="BF322" s="38" t="e">
        <f>BE322/BE327</f>
        <v>#DIV/0!</v>
      </c>
      <c r="CK322" s="108" t="s">
        <v>3274</v>
      </c>
      <c r="CL322" s="118">
        <f>AVERAGEIF($C$2:$C$242,1,CK$2:CK$242)</f>
        <v>328.33333333333331</v>
      </c>
      <c r="CN322" s="108" t="s">
        <v>3274</v>
      </c>
      <c r="CO322" s="118">
        <f>AVERAGEIF($C$2:$C$242,1,CN$2:CN$242)</f>
        <v>2</v>
      </c>
      <c r="DT322" s="108" t="s">
        <v>3274</v>
      </c>
      <c r="DU322" s="58">
        <f>AVERAGEIF($C$2:$C$242,1,DT$2:DT$242)</f>
        <v>1</v>
      </c>
      <c r="DZ322" s="108" t="s">
        <v>3274</v>
      </c>
      <c r="EA322" s="126">
        <f>AVERAGEIF($C$2:$C$242,1,DZ$2:DZ$242)</f>
        <v>159.66666666666666</v>
      </c>
      <c r="EC322" s="108" t="s">
        <v>3274</v>
      </c>
      <c r="ED322" s="126">
        <f>AVERAGEIF($C$2:$C$242,1,EC$2:EC$242)</f>
        <v>0</v>
      </c>
      <c r="EF322" s="108" t="s">
        <v>3274</v>
      </c>
      <c r="EG322" s="126">
        <f>AVERAGEIF($C$2:$C$242,1,EF$2:EF$242)</f>
        <v>0</v>
      </c>
      <c r="FC322" s="35" t="s">
        <v>3274</v>
      </c>
      <c r="FD322" s="36">
        <f>COUNTIFS($C$2:$C$242,1,FC$2:FC$242,1)</f>
        <v>0</v>
      </c>
      <c r="FE322" s="37">
        <f>FD322/FD327</f>
        <v>0</v>
      </c>
      <c r="FF322" s="36">
        <f>COUNTIFS($C$2:$C$242,1,FC$2:FC$242,2)</f>
        <v>7</v>
      </c>
      <c r="FG322" s="37">
        <f>FF322/FF327</f>
        <v>0.1891891891891892</v>
      </c>
      <c r="FH322" s="36">
        <f>COUNTIFS($C$2:$C$242,1,FC$2:FC$242,3)</f>
        <v>0</v>
      </c>
      <c r="FI322" s="38" t="e">
        <f>FH322/FH327</f>
        <v>#DIV/0!</v>
      </c>
      <c r="FK322" s="108" t="s">
        <v>3274</v>
      </c>
      <c r="FL322" s="126" t="e">
        <f>AVERAGEIF($C$2:$C$242,1,FK$2:FK$242)</f>
        <v>#DIV/0!</v>
      </c>
      <c r="FN322" s="108" t="s">
        <v>3274</v>
      </c>
      <c r="FO322" s="126" t="e">
        <f>AVERAGEIF($C$2:$C$242,1,FN$2:FN$242)</f>
        <v>#DIV/0!</v>
      </c>
    </row>
    <row r="323" spans="12:171" x14ac:dyDescent="0.2">
      <c r="L323" s="39" t="s">
        <v>3275</v>
      </c>
      <c r="M323" s="59">
        <f>AVERAGEIF($C$2:$C$242,2,L$2:L$242)</f>
        <v>7.0000000000000007E-2</v>
      </c>
      <c r="AJ323" s="39" t="s">
        <v>3275</v>
      </c>
      <c r="AK323" s="98">
        <f>AVERAGEIF($C$2:$C$242,2,AJ$2:AJ$242)</f>
        <v>2014.1666666666667</v>
      </c>
      <c r="AM323" s="39" t="s">
        <v>3275</v>
      </c>
      <c r="AN323" s="98">
        <f>AVERAGEIF($C$2:$C$242,2,AM$2:AM$242)</f>
        <v>2010.3333333333333</v>
      </c>
      <c r="AZ323" s="39" t="s">
        <v>3275</v>
      </c>
      <c r="BA323" s="36">
        <f>COUNTIFS($C$2:$C$242,2,AZ$2:AZ$242,1)</f>
        <v>1</v>
      </c>
      <c r="BB323" s="41">
        <f>BA323/BA327</f>
        <v>0.14285714285714285</v>
      </c>
      <c r="BC323" s="36">
        <f>COUNTIFS($C$2:$C$242,2,AZ$2:AZ$242,2)</f>
        <v>5</v>
      </c>
      <c r="BD323" s="41">
        <f>BC323/BC327</f>
        <v>0.1111111111111111</v>
      </c>
      <c r="BE323" s="36">
        <f>COUNTIFS($C$2:$C$242,2,AZ$2:AZ$242,3)</f>
        <v>0</v>
      </c>
      <c r="BF323" s="42" t="e">
        <f>BE323/BE327</f>
        <v>#DIV/0!</v>
      </c>
      <c r="CK323" s="109" t="s">
        <v>3275</v>
      </c>
      <c r="CL323" s="119">
        <f>AVERAGEIF($C$2:$C$242,2,CK$2:CK$242)</f>
        <v>2251.6666666666665</v>
      </c>
      <c r="CN323" s="109" t="s">
        <v>3275</v>
      </c>
      <c r="CO323" s="119">
        <f>AVERAGEIF($C$2:$C$242,2,CN$2:CN$242)</f>
        <v>139</v>
      </c>
      <c r="DT323" s="109" t="s">
        <v>3275</v>
      </c>
      <c r="DU323" s="59">
        <f>AVERAGEIF($C$2:$C$242,2,DT$2:DT$242)</f>
        <v>0.95</v>
      </c>
      <c r="DZ323" s="109" t="s">
        <v>3275</v>
      </c>
      <c r="EA323" s="127">
        <f>AVERAGEIF($C$2:$C$242,2,DZ$2:DZ$242)</f>
        <v>1299.3333333333333</v>
      </c>
      <c r="EC323" s="109" t="s">
        <v>3275</v>
      </c>
      <c r="ED323" s="127">
        <f>AVERAGEIF($C$2:$C$242,2,EC$2:EC$242)</f>
        <v>17</v>
      </c>
      <c r="EF323" s="109" t="s">
        <v>3275</v>
      </c>
      <c r="EG323" s="127">
        <f>AVERAGEIF($C$2:$C$242,2,EF$2:EF$242)</f>
        <v>5</v>
      </c>
      <c r="FC323" s="39" t="s">
        <v>3275</v>
      </c>
      <c r="FD323" s="36">
        <f>COUNTIFS($C$2:$C$242,2,FC$2:FC$242,1)</f>
        <v>0</v>
      </c>
      <c r="FE323" s="41">
        <f>FD323/FD327</f>
        <v>0</v>
      </c>
      <c r="FF323" s="36">
        <f>COUNTIFS($C$2:$C$242,2,FC$2:FC$242,2)</f>
        <v>4</v>
      </c>
      <c r="FG323" s="41">
        <f>FF323/FF327</f>
        <v>0.10810810810810811</v>
      </c>
      <c r="FH323" s="36">
        <f>COUNTIFS($C$2:$C$242,2,FC$2:FC$242,3)</f>
        <v>0</v>
      </c>
      <c r="FI323" s="42" t="e">
        <f>FH323/FH327</f>
        <v>#DIV/0!</v>
      </c>
      <c r="FK323" s="109" t="s">
        <v>3275</v>
      </c>
      <c r="FL323" s="127" t="e">
        <f>AVERAGEIF($C$2:$C$242,2,FK$2:FK$242)</f>
        <v>#DIV/0!</v>
      </c>
      <c r="FN323" s="109" t="s">
        <v>3275</v>
      </c>
      <c r="FO323" s="127" t="e">
        <f>AVERAGEIF($C$2:$C$242,2,FN$2:FN$242)</f>
        <v>#DIV/0!</v>
      </c>
    </row>
    <row r="324" spans="12:171" x14ac:dyDescent="0.2">
      <c r="L324" s="57" t="s">
        <v>3276</v>
      </c>
      <c r="M324" s="58">
        <f>AVERAGEIF($C$2:$C$242,3,L$2:L$242)</f>
        <v>3.666666666666666E-2</v>
      </c>
      <c r="AJ324" s="57" t="s">
        <v>3276</v>
      </c>
      <c r="AK324" s="97">
        <f>AVERAGEIF($C$2:$C$242,3,AJ$2:AJ$242)</f>
        <v>2014.2307692307693</v>
      </c>
      <c r="AM324" s="57" t="s">
        <v>3276</v>
      </c>
      <c r="AN324" s="97">
        <f>AVERAGEIF($C$2:$C$242,3,AM$2:AM$242)</f>
        <v>2013.5</v>
      </c>
      <c r="AZ324" s="35" t="s">
        <v>3276</v>
      </c>
      <c r="BA324" s="36">
        <f>COUNTIFS($C$2:$C$242,3,AZ$2:AZ$242,1)</f>
        <v>1</v>
      </c>
      <c r="BB324" s="37">
        <f>BA324/BA327</f>
        <v>0.14285714285714285</v>
      </c>
      <c r="BC324" s="36">
        <f>COUNTIFS($C$2:$C$242,3,AZ$2:AZ$242,2)</f>
        <v>9</v>
      </c>
      <c r="BD324" s="37">
        <f>BC324/BC327</f>
        <v>0.2</v>
      </c>
      <c r="BE324" s="36">
        <f>COUNTIFS($C$2:$C$242,3,AZ$2:AZ$242,3)</f>
        <v>0</v>
      </c>
      <c r="BF324" s="38" t="e">
        <f>BE324/BE327</f>
        <v>#DIV/0!</v>
      </c>
      <c r="CK324" s="108" t="s">
        <v>3276</v>
      </c>
      <c r="CL324" s="118">
        <f>AVERAGEIF($C$2:$C$242,3,CK$2:CK$242)</f>
        <v>2352</v>
      </c>
      <c r="CN324" s="108" t="s">
        <v>3276</v>
      </c>
      <c r="CO324" s="118">
        <f>AVERAGEIF($C$2:$C$242,3,CN$2:CN$242)</f>
        <v>55.875</v>
      </c>
      <c r="DT324" s="108" t="s">
        <v>3276</v>
      </c>
      <c r="DU324" s="58">
        <f>AVERAGEIF($C$2:$C$242,3,DT$2:DT$242)</f>
        <v>0.83000000000000007</v>
      </c>
      <c r="DZ324" s="108" t="s">
        <v>3276</v>
      </c>
      <c r="EA324" s="126">
        <f>AVERAGEIF($C$2:$C$242,3,DZ$2:DZ$242)</f>
        <v>2162.6666666666665</v>
      </c>
      <c r="EC324" s="108" t="s">
        <v>3276</v>
      </c>
      <c r="ED324" s="126">
        <f>AVERAGEIF($C$2:$C$242,3,EC$2:EC$242)</f>
        <v>20.857142857142858</v>
      </c>
      <c r="EF324" s="108" t="s">
        <v>3276</v>
      </c>
      <c r="EG324" s="126">
        <f>AVERAGEIF($C$2:$C$242,3,EF$2:EF$242)</f>
        <v>3</v>
      </c>
      <c r="FC324" s="35" t="s">
        <v>3276</v>
      </c>
      <c r="FD324" s="36">
        <f>COUNTIFS($C$2:$C$242,3,FC$2:FC$242,1)</f>
        <v>3</v>
      </c>
      <c r="FE324" s="37">
        <f>FD324/FD327</f>
        <v>0.17647058823529413</v>
      </c>
      <c r="FF324" s="36">
        <f>COUNTIFS($C$2:$C$242,3,FC$2:FC$242,2)</f>
        <v>10</v>
      </c>
      <c r="FG324" s="37">
        <f>FF324/FF327</f>
        <v>0.27027027027027029</v>
      </c>
      <c r="FH324" s="36">
        <f>COUNTIFS($C$2:$C$242,3,FC$2:FC$242,3)</f>
        <v>0</v>
      </c>
      <c r="FI324" s="38" t="e">
        <f>FH324/FH327</f>
        <v>#DIV/0!</v>
      </c>
      <c r="FK324" s="108" t="s">
        <v>3276</v>
      </c>
      <c r="FL324" s="126">
        <f>AVERAGEIF($C$2:$C$242,3,FK$2:FK$242)</f>
        <v>35.666666666666664</v>
      </c>
      <c r="FN324" s="108" t="s">
        <v>3276</v>
      </c>
      <c r="FO324" s="126">
        <f>AVERAGEIF($C$2:$C$242,3,FN$2:FN$242)</f>
        <v>0</v>
      </c>
    </row>
    <row r="325" spans="12:171" x14ac:dyDescent="0.2">
      <c r="L325" s="39" t="s">
        <v>3277</v>
      </c>
      <c r="M325" s="59">
        <f>AVERAGEIF($C$2:$C$242,4,L$2:L$242)</f>
        <v>1.4999999999999999E-2</v>
      </c>
      <c r="AJ325" s="39" t="s">
        <v>3277</v>
      </c>
      <c r="AK325" s="98">
        <f>AVERAGEIF($C$2:$C$242,4,AJ$2:AJ$242)</f>
        <v>2013.6190476190477</v>
      </c>
      <c r="AM325" s="39" t="s">
        <v>3277</v>
      </c>
      <c r="AN325" s="98">
        <f>AVERAGEIF($C$2:$C$242,4,AM$2:AM$242)</f>
        <v>2010.4285714285713</v>
      </c>
      <c r="AZ325" s="39" t="s">
        <v>3277</v>
      </c>
      <c r="BA325" s="36">
        <f>COUNTIFS($C$2:$C$242,4,AZ$2:AZ$242,1)</f>
        <v>3</v>
      </c>
      <c r="BB325" s="41">
        <f>BA325/BA327</f>
        <v>0.42857142857142855</v>
      </c>
      <c r="BC325" s="36">
        <f>COUNTIFS($C$2:$C$242,4,AZ$2:AZ$242,2)</f>
        <v>13</v>
      </c>
      <c r="BD325" s="41">
        <f>BC325/BC327</f>
        <v>0.28888888888888886</v>
      </c>
      <c r="BE325" s="36">
        <f>COUNTIFS($C$2:$C$242,4,AZ$2:AZ$242,3)</f>
        <v>0</v>
      </c>
      <c r="BF325" s="42" t="e">
        <f>BE325/BE327</f>
        <v>#DIV/0!</v>
      </c>
      <c r="CK325" s="109" t="s">
        <v>3277</v>
      </c>
      <c r="CL325" s="119">
        <f>AVERAGEIF($C$2:$C$242,4,CK$2:CK$242)</f>
        <v>6202.2307692307695</v>
      </c>
      <c r="CN325" s="109" t="s">
        <v>3277</v>
      </c>
      <c r="CO325" s="119">
        <f>AVERAGEIF($C$2:$C$242,4,CN$2:CN$242)</f>
        <v>136.72727272727272</v>
      </c>
      <c r="DT325" s="109" t="s">
        <v>3277</v>
      </c>
      <c r="DU325" s="59">
        <f>AVERAGEIF($C$2:$C$242,4,DT$2:DT$242)</f>
        <v>0.71290909090909083</v>
      </c>
      <c r="DZ325" s="109" t="s">
        <v>3277</v>
      </c>
      <c r="EA325" s="127">
        <f>AVERAGEIF($C$2:$C$242,4,DZ$2:DZ$242)</f>
        <v>7269.090909090909</v>
      </c>
      <c r="EC325" s="109" t="s">
        <v>3277</v>
      </c>
      <c r="ED325" s="127">
        <f>AVERAGEIF($C$2:$C$242,4,EC$2:EC$242)</f>
        <v>200.66666666666666</v>
      </c>
      <c r="EF325" s="109" t="s">
        <v>3277</v>
      </c>
      <c r="EG325" s="127">
        <f>AVERAGEIF($C$2:$C$242,4,EF$2:EF$242)</f>
        <v>39</v>
      </c>
      <c r="FC325" s="39" t="s">
        <v>3277</v>
      </c>
      <c r="FD325" s="36">
        <f>COUNTIFS($C$2:$C$242,4,FC$2:FC$242,1)</f>
        <v>8</v>
      </c>
      <c r="FE325" s="41">
        <f>FD325/FD327</f>
        <v>0.47058823529411764</v>
      </c>
      <c r="FF325" s="36">
        <f>COUNTIFS($C$2:$C$242,4,FC$2:FC$242,2)</f>
        <v>10</v>
      </c>
      <c r="FG325" s="41">
        <f>FF325/FF327</f>
        <v>0.27027027027027029</v>
      </c>
      <c r="FH325" s="36">
        <f>COUNTIFS($C$2:$C$242,4,FC$2:FC$242,3)</f>
        <v>0</v>
      </c>
      <c r="FI325" s="42" t="e">
        <f>FH325/FH327</f>
        <v>#DIV/0!</v>
      </c>
      <c r="FK325" s="109" t="s">
        <v>3277</v>
      </c>
      <c r="FL325" s="127">
        <f>AVERAGEIF($C$2:$C$242,4,FK$2:FK$242)</f>
        <v>131.81818181818181</v>
      </c>
      <c r="FN325" s="109" t="s">
        <v>3277</v>
      </c>
      <c r="FO325" s="127">
        <f>AVERAGEIF($C$2:$C$242,4,FN$2:FN$242)</f>
        <v>0</v>
      </c>
    </row>
    <row r="326" spans="12:171" x14ac:dyDescent="0.2">
      <c r="L326" s="57" t="s">
        <v>3278</v>
      </c>
      <c r="M326" s="58">
        <f>AVERAGEIF($C$2:$C$242,5,L$2:L$242)</f>
        <v>3.2500000000000001E-2</v>
      </c>
      <c r="AJ326" s="57" t="s">
        <v>3278</v>
      </c>
      <c r="AK326" s="97">
        <f>AVERAGEIF($C$2:$C$242,5,AJ$2:AJ$242)</f>
        <v>2015.5294117647059</v>
      </c>
      <c r="AM326" s="57" t="s">
        <v>3278</v>
      </c>
      <c r="AN326" s="97">
        <f>AVERAGEIF($C$2:$C$242,5,AM$2:AM$242)</f>
        <v>2013.8</v>
      </c>
      <c r="AZ326" s="35" t="s">
        <v>3278</v>
      </c>
      <c r="BA326" s="36">
        <f>COUNTIFS($C$2:$C$242,5,AZ$2:AZ$242,1)</f>
        <v>2</v>
      </c>
      <c r="BB326" s="37">
        <f>BA326/BA327</f>
        <v>0.2857142857142857</v>
      </c>
      <c r="BC326" s="36">
        <f>COUNTIFS($C$2:$C$242,5,AZ$2:AZ$242,2)</f>
        <v>16</v>
      </c>
      <c r="BD326" s="37">
        <f>BC326/BC327</f>
        <v>0.35555555555555557</v>
      </c>
      <c r="BE326" s="36">
        <f>COUNTIFS($C$2:$C$242,5,AZ$2:AZ$242,3)</f>
        <v>0</v>
      </c>
      <c r="BF326" s="38" t="e">
        <f>BE326/BE327</f>
        <v>#DIV/0!</v>
      </c>
      <c r="CK326" s="108" t="s">
        <v>3278</v>
      </c>
      <c r="CL326" s="118">
        <f>AVERAGEIF($C$2:$C$242,5,CK$2:CK$242)</f>
        <v>39929.555555555555</v>
      </c>
      <c r="CN326" s="108" t="s">
        <v>3278</v>
      </c>
      <c r="CO326" s="118">
        <f>AVERAGEIF($C$2:$C$242,5,CN$2:CN$242)</f>
        <v>2051.5555555555557</v>
      </c>
      <c r="DT326" s="108" t="s">
        <v>3278</v>
      </c>
      <c r="DU326" s="58">
        <f>AVERAGEIF($C$2:$C$242,5,DT$2:DT$242)</f>
        <v>0.44500000000000001</v>
      </c>
      <c r="DZ326" s="108" t="s">
        <v>3278</v>
      </c>
      <c r="EA326" s="126">
        <f>AVERAGEIF($C$2:$C$242,5,DZ$2:DZ$242)</f>
        <v>36226.285714285717</v>
      </c>
      <c r="EC326" s="108" t="s">
        <v>3278</v>
      </c>
      <c r="ED326" s="126">
        <f>AVERAGEIF($C$2:$C$242,5,EC$2:EC$242)</f>
        <v>3182.1666666666665</v>
      </c>
      <c r="EF326" s="108" t="s">
        <v>3278</v>
      </c>
      <c r="EG326" s="126">
        <f>AVERAGEIF($C$2:$C$242,5,EF$2:EF$242)</f>
        <v>513.33333333333337</v>
      </c>
      <c r="FC326" s="35" t="s">
        <v>3278</v>
      </c>
      <c r="FD326" s="36">
        <f>COUNTIFS($C$2:$C$242,5,FC$2:FC$242,1)</f>
        <v>6</v>
      </c>
      <c r="FE326" s="37">
        <f>FD326/FD327</f>
        <v>0.35294117647058826</v>
      </c>
      <c r="FF326" s="36">
        <f>COUNTIFS($C$2:$C$242,5,FC$2:FC$242,2)</f>
        <v>6</v>
      </c>
      <c r="FG326" s="37">
        <f>FF326/FF327</f>
        <v>0.16216216216216217</v>
      </c>
      <c r="FH326" s="36">
        <f>COUNTIFS($C$2:$C$242,5,FC$2:FC$242,3)</f>
        <v>0</v>
      </c>
      <c r="FI326" s="38" t="e">
        <f>FH326/FH327</f>
        <v>#DIV/0!</v>
      </c>
      <c r="FK326" s="108" t="s">
        <v>3278</v>
      </c>
      <c r="FL326" s="126">
        <f>AVERAGEIF($C$2:$C$242,5,FK$2:FK$242)</f>
        <v>1787.7272727272727</v>
      </c>
      <c r="FN326" s="108" t="s">
        <v>3278</v>
      </c>
      <c r="FO326" s="126">
        <f>AVERAGEIF($C$2:$C$242,5,FN$2:FN$242)</f>
        <v>0</v>
      </c>
    </row>
    <row r="327" spans="12:171" x14ac:dyDescent="0.2">
      <c r="L327" s="43" t="s">
        <v>3279</v>
      </c>
      <c r="M327" s="46">
        <f>AVERAGE(L$2:L$242)</f>
        <v>2.896428571428572E-2</v>
      </c>
      <c r="AJ327" s="43" t="s">
        <v>3279</v>
      </c>
      <c r="AK327" s="99">
        <f>AVERAGE(AJ$2:AJ$242)</f>
        <v>2014.4142857142858</v>
      </c>
      <c r="AM327" s="43" t="s">
        <v>3279</v>
      </c>
      <c r="AN327" s="99">
        <f>AVERAGE(AM$2:AM$242)</f>
        <v>2012.5106382978724</v>
      </c>
      <c r="AZ327" s="43" t="s">
        <v>3279</v>
      </c>
      <c r="BA327" s="44">
        <f>SUM(BA322:BA326)</f>
        <v>7</v>
      </c>
      <c r="BB327" s="45">
        <f>BA327/(BE327+BC327+BA327)</f>
        <v>0.13461538461538461</v>
      </c>
      <c r="BC327" s="44">
        <f>SUM(BC322:BC326)</f>
        <v>45</v>
      </c>
      <c r="BD327" s="45">
        <f>BC327/(BA327+BE327+BC327)</f>
        <v>0.86538461538461542</v>
      </c>
      <c r="BE327" s="44">
        <f>SUM(BE322:BE326)</f>
        <v>0</v>
      </c>
      <c r="BF327" s="46">
        <f>BE327/(BA327+BC327+BE327)</f>
        <v>0</v>
      </c>
      <c r="CK327" s="110" t="s">
        <v>3279</v>
      </c>
      <c r="CL327" s="120">
        <f>AVERAGE(CK$2:CK$242)</f>
        <v>12791.111111111111</v>
      </c>
      <c r="CN327" s="110" t="s">
        <v>3279</v>
      </c>
      <c r="CO327" s="120">
        <f>AVERAGE(CN$2:CN$242)</f>
        <v>595.42857142857144</v>
      </c>
      <c r="DT327" s="110" t="s">
        <v>3279</v>
      </c>
      <c r="DU327" s="46">
        <f>AVERAGE(DT$2:DT$242)</f>
        <v>0.70259090909090915</v>
      </c>
      <c r="DZ327" s="110" t="s">
        <v>3279</v>
      </c>
      <c r="EA327" s="128">
        <f>AVERAGE(DZ$2:DZ$242)</f>
        <v>11696.566666666668</v>
      </c>
      <c r="EC327" s="110" t="s">
        <v>3279</v>
      </c>
      <c r="ED327" s="128">
        <f>AVERAGE(EC$2:EC$242)</f>
        <v>810.73076923076928</v>
      </c>
      <c r="EF327" s="110" t="s">
        <v>3279</v>
      </c>
      <c r="EG327" s="128">
        <f>AVERAGE(EF$2:EF$242)</f>
        <v>230.1904761904762</v>
      </c>
      <c r="FC327" s="43" t="s">
        <v>3279</v>
      </c>
      <c r="FD327" s="44">
        <f>SUM(FD322:FD326)</f>
        <v>17</v>
      </c>
      <c r="FE327" s="45">
        <f>FD327/(FH327+FF327+FD327)</f>
        <v>0.31481481481481483</v>
      </c>
      <c r="FF327" s="44">
        <f>SUM(FF322:FF326)</f>
        <v>37</v>
      </c>
      <c r="FG327" s="45">
        <f>FF327/(FD327+FH327+FF327)</f>
        <v>0.68518518518518523</v>
      </c>
      <c r="FH327" s="44">
        <f>SUM(FH322:FH326)</f>
        <v>0</v>
      </c>
      <c r="FI327" s="46">
        <f>FH327/(FD327+FF327+FH327)</f>
        <v>0</v>
      </c>
      <c r="FK327" s="110" t="s">
        <v>3279</v>
      </c>
      <c r="FL327" s="128">
        <f>AVERAGE(FK$2:FK$242)</f>
        <v>848.88</v>
      </c>
      <c r="FN327" s="110" t="s">
        <v>3279</v>
      </c>
      <c r="FO327" s="128">
        <f>AVERAGE(FN$2:FN$242)</f>
        <v>0</v>
      </c>
    </row>
    <row r="328" spans="12:171" x14ac:dyDescent="0.2">
      <c r="L328" s="47" t="s">
        <v>3266</v>
      </c>
      <c r="M328" s="60"/>
      <c r="AJ328" s="47" t="s">
        <v>3266</v>
      </c>
      <c r="AK328" s="100"/>
      <c r="AM328" s="47" t="s">
        <v>3266</v>
      </c>
      <c r="AN328" s="100"/>
      <c r="AZ328" s="47" t="s">
        <v>3266</v>
      </c>
      <c r="BA328" s="48" t="str">
        <f>BA321</f>
        <v>Yes</v>
      </c>
      <c r="BB328" s="48"/>
      <c r="BC328" s="48" t="str">
        <f>BC321</f>
        <v>No</v>
      </c>
      <c r="BD328" s="48"/>
      <c r="BE328" s="48" t="str">
        <f>BE321</f>
        <v>Unsure</v>
      </c>
      <c r="BF328" s="49"/>
      <c r="CK328" s="111" t="s">
        <v>3266</v>
      </c>
      <c r="CL328" s="121"/>
      <c r="CN328" s="111" t="s">
        <v>3266</v>
      </c>
      <c r="CO328" s="121"/>
      <c r="DT328" s="111" t="s">
        <v>3266</v>
      </c>
      <c r="DU328" s="60"/>
      <c r="DZ328" s="111" t="s">
        <v>3266</v>
      </c>
      <c r="EA328" s="129"/>
      <c r="EC328" s="111" t="s">
        <v>3266</v>
      </c>
      <c r="ED328" s="129"/>
      <c r="EF328" s="111" t="s">
        <v>3266</v>
      </c>
      <c r="EG328" s="129"/>
      <c r="FC328" s="47" t="s">
        <v>3266</v>
      </c>
      <c r="FD328" s="48" t="str">
        <f>FD321</f>
        <v>Yes</v>
      </c>
      <c r="FE328" s="48"/>
      <c r="FF328" s="48" t="str">
        <f>FF321</f>
        <v>No</v>
      </c>
      <c r="FG328" s="48"/>
      <c r="FH328" s="48" t="str">
        <f>FH321</f>
        <v>Unsure</v>
      </c>
      <c r="FI328" s="49"/>
      <c r="FK328" s="111" t="s">
        <v>3266</v>
      </c>
      <c r="FL328" s="129"/>
      <c r="FN328" s="111" t="s">
        <v>3266</v>
      </c>
      <c r="FO328" s="129"/>
    </row>
    <row r="329" spans="12:171" x14ac:dyDescent="0.2">
      <c r="L329" s="57" t="s">
        <v>3280</v>
      </c>
      <c r="M329" s="58">
        <f>AVERAGEIF($D$2:$D$242,1,L$2:L$242)</f>
        <v>0.01</v>
      </c>
      <c r="AJ329" s="57" t="s">
        <v>3280</v>
      </c>
      <c r="AK329" s="97">
        <f>AVERAGEIF($D$2:$D$242,1,AJ$2:AJ$242)</f>
        <v>2015</v>
      </c>
      <c r="AM329" s="57" t="s">
        <v>3280</v>
      </c>
      <c r="AN329" s="97">
        <f>AVERAGEIF($D$2:$D$242,1,AM$2:AM$242)</f>
        <v>2015</v>
      </c>
      <c r="AZ329" s="35" t="s">
        <v>3280</v>
      </c>
      <c r="BA329" s="36">
        <f>COUNTIFS($D$2:$D$242,1,AZ$2:AZ$242,1)</f>
        <v>0</v>
      </c>
      <c r="BB329" s="37">
        <f>BA329/BA341</f>
        <v>0</v>
      </c>
      <c r="BC329" s="36">
        <f>COUNTIFS($D$2:$D$242,1,AZ$2:AZ$242,2)</f>
        <v>4</v>
      </c>
      <c r="BD329" s="37">
        <f>BC329/BC341</f>
        <v>8.8888888888888892E-2</v>
      </c>
      <c r="BE329" s="36">
        <f>COUNTIFS($D$2:$D$242,1,AZ$2:AZ$242,3)</f>
        <v>0</v>
      </c>
      <c r="BF329" s="38" t="e">
        <f>BE329/BE341</f>
        <v>#DIV/0!</v>
      </c>
      <c r="CK329" s="108" t="s">
        <v>3280</v>
      </c>
      <c r="CL329" s="118">
        <f>AVERAGEIF($D$2:$D$242,1,CK$2:CK$242)</f>
        <v>1737.5</v>
      </c>
      <c r="CN329" s="108" t="s">
        <v>3280</v>
      </c>
      <c r="CO329" s="118">
        <f>AVERAGEIF($D$2:$D$242,1,CN$2:CN$242)</f>
        <v>439.25</v>
      </c>
      <c r="DT329" s="108" t="s">
        <v>3280</v>
      </c>
      <c r="DU329" s="58" t="e">
        <f>AVERAGEIF($D$2:$D$242,1,DT$2:DT$242)</f>
        <v>#DIV/0!</v>
      </c>
      <c r="DZ329" s="108" t="s">
        <v>3280</v>
      </c>
      <c r="EA329" s="126" t="e">
        <f>AVERAGEIF($D$2:$D$242,1,DZ$2:DZ$242)</f>
        <v>#DIV/0!</v>
      </c>
      <c r="EC329" s="108" t="s">
        <v>3280</v>
      </c>
      <c r="ED329" s="126">
        <f>AVERAGEIF($D$2:$D$242,1,EC$2:EC$242)</f>
        <v>72</v>
      </c>
      <c r="EF329" s="108" t="s">
        <v>3280</v>
      </c>
      <c r="EG329" s="126">
        <f>AVERAGEIF($D$2:$D$242,1,EF$2:EF$242)</f>
        <v>0</v>
      </c>
      <c r="FC329" s="35" t="s">
        <v>3280</v>
      </c>
      <c r="FD329" s="36">
        <f>COUNTIFS($D$2:$D$242,1,FC$2:FC$242,1)</f>
        <v>1</v>
      </c>
      <c r="FE329" s="37">
        <f>FD329/FD341</f>
        <v>5.8823529411764705E-2</v>
      </c>
      <c r="FF329" s="36">
        <f>COUNTIFS($D$2:$D$242,1,FC$2:FC$242,2)</f>
        <v>3</v>
      </c>
      <c r="FG329" s="37">
        <f>FF329/FF341</f>
        <v>8.1081081081081086E-2</v>
      </c>
      <c r="FH329" s="36">
        <f>COUNTIFS($D$2:$D$242,1,FC$2:FC$242,3)</f>
        <v>0</v>
      </c>
      <c r="FI329" s="38" t="e">
        <f>FH329/FH341</f>
        <v>#DIV/0!</v>
      </c>
      <c r="FK329" s="108" t="s">
        <v>3280</v>
      </c>
      <c r="FL329" s="126">
        <f>AVERAGEIF($D$2:$D$242,1,FK$2:FK$242)</f>
        <v>194</v>
      </c>
      <c r="FN329" s="108" t="s">
        <v>3280</v>
      </c>
      <c r="FO329" s="126" t="e">
        <f>AVERAGEIF($D$2:$D$242,1,FN$2:FN$242)</f>
        <v>#DIV/0!</v>
      </c>
    </row>
    <row r="330" spans="12:171" x14ac:dyDescent="0.2">
      <c r="L330" s="39" t="s">
        <v>3281</v>
      </c>
      <c r="M330" s="59">
        <f>AVERAGEIF($D$2:$D$242,2,L$2:L$242)</f>
        <v>0.01</v>
      </c>
      <c r="AJ330" s="39" t="s">
        <v>3281</v>
      </c>
      <c r="AK330" s="98">
        <f>AVERAGEIF($D$2:$D$242,2,AJ$2:AJ$242)</f>
        <v>2014.6</v>
      </c>
      <c r="AM330" s="39" t="s">
        <v>3281</v>
      </c>
      <c r="AN330" s="98">
        <f>AVERAGEIF($D$2:$D$242,2,AM$2:AM$242)</f>
        <v>2011.5</v>
      </c>
      <c r="AZ330" s="39" t="s">
        <v>3281</v>
      </c>
      <c r="BA330" s="36">
        <f>COUNTIFS($D$2:$D$242,2,AZ$2:AZ$242,1)</f>
        <v>0</v>
      </c>
      <c r="BB330" s="41">
        <f>BA330/BA341</f>
        <v>0</v>
      </c>
      <c r="BC330" s="36">
        <f>COUNTIFS($D$2:$D$242,2,AZ$2:AZ$242,2)</f>
        <v>11</v>
      </c>
      <c r="BD330" s="41">
        <f>BC330/BC341</f>
        <v>0.24444444444444444</v>
      </c>
      <c r="BE330" s="36">
        <f>COUNTIFS($D$2:$D$242,2,AZ$2:AZ$242,3)</f>
        <v>0</v>
      </c>
      <c r="BF330" s="42" t="e">
        <f>BE330/BE341</f>
        <v>#DIV/0!</v>
      </c>
      <c r="CK330" s="109" t="s">
        <v>3281</v>
      </c>
      <c r="CL330" s="119">
        <f>AVERAGEIF($D$2:$D$242,2,CK$2:CK$242)</f>
        <v>24649.333333333332</v>
      </c>
      <c r="CN330" s="109" t="s">
        <v>3281</v>
      </c>
      <c r="CO330" s="119">
        <f>AVERAGEIF($D$2:$D$242,2,CN$2:CN$242)</f>
        <v>138.4</v>
      </c>
      <c r="DT330" s="109" t="s">
        <v>3281</v>
      </c>
      <c r="DU330" s="59">
        <f>AVERAGEIF($D$2:$D$242,2,DT$2:DT$242)</f>
        <v>0.67666666666666675</v>
      </c>
      <c r="DZ330" s="109" t="s">
        <v>3281</v>
      </c>
      <c r="EA330" s="127">
        <f>AVERAGEIF($D$2:$D$242,2,DZ$2:DZ$242)</f>
        <v>9979.25</v>
      </c>
      <c r="EC330" s="109" t="s">
        <v>3281</v>
      </c>
      <c r="ED330" s="127">
        <f>AVERAGEIF($D$2:$D$242,2,EC$2:EC$242)</f>
        <v>80.5</v>
      </c>
      <c r="EF330" s="109" t="s">
        <v>3281</v>
      </c>
      <c r="EG330" s="127">
        <f>AVERAGEIF($D$2:$D$242,2,EF$2:EF$242)</f>
        <v>906.5</v>
      </c>
      <c r="FC330" s="39" t="s">
        <v>3281</v>
      </c>
      <c r="FD330" s="36">
        <f>COUNTIFS($D$2:$D$242,2,FC$2:FC$242,1)</f>
        <v>3</v>
      </c>
      <c r="FE330" s="41">
        <f>FD330/FD341</f>
        <v>0.17647058823529413</v>
      </c>
      <c r="FF330" s="36">
        <f>COUNTIFS($D$2:$D$242,2,FC$2:FC$242,2)</f>
        <v>3</v>
      </c>
      <c r="FG330" s="41">
        <f>FF330/FF341</f>
        <v>8.1081081081081086E-2</v>
      </c>
      <c r="FH330" s="36">
        <f>COUNTIFS($D$2:$D$242,2,FC$2:FC$242,3)</f>
        <v>0</v>
      </c>
      <c r="FI330" s="42" t="e">
        <f>FH330/FH341</f>
        <v>#DIV/0!</v>
      </c>
      <c r="FK330" s="109" t="s">
        <v>3281</v>
      </c>
      <c r="FL330" s="127">
        <f>AVERAGEIF($D$2:$D$242,2,FK$2:FK$242)</f>
        <v>2025.1666666666667</v>
      </c>
      <c r="FN330" s="109" t="s">
        <v>3281</v>
      </c>
      <c r="FO330" s="127" t="e">
        <f>AVERAGEIF($D$2:$D$242,2,FN$2:FN$242)</f>
        <v>#DIV/0!</v>
      </c>
    </row>
    <row r="331" spans="12:171" x14ac:dyDescent="0.2">
      <c r="L331" s="57" t="s">
        <v>3282</v>
      </c>
      <c r="M331" s="58">
        <f>AVERAGEIF($D$2:$D$242,3,L$2:L$242)</f>
        <v>3.3750000000000002E-2</v>
      </c>
      <c r="AJ331" s="57" t="s">
        <v>3282</v>
      </c>
      <c r="AK331" s="97">
        <f>AVERAGEIF($D$2:$D$242,3,AJ$2:AJ$242)</f>
        <v>2013.5</v>
      </c>
      <c r="AM331" s="57" t="s">
        <v>3282</v>
      </c>
      <c r="AN331" s="97">
        <f>AVERAGEIF($D$2:$D$242,3,AM$2:AM$242)</f>
        <v>2011.2857142857142</v>
      </c>
      <c r="AZ331" s="35" t="s">
        <v>3282</v>
      </c>
      <c r="BA331" s="36">
        <f>COUNTIFS($D$2:$D$242,3,AZ$2:AZ$242,1)</f>
        <v>3</v>
      </c>
      <c r="BB331" s="37">
        <f>BA331/BA341</f>
        <v>0.42857142857142855</v>
      </c>
      <c r="BC331" s="36">
        <f>COUNTIFS($D$2:$D$242,3,AZ$2:AZ$242,2)</f>
        <v>9</v>
      </c>
      <c r="BD331" s="37">
        <f>BC331/BC341</f>
        <v>0.2</v>
      </c>
      <c r="BE331" s="36">
        <f>COUNTIFS($D$2:$D$242,3,AZ$2:AZ$242,3)</f>
        <v>0</v>
      </c>
      <c r="BF331" s="38" t="e">
        <f>BE331/BE341</f>
        <v>#DIV/0!</v>
      </c>
      <c r="CK331" s="108" t="s">
        <v>3282</v>
      </c>
      <c r="CL331" s="118">
        <f>AVERAGEIF($D$2:$D$242,3,CK$2:CK$242)</f>
        <v>30644.333333333332</v>
      </c>
      <c r="CN331" s="108" t="s">
        <v>3282</v>
      </c>
      <c r="CO331" s="118">
        <f>AVERAGEIF($D$2:$D$242,3,CN$2:CN$242)</f>
        <v>1042</v>
      </c>
      <c r="DT331" s="108" t="s">
        <v>3282</v>
      </c>
      <c r="DU331" s="58">
        <f>AVERAGEIF($D$2:$D$242,3,DT$2:DT$242)</f>
        <v>0.68869999999999998</v>
      </c>
      <c r="DZ331" s="108" t="s">
        <v>3282</v>
      </c>
      <c r="EA331" s="126">
        <f>AVERAGEIF($D$2:$D$242,3,DZ$2:DZ$242)</f>
        <v>23388.625</v>
      </c>
      <c r="EC331" s="108" t="s">
        <v>3282</v>
      </c>
      <c r="ED331" s="126">
        <f>AVERAGEIF($D$2:$D$242,3,EC$2:EC$242)</f>
        <v>2381.125</v>
      </c>
      <c r="EF331" s="108" t="s">
        <v>3282</v>
      </c>
      <c r="EG331" s="126">
        <f>AVERAGEIF($D$2:$D$242,3,EF$2:EF$242)</f>
        <v>316.28571428571428</v>
      </c>
      <c r="FC331" s="35" t="s">
        <v>3282</v>
      </c>
      <c r="FD331" s="36">
        <f>COUNTIFS($D$2:$D$242,3,FC$2:FC$242,1)</f>
        <v>5</v>
      </c>
      <c r="FE331" s="37">
        <f>FD331/FD341</f>
        <v>0.29411764705882354</v>
      </c>
      <c r="FF331" s="36">
        <f>COUNTIFS($D$2:$D$242,3,FC$2:FC$242,2)</f>
        <v>8</v>
      </c>
      <c r="FG331" s="37">
        <f>FF331/FF341</f>
        <v>0.21621621621621623</v>
      </c>
      <c r="FH331" s="36">
        <f>COUNTIFS($D$2:$D$242,3,FC$2:FC$242,3)</f>
        <v>0</v>
      </c>
      <c r="FI331" s="38" t="e">
        <f>FH331/FH341</f>
        <v>#DIV/0!</v>
      </c>
      <c r="FK331" s="108" t="s">
        <v>3282</v>
      </c>
      <c r="FL331" s="126">
        <f>AVERAGEIF($D$2:$D$242,3,FK$2:FK$242)</f>
        <v>616</v>
      </c>
      <c r="FN331" s="108" t="s">
        <v>3282</v>
      </c>
      <c r="FO331" s="126">
        <f>AVERAGEIF($D$2:$D$242,3,FN$2:FN$242)</f>
        <v>0</v>
      </c>
    </row>
    <row r="332" spans="12:171" x14ac:dyDescent="0.2">
      <c r="L332" s="39" t="s">
        <v>3283</v>
      </c>
      <c r="M332" s="59" t="e">
        <f>AVERAGEIF($D$2:$D$242,4,L$2:L$242)</f>
        <v>#DIV/0!</v>
      </c>
      <c r="AJ332" s="39" t="s">
        <v>3283</v>
      </c>
      <c r="AK332" s="98">
        <f>AVERAGEIF($D$2:$D$242,4,AJ$2:AJ$242)</f>
        <v>2016.2857142857142</v>
      </c>
      <c r="AM332" s="39" t="s">
        <v>3283</v>
      </c>
      <c r="AN332" s="98">
        <f>AVERAGEIF($D$2:$D$242,4,AM$2:AM$242)</f>
        <v>2015</v>
      </c>
      <c r="AZ332" s="39" t="s">
        <v>3283</v>
      </c>
      <c r="BA332" s="36">
        <f>COUNTIFS($D$2:$D$242,4,AZ$2:AZ$242,1)</f>
        <v>1</v>
      </c>
      <c r="BB332" s="41">
        <f>BA332/BA341</f>
        <v>0.14285714285714285</v>
      </c>
      <c r="BC332" s="36">
        <f>COUNTIFS($D$2:$D$242,4,AZ$2:AZ$242,2)</f>
        <v>4</v>
      </c>
      <c r="BD332" s="41">
        <f>BC332/BC341</f>
        <v>8.8888888888888892E-2</v>
      </c>
      <c r="BE332" s="36">
        <f>COUNTIFS($D$2:$D$242,4,AZ$2:AZ$242,3)</f>
        <v>0</v>
      </c>
      <c r="BF332" s="42" t="e">
        <f>BE332/BE341</f>
        <v>#DIV/0!</v>
      </c>
      <c r="CK332" s="109" t="s">
        <v>3283</v>
      </c>
      <c r="CL332" s="119">
        <f>AVERAGEIF($D$2:$D$242,4,CK$2:CK$242)</f>
        <v>4550.5</v>
      </c>
      <c r="CN332" s="109" t="s">
        <v>3283</v>
      </c>
      <c r="CO332" s="119">
        <f>AVERAGEIF($D$2:$D$242,4,CN$2:CN$242)</f>
        <v>81.5</v>
      </c>
      <c r="DT332" s="109" t="s">
        <v>3283</v>
      </c>
      <c r="DU332" s="59">
        <f>AVERAGEIF($D$2:$D$242,4,DT$2:DT$242)</f>
        <v>0.48499999999999999</v>
      </c>
      <c r="DZ332" s="109" t="s">
        <v>3283</v>
      </c>
      <c r="EA332" s="127">
        <f>AVERAGEIF($D$2:$D$242,4,DZ$2:DZ$242)</f>
        <v>4944</v>
      </c>
      <c r="EC332" s="109" t="s">
        <v>3283</v>
      </c>
      <c r="ED332" s="127">
        <f>AVERAGEIF($D$2:$D$242,4,EC$2:EC$242)</f>
        <v>7.333333333333333</v>
      </c>
      <c r="EF332" s="109" t="s">
        <v>3283</v>
      </c>
      <c r="EG332" s="127">
        <f>AVERAGEIF($D$2:$D$242,4,EF$2:EF$242)</f>
        <v>43</v>
      </c>
      <c r="FC332" s="39" t="s">
        <v>3283</v>
      </c>
      <c r="FD332" s="36">
        <f>COUNTIFS($D$2:$D$242,4,FC$2:FC$242,1)</f>
        <v>1</v>
      </c>
      <c r="FE332" s="41">
        <f>FD332/FD341</f>
        <v>5.8823529411764705E-2</v>
      </c>
      <c r="FF332" s="36">
        <f>COUNTIFS($D$2:$D$242,4,FC$2:FC$242,2)</f>
        <v>4</v>
      </c>
      <c r="FG332" s="41">
        <f>FF332/FF341</f>
        <v>0.10810810810810811</v>
      </c>
      <c r="FH332" s="36">
        <f>COUNTIFS($D$2:$D$242,4,FC$2:FC$242,3)</f>
        <v>0</v>
      </c>
      <c r="FI332" s="42" t="e">
        <f>FH332/FH341</f>
        <v>#DIV/0!</v>
      </c>
      <c r="FK332" s="109" t="s">
        <v>3283</v>
      </c>
      <c r="FL332" s="127">
        <f>AVERAGEIF($D$2:$D$242,4,FK$2:FK$242)</f>
        <v>206</v>
      </c>
      <c r="FN332" s="109" t="s">
        <v>3283</v>
      </c>
      <c r="FO332" s="127" t="e">
        <f>AVERAGEIF($D$2:$D$242,4,FN$2:FN$242)</f>
        <v>#DIV/0!</v>
      </c>
    </row>
    <row r="333" spans="12:171" x14ac:dyDescent="0.2">
      <c r="L333" s="57" t="s">
        <v>3284</v>
      </c>
      <c r="M333" s="58" t="e">
        <f>AVERAGEIF($D$2:$D$242,5,L$2:L$242)</f>
        <v>#DIV/0!</v>
      </c>
      <c r="AJ333" s="57" t="s">
        <v>3284</v>
      </c>
      <c r="AK333" s="97">
        <f>AVERAGEIF($D$2:$D$242,5,AJ$2:AJ$242)</f>
        <v>2018.3333333333333</v>
      </c>
      <c r="AM333" s="57" t="s">
        <v>3284</v>
      </c>
      <c r="AN333" s="97">
        <f>AVERAGEIF($D$2:$D$242,5,AM$2:AM$242)</f>
        <v>2016</v>
      </c>
      <c r="AZ333" s="35" t="s">
        <v>3284</v>
      </c>
      <c r="BA333" s="36">
        <f>COUNTIFS($D$2:$D$242,5,AZ$2:AZ$242,1)</f>
        <v>1</v>
      </c>
      <c r="BB333" s="37">
        <f>BA333/BA341</f>
        <v>0.14285714285714285</v>
      </c>
      <c r="BC333" s="36">
        <f>COUNTIFS($D$2:$D$242,5,AZ$2:AZ$242,2)</f>
        <v>1</v>
      </c>
      <c r="BD333" s="37">
        <f>BC333/BC341</f>
        <v>2.2222222222222223E-2</v>
      </c>
      <c r="BE333" s="36">
        <f>COUNTIFS($D$2:$D$242,5,AZ$2:AZ$242,3)</f>
        <v>0</v>
      </c>
      <c r="BF333" s="38" t="e">
        <f>BE333/BE341</f>
        <v>#DIV/0!</v>
      </c>
      <c r="CK333" s="108" t="s">
        <v>3284</v>
      </c>
      <c r="CL333" s="118">
        <f>AVERAGEIF($D$2:$D$242,5,CK$2:CK$242)</f>
        <v>5533.333333333333</v>
      </c>
      <c r="CN333" s="108" t="s">
        <v>3284</v>
      </c>
      <c r="CO333" s="118">
        <f>AVERAGEIF($D$2:$D$242,5,CN$2:CN$242)</f>
        <v>0</v>
      </c>
      <c r="DT333" s="108" t="s">
        <v>3284</v>
      </c>
      <c r="DU333" s="58">
        <f>AVERAGEIF($D$2:$D$242,5,DT$2:DT$242)</f>
        <v>0.95</v>
      </c>
      <c r="DZ333" s="108" t="s">
        <v>3284</v>
      </c>
      <c r="EA333" s="126">
        <f>AVERAGEIF($D$2:$D$242,5,DZ$2:DZ$242)</f>
        <v>5533.333333333333</v>
      </c>
      <c r="EC333" s="108" t="s">
        <v>3284</v>
      </c>
      <c r="ED333" s="126">
        <f>AVERAGEIF($D$2:$D$242,5,EC$2:EC$242)</f>
        <v>0</v>
      </c>
      <c r="EF333" s="108" t="s">
        <v>3284</v>
      </c>
      <c r="EG333" s="126" t="e">
        <f>AVERAGEIF($D$2:$D$242,5,EF$2:EF$242)</f>
        <v>#DIV/0!</v>
      </c>
      <c r="FC333" s="35" t="s">
        <v>3284</v>
      </c>
      <c r="FD333" s="36">
        <f>COUNTIFS($D$2:$D$242,5,FC$2:FC$242,1)</f>
        <v>1</v>
      </c>
      <c r="FE333" s="37">
        <f>FD333/FD341</f>
        <v>5.8823529411764705E-2</v>
      </c>
      <c r="FF333" s="36">
        <f>COUNTIFS($D$2:$D$242,5,FC$2:FC$242,2)</f>
        <v>2</v>
      </c>
      <c r="FG333" s="37">
        <f>FF333/FF341</f>
        <v>5.4054054054054057E-2</v>
      </c>
      <c r="FH333" s="36">
        <f>COUNTIFS($D$2:$D$242,5,FC$2:FC$242,3)</f>
        <v>0</v>
      </c>
      <c r="FI333" s="38" t="e">
        <f>FH333/FH341</f>
        <v>#DIV/0!</v>
      </c>
      <c r="FK333" s="108" t="s">
        <v>3284</v>
      </c>
      <c r="FL333" s="126">
        <f>AVERAGEIF($D$2:$D$242,5,FK$2:FK$242)</f>
        <v>471</v>
      </c>
      <c r="FN333" s="108" t="s">
        <v>3284</v>
      </c>
      <c r="FO333" s="126">
        <f>AVERAGEIF($D$2:$D$242,5,FN$2:FN$242)</f>
        <v>0</v>
      </c>
    </row>
    <row r="334" spans="12:171" x14ac:dyDescent="0.2">
      <c r="L334" s="39" t="s">
        <v>3285</v>
      </c>
      <c r="M334" s="59" t="e">
        <f>AVERAGEIF($D$2:$D$242,6,L$2:L$242)</f>
        <v>#DIV/0!</v>
      </c>
      <c r="AJ334" s="39" t="s">
        <v>3285</v>
      </c>
      <c r="AK334" s="98">
        <f>AVERAGEIF($D$2:$D$242,6,AJ$2:AJ$242)</f>
        <v>2006</v>
      </c>
      <c r="AM334" s="39" t="s">
        <v>3285</v>
      </c>
      <c r="AN334" s="98">
        <f>AVERAGEIF($D$2:$D$242,6,AM$2:AM$242)</f>
        <v>2010</v>
      </c>
      <c r="AZ334" s="39" t="s">
        <v>3285</v>
      </c>
      <c r="BA334" s="36">
        <f>COUNTIFS($D$2:$D$242,6,AZ$2:AZ$242,1)</f>
        <v>0</v>
      </c>
      <c r="BB334" s="41">
        <f>BA334/BA341</f>
        <v>0</v>
      </c>
      <c r="BC334" s="36">
        <f>COUNTIFS($D$2:$D$242,6,AZ$2:AZ$242,2)</f>
        <v>1</v>
      </c>
      <c r="BD334" s="41">
        <f>BC334/BC341</f>
        <v>2.2222222222222223E-2</v>
      </c>
      <c r="BE334" s="36">
        <f>COUNTIFS($D$2:$D$242,6,AZ$2:AZ$242,3)</f>
        <v>0</v>
      </c>
      <c r="BF334" s="42" t="e">
        <f>BE334/BE341</f>
        <v>#DIV/0!</v>
      </c>
      <c r="CK334" s="109" t="s">
        <v>3285</v>
      </c>
      <c r="CL334" s="119" t="e">
        <f>AVERAGEIF($D$2:$D$242,6,CK$2:CK$242)</f>
        <v>#DIV/0!</v>
      </c>
      <c r="CN334" s="109" t="s">
        <v>3285</v>
      </c>
      <c r="CO334" s="119" t="e">
        <f>AVERAGEIF($D$2:$D$242,6,CN$2:CN$242)</f>
        <v>#DIV/0!</v>
      </c>
      <c r="DT334" s="109" t="s">
        <v>3285</v>
      </c>
      <c r="DU334" s="59" t="e">
        <f>AVERAGEIF($D$2:$D$242,6,DT$2:DT$242)</f>
        <v>#DIV/0!</v>
      </c>
      <c r="DZ334" s="109" t="s">
        <v>3285</v>
      </c>
      <c r="EA334" s="127" t="e">
        <f>AVERAGEIF($D$2:$D$242,6,DZ$2:DZ$242)</f>
        <v>#DIV/0!</v>
      </c>
      <c r="EC334" s="109" t="s">
        <v>3285</v>
      </c>
      <c r="ED334" s="127" t="e">
        <f>AVERAGEIF($D$2:$D$242,6,EC$2:EC$242)</f>
        <v>#DIV/0!</v>
      </c>
      <c r="EF334" s="109" t="s">
        <v>3285</v>
      </c>
      <c r="EG334" s="127" t="e">
        <f>AVERAGEIF($D$2:$D$242,6,EF$2:EF$242)</f>
        <v>#DIV/0!</v>
      </c>
      <c r="FC334" s="39" t="s">
        <v>3285</v>
      </c>
      <c r="FD334" s="36">
        <f>COUNTIFS($D$2:$D$242,6,FC$2:FC$242,1)</f>
        <v>0</v>
      </c>
      <c r="FE334" s="41">
        <f>FD334/FD341</f>
        <v>0</v>
      </c>
      <c r="FF334" s="36">
        <f>COUNTIFS($D$2:$D$242,6,FC$2:FC$242,2)</f>
        <v>1</v>
      </c>
      <c r="FG334" s="41">
        <f>FF334/FF341</f>
        <v>2.7027027027027029E-2</v>
      </c>
      <c r="FH334" s="36">
        <f>COUNTIFS($D$2:$D$242,6,FC$2:FC$242,3)</f>
        <v>0</v>
      </c>
      <c r="FI334" s="42" t="e">
        <f>FH334/FH341</f>
        <v>#DIV/0!</v>
      </c>
      <c r="FK334" s="109" t="s">
        <v>3285</v>
      </c>
      <c r="FL334" s="127" t="e">
        <f>AVERAGEIF($D$2:$D$242,6,FK$2:FK$242)</f>
        <v>#DIV/0!</v>
      </c>
      <c r="FN334" s="109" t="s">
        <v>3285</v>
      </c>
      <c r="FO334" s="127" t="e">
        <f>AVERAGEIF($D$2:$D$242,6,FN$2:FN$242)</f>
        <v>#DIV/0!</v>
      </c>
    </row>
    <row r="335" spans="12:171" x14ac:dyDescent="0.2">
      <c r="L335" s="57" t="s">
        <v>3286</v>
      </c>
      <c r="M335" s="58">
        <f>AVERAGEIF($D$2:$D$242,7,L$2:L$242)</f>
        <v>1.4999999999999999E-2</v>
      </c>
      <c r="AJ335" s="57" t="s">
        <v>3286</v>
      </c>
      <c r="AK335" s="97">
        <f>AVERAGEIF($D$2:$D$242,7,AJ$2:AJ$242)</f>
        <v>2013.7142857142858</v>
      </c>
      <c r="AM335" s="57" t="s">
        <v>3286</v>
      </c>
      <c r="AN335" s="97">
        <f>AVERAGEIF($D$2:$D$242,7,AM$2:AM$242)</f>
        <v>2010.4</v>
      </c>
      <c r="AZ335" s="35" t="s">
        <v>3286</v>
      </c>
      <c r="BA335" s="36">
        <f>COUNTIFS($D$2:$D$242,7,AZ$2:AZ$242,1)</f>
        <v>1</v>
      </c>
      <c r="BB335" s="37">
        <f>BA335/BA341</f>
        <v>0.14285714285714285</v>
      </c>
      <c r="BC335" s="36">
        <f>COUNTIFS($D$2:$D$242,7,AZ$2:AZ$242,2)</f>
        <v>2</v>
      </c>
      <c r="BD335" s="37">
        <f>BC335/BC341</f>
        <v>4.4444444444444446E-2</v>
      </c>
      <c r="BE335" s="36">
        <f>COUNTIFS($D$2:$D$242,7,AZ$2:AZ$242,3)</f>
        <v>0</v>
      </c>
      <c r="BF335" s="38" t="e">
        <f>BE335/BE341</f>
        <v>#DIV/0!</v>
      </c>
      <c r="CK335" s="108" t="s">
        <v>3286</v>
      </c>
      <c r="CL335" s="118">
        <f>AVERAGEIF($D$2:$D$242,7,CK$2:CK$242)</f>
        <v>1491</v>
      </c>
      <c r="CN335" s="108" t="s">
        <v>3286</v>
      </c>
      <c r="CO335" s="118">
        <f>AVERAGEIF($D$2:$D$242,7,CN$2:CN$242)</f>
        <v>625.75</v>
      </c>
      <c r="DT335" s="108" t="s">
        <v>3286</v>
      </c>
      <c r="DU335" s="58">
        <f>AVERAGEIF($D$2:$D$242,7,DT$2:DT$242)</f>
        <v>0.59000000000000008</v>
      </c>
      <c r="DZ335" s="108" t="s">
        <v>3286</v>
      </c>
      <c r="EA335" s="126">
        <f>AVERAGEIF($D$2:$D$242,7,DZ$2:DZ$242)</f>
        <v>3215</v>
      </c>
      <c r="EC335" s="108" t="s">
        <v>3286</v>
      </c>
      <c r="ED335" s="126">
        <f>AVERAGEIF($D$2:$D$242,7,EC$2:EC$242)</f>
        <v>504</v>
      </c>
      <c r="EF335" s="108" t="s">
        <v>3286</v>
      </c>
      <c r="EG335" s="126">
        <f>AVERAGEIF($D$2:$D$242,7,EF$2:EF$242)</f>
        <v>2</v>
      </c>
      <c r="FC335" s="35" t="s">
        <v>3286</v>
      </c>
      <c r="FD335" s="36">
        <f>COUNTIFS($D$2:$D$242,7,FC$2:FC$242,1)</f>
        <v>1</v>
      </c>
      <c r="FE335" s="37">
        <f>FD335/FD341</f>
        <v>5.8823529411764705E-2</v>
      </c>
      <c r="FF335" s="36">
        <f>COUNTIFS($D$2:$D$242,7,FC$2:FC$242,2)</f>
        <v>2</v>
      </c>
      <c r="FG335" s="37">
        <f>FF335/FF341</f>
        <v>5.4054054054054057E-2</v>
      </c>
      <c r="FH335" s="36">
        <f>COUNTIFS($D$2:$D$242,7,FC$2:FC$242,3)</f>
        <v>0</v>
      </c>
      <c r="FI335" s="38" t="e">
        <f>FH335/FH341</f>
        <v>#DIV/0!</v>
      </c>
      <c r="FK335" s="108" t="s">
        <v>3286</v>
      </c>
      <c r="FL335" s="126">
        <f>AVERAGEIF($D$2:$D$242,7,FK$2:FK$242)</f>
        <v>726</v>
      </c>
      <c r="FN335" s="108" t="s">
        <v>3286</v>
      </c>
      <c r="FO335" s="126">
        <f>AVERAGEIF($D$2:$D$242,7,FN$2:FN$242)</f>
        <v>0</v>
      </c>
    </row>
    <row r="336" spans="12:171" x14ac:dyDescent="0.2">
      <c r="L336" s="39" t="s">
        <v>3287</v>
      </c>
      <c r="M336" s="59">
        <f>AVERAGEIF($D$2:$D$242,8,L$2:L$242)</f>
        <v>0.09</v>
      </c>
      <c r="AJ336" s="39" t="s">
        <v>3287</v>
      </c>
      <c r="AK336" s="98">
        <f>AVERAGEIF($D$2:$D$242,8,AJ$2:AJ$242)</f>
        <v>2013.6666666666667</v>
      </c>
      <c r="AM336" s="39" t="s">
        <v>3287</v>
      </c>
      <c r="AN336" s="98">
        <f>AVERAGEIF($D$2:$D$242,8,AM$2:AM$242)</f>
        <v>2014.5</v>
      </c>
      <c r="AZ336" s="39" t="s">
        <v>3287</v>
      </c>
      <c r="BA336" s="36">
        <f>COUNTIFS($D$2:$D$242,8,AZ$2:AZ$242,1)</f>
        <v>0</v>
      </c>
      <c r="BB336" s="41">
        <f>BA336/BA341</f>
        <v>0</v>
      </c>
      <c r="BC336" s="36">
        <f>COUNTIFS($D$2:$D$242,8,AZ$2:AZ$242,2)</f>
        <v>2</v>
      </c>
      <c r="BD336" s="41">
        <f>BC336/BC341</f>
        <v>4.4444444444444446E-2</v>
      </c>
      <c r="BE336" s="36">
        <f>COUNTIFS($D$2:$D$242,8,AZ$2:AZ$242,3)</f>
        <v>0</v>
      </c>
      <c r="BF336" s="42" t="e">
        <f>BE336/BE341</f>
        <v>#DIV/0!</v>
      </c>
      <c r="CK336" s="109" t="s">
        <v>3287</v>
      </c>
      <c r="CL336" s="119">
        <f>AVERAGEIF($D$2:$D$242,8,CK$2:CK$242)</f>
        <v>15000</v>
      </c>
      <c r="CN336" s="109" t="s">
        <v>3287</v>
      </c>
      <c r="CO336" s="119">
        <f>AVERAGEIF($D$2:$D$242,8,CN$2:CN$242)</f>
        <v>2</v>
      </c>
      <c r="DT336" s="109" t="s">
        <v>3287</v>
      </c>
      <c r="DU336" s="59">
        <f>AVERAGEIF($D$2:$D$242,8,DT$2:DT$242)</f>
        <v>0.5</v>
      </c>
      <c r="DZ336" s="109" t="s">
        <v>3287</v>
      </c>
      <c r="EA336" s="127">
        <f>AVERAGEIF($D$2:$D$242,8,DZ$2:DZ$242)</f>
        <v>15000</v>
      </c>
      <c r="EC336" s="109" t="s">
        <v>3287</v>
      </c>
      <c r="ED336" s="127">
        <f>AVERAGEIF($D$2:$D$242,8,EC$2:EC$242)</f>
        <v>2</v>
      </c>
      <c r="EF336" s="109" t="s">
        <v>3287</v>
      </c>
      <c r="EG336" s="127" t="e">
        <f>AVERAGEIF($D$2:$D$242,8,EF$2:EF$242)</f>
        <v>#DIV/0!</v>
      </c>
      <c r="FC336" s="39" t="s">
        <v>3287</v>
      </c>
      <c r="FD336" s="36">
        <f>COUNTIFS($D$2:$D$242,8,FC$2:FC$242,1)</f>
        <v>1</v>
      </c>
      <c r="FE336" s="41">
        <f>FD336/FD341</f>
        <v>5.8823529411764705E-2</v>
      </c>
      <c r="FF336" s="36">
        <f>COUNTIFS($D$2:$D$242,8,FC$2:FC$242,2)</f>
        <v>1</v>
      </c>
      <c r="FG336" s="41">
        <f>FF336/FF341</f>
        <v>2.7027027027027029E-2</v>
      </c>
      <c r="FH336" s="36">
        <f>COUNTIFS($D$2:$D$242,8,FC$2:FC$242,3)</f>
        <v>0</v>
      </c>
      <c r="FI336" s="42" t="e">
        <f>FH336/FH341</f>
        <v>#DIV/0!</v>
      </c>
      <c r="FK336" s="109" t="s">
        <v>3287</v>
      </c>
      <c r="FL336" s="127" t="e">
        <f>AVERAGEIF($D$2:$D$242,8,FK$2:FK$242)</f>
        <v>#DIV/0!</v>
      </c>
      <c r="FN336" s="109" t="s">
        <v>3287</v>
      </c>
      <c r="FO336" s="127" t="e">
        <f>AVERAGEIF($D$2:$D$242,8,FN$2:FN$242)</f>
        <v>#DIV/0!</v>
      </c>
    </row>
    <row r="337" spans="12:171" x14ac:dyDescent="0.2">
      <c r="L337" s="57" t="s">
        <v>3288</v>
      </c>
      <c r="M337" s="58">
        <f>AVERAGEIF($D$2:$D$242,9,L$2:L$242)</f>
        <v>1.4999999999999999E-2</v>
      </c>
      <c r="AJ337" s="57" t="s">
        <v>3288</v>
      </c>
      <c r="AK337" s="97" t="e">
        <f>AVERAGEIF($D$2:$D$242,9,AJ$2:AJ$242)</f>
        <v>#DIV/0!</v>
      </c>
      <c r="AM337" s="57" t="s">
        <v>3288</v>
      </c>
      <c r="AN337" s="97" t="e">
        <f>AVERAGEIF($D$2:$D$242,9,AM$2:AM$242)</f>
        <v>#DIV/0!</v>
      </c>
      <c r="AZ337" s="35" t="s">
        <v>3288</v>
      </c>
      <c r="BA337" s="36">
        <f>COUNTIFS($D$2:$D$242,9,AZ$2:AZ$242,1)</f>
        <v>0</v>
      </c>
      <c r="BB337" s="37">
        <f>BA337/BA341</f>
        <v>0</v>
      </c>
      <c r="BC337" s="36">
        <f>COUNTIFS($D$2:$D$242,9,AZ$2:AZ$242,2)</f>
        <v>2</v>
      </c>
      <c r="BD337" s="37">
        <f>BC337/BC341</f>
        <v>4.4444444444444446E-2</v>
      </c>
      <c r="BE337" s="36">
        <f>COUNTIFS($D$2:$D$242,9,AZ$2:AZ$242,3)</f>
        <v>0</v>
      </c>
      <c r="BF337" s="38" t="e">
        <f>BE337/BE341</f>
        <v>#DIV/0!</v>
      </c>
      <c r="CK337" s="108" t="s">
        <v>3288</v>
      </c>
      <c r="CL337" s="118">
        <f>AVERAGEIF($D$2:$D$242,9,CK$2:CK$242)</f>
        <v>15062</v>
      </c>
      <c r="CN337" s="108" t="s">
        <v>3288</v>
      </c>
      <c r="CO337" s="118">
        <f>AVERAGEIF($D$2:$D$242,9,CN$2:CN$242)</f>
        <v>0</v>
      </c>
      <c r="DT337" s="108" t="s">
        <v>3288</v>
      </c>
      <c r="DU337" s="58" t="e">
        <f>AVERAGEIF($D$2:$D$242,9,DT$2:DT$242)</f>
        <v>#DIV/0!</v>
      </c>
      <c r="DZ337" s="108" t="s">
        <v>3288</v>
      </c>
      <c r="EA337" s="126">
        <f>AVERAGEIF($D$2:$D$242,9,DZ$2:DZ$242)</f>
        <v>15062</v>
      </c>
      <c r="EC337" s="108" t="s">
        <v>3288</v>
      </c>
      <c r="ED337" s="126">
        <f>AVERAGEIF($D$2:$D$242,9,EC$2:EC$242)</f>
        <v>1</v>
      </c>
      <c r="EF337" s="108" t="s">
        <v>3288</v>
      </c>
      <c r="EG337" s="126">
        <f>AVERAGEIF($D$2:$D$242,9,EF$2:EF$242)</f>
        <v>161.5</v>
      </c>
      <c r="FC337" s="35" t="s">
        <v>3288</v>
      </c>
      <c r="FD337" s="36">
        <f>COUNTIFS($D$2:$D$242,9,FC$2:FC$242,1)</f>
        <v>1</v>
      </c>
      <c r="FE337" s="37">
        <f>FD337/FD341</f>
        <v>5.8823529411764705E-2</v>
      </c>
      <c r="FF337" s="36">
        <f>COUNTIFS($D$2:$D$242,9,FC$2:FC$242,2)</f>
        <v>2</v>
      </c>
      <c r="FG337" s="37">
        <f>FF337/FF341</f>
        <v>5.4054054054054057E-2</v>
      </c>
      <c r="FH337" s="36">
        <f>COUNTIFS($D$2:$D$242,9,FC$2:FC$242,3)</f>
        <v>0</v>
      </c>
      <c r="FI337" s="38" t="e">
        <f>FH337/FH341</f>
        <v>#DIV/0!</v>
      </c>
      <c r="FK337" s="108" t="s">
        <v>3288</v>
      </c>
      <c r="FL337" s="126">
        <f>AVERAGEIF($D$2:$D$242,9,FK$2:FK$242)</f>
        <v>416.5</v>
      </c>
      <c r="FN337" s="108" t="s">
        <v>3288</v>
      </c>
      <c r="FO337" s="126" t="e">
        <f>AVERAGEIF($D$2:$D$242,9,FN$2:FN$242)</f>
        <v>#DIV/0!</v>
      </c>
    </row>
    <row r="338" spans="12:171" x14ac:dyDescent="0.2">
      <c r="L338" s="39" t="s">
        <v>3289</v>
      </c>
      <c r="M338" s="59">
        <f>AVERAGEIF($D$2:$D$242,10,L$2:L$242)</f>
        <v>7.0000000000000007E-2</v>
      </c>
      <c r="AJ338" s="39" t="s">
        <v>3289</v>
      </c>
      <c r="AK338" s="98" t="e">
        <f>AVERAGEIF($D$2:$D$242,10,AJ$2:AJ$242)</f>
        <v>#DIV/0!</v>
      </c>
      <c r="AM338" s="39" t="s">
        <v>3289</v>
      </c>
      <c r="AN338" s="98" t="e">
        <f>AVERAGEIF($D$2:$D$242,10,AM$2:AM$242)</f>
        <v>#DIV/0!</v>
      </c>
      <c r="AZ338" s="39" t="s">
        <v>3289</v>
      </c>
      <c r="BA338" s="36">
        <f>COUNTIFS($D$2:$D$242,10,AZ$2:AZ$242,1)</f>
        <v>0</v>
      </c>
      <c r="BB338" s="41">
        <f>BA338/BA341</f>
        <v>0</v>
      </c>
      <c r="BC338" s="36">
        <f>COUNTIFS($D$2:$D$242,10,AZ$2:AZ$242,2)</f>
        <v>1</v>
      </c>
      <c r="BD338" s="41">
        <f>BC338/BC341</f>
        <v>2.2222222222222223E-2</v>
      </c>
      <c r="BE338" s="36">
        <f>COUNTIFS($D$2:$D$242,10,AZ$2:AZ$242,3)</f>
        <v>0</v>
      </c>
      <c r="BF338" s="42" t="e">
        <f>BE338/BE341</f>
        <v>#DIV/0!</v>
      </c>
      <c r="CK338" s="109" t="s">
        <v>3289</v>
      </c>
      <c r="CL338" s="119" t="e">
        <f>AVERAGEIF($D$2:$D$242,10,CK$2:CK$242)</f>
        <v>#DIV/0!</v>
      </c>
      <c r="CN338" s="109" t="s">
        <v>3289</v>
      </c>
      <c r="CO338" s="119">
        <f>AVERAGEIF($D$2:$D$242,10,CN$2:CN$242)</f>
        <v>7040</v>
      </c>
      <c r="DT338" s="109" t="s">
        <v>3289</v>
      </c>
      <c r="DU338" s="59" t="e">
        <f>AVERAGEIF($D$2:$D$242,10,DT$2:DT$242)</f>
        <v>#DIV/0!</v>
      </c>
      <c r="DZ338" s="109" t="s">
        <v>3289</v>
      </c>
      <c r="EA338" s="127" t="e">
        <f>AVERAGEIF($D$2:$D$242,10,DZ$2:DZ$242)</f>
        <v>#DIV/0!</v>
      </c>
      <c r="EC338" s="109" t="s">
        <v>3289</v>
      </c>
      <c r="ED338" s="127">
        <f>AVERAGEIF($D$2:$D$242,10,EC$2:EC$242)</f>
        <v>45</v>
      </c>
      <c r="EF338" s="109" t="s">
        <v>3289</v>
      </c>
      <c r="EG338" s="127">
        <f>AVERAGEIF($D$2:$D$242,10,EF$2:EF$242)</f>
        <v>1</v>
      </c>
      <c r="FC338" s="39" t="s">
        <v>3289</v>
      </c>
      <c r="FD338" s="36">
        <f>COUNTIFS($D$2:$D$242,10,FC$2:FC$242,1)</f>
        <v>0</v>
      </c>
      <c r="FE338" s="41">
        <f>FD338/FD341</f>
        <v>0</v>
      </c>
      <c r="FF338" s="36">
        <f>COUNTIFS($D$2:$D$242,10,FC$2:FC$242,2)</f>
        <v>1</v>
      </c>
      <c r="FG338" s="41">
        <f>FF338/FF341</f>
        <v>2.7027027027027029E-2</v>
      </c>
      <c r="FH338" s="36">
        <f>COUNTIFS($D$2:$D$242,10,FC$2:FC$242,3)</f>
        <v>0</v>
      </c>
      <c r="FI338" s="42" t="e">
        <f>FH338/FH341</f>
        <v>#DIV/0!</v>
      </c>
      <c r="FK338" s="109" t="s">
        <v>3289</v>
      </c>
      <c r="FL338" s="127" t="e">
        <f>AVERAGEIF($D$2:$D$242,10,FK$2:FK$242)</f>
        <v>#DIV/0!</v>
      </c>
      <c r="FN338" s="109" t="s">
        <v>3289</v>
      </c>
      <c r="FO338" s="127" t="e">
        <f>AVERAGEIF($D$2:$D$242,10,FN$2:FN$242)</f>
        <v>#DIV/0!</v>
      </c>
    </row>
    <row r="339" spans="12:171" x14ac:dyDescent="0.2">
      <c r="L339" s="57" t="s">
        <v>3290</v>
      </c>
      <c r="M339" s="58">
        <f>AVERAGEIF($D$2:$D$242,11,L$2:L$242)</f>
        <v>1.0166666666666666E-2</v>
      </c>
      <c r="AJ339" s="57" t="s">
        <v>3290</v>
      </c>
      <c r="AK339" s="97">
        <f>AVERAGEIF($D$2:$D$242,11,AJ$2:AJ$242)</f>
        <v>2015.2</v>
      </c>
      <c r="AM339" s="57" t="s">
        <v>3290</v>
      </c>
      <c r="AN339" s="97">
        <f>AVERAGEIF($D$2:$D$242,11,AM$2:AM$242)</f>
        <v>2014.6</v>
      </c>
      <c r="AZ339" s="35" t="s">
        <v>3290</v>
      </c>
      <c r="BA339" s="36">
        <f>COUNTIFS($D$2:$D$242,11,AZ$2:AZ$242,1)</f>
        <v>0</v>
      </c>
      <c r="BB339" s="37">
        <f>BA339/BA341</f>
        <v>0</v>
      </c>
      <c r="BC339" s="36">
        <f>COUNTIFS($D$2:$D$242,11,AZ$2:AZ$242,2)</f>
        <v>5</v>
      </c>
      <c r="BD339" s="37">
        <f>BC339/BC341</f>
        <v>0.1111111111111111</v>
      </c>
      <c r="BE339" s="36">
        <f>COUNTIFS($D$2:$D$242,11,AZ$2:AZ$242,3)</f>
        <v>0</v>
      </c>
      <c r="BF339" s="38" t="e">
        <f>BE339/BE341</f>
        <v>#DIV/0!</v>
      </c>
      <c r="CK339" s="108" t="s">
        <v>3290</v>
      </c>
      <c r="CL339" s="118">
        <f>AVERAGEIF($D$2:$D$242,11,CK$2:CK$242)</f>
        <v>3716.6666666666665</v>
      </c>
      <c r="CN339" s="108" t="s">
        <v>3290</v>
      </c>
      <c r="CO339" s="118">
        <f>AVERAGEIF($D$2:$D$242,11,CN$2:CN$242)</f>
        <v>21.8</v>
      </c>
      <c r="DT339" s="108" t="s">
        <v>3290</v>
      </c>
      <c r="DU339" s="58">
        <f>AVERAGEIF($D$2:$D$242,11,DT$2:DT$242)</f>
        <v>0.995</v>
      </c>
      <c r="DZ339" s="108" t="s">
        <v>3290</v>
      </c>
      <c r="EA339" s="126">
        <f>AVERAGEIF($D$2:$D$242,11,DZ$2:DZ$242)</f>
        <v>4865</v>
      </c>
      <c r="EC339" s="108" t="s">
        <v>3290</v>
      </c>
      <c r="ED339" s="126">
        <f>AVERAGEIF($D$2:$D$242,11,EC$2:EC$242)</f>
        <v>46</v>
      </c>
      <c r="EF339" s="108" t="s">
        <v>3290</v>
      </c>
      <c r="EG339" s="126">
        <f>AVERAGEIF($D$2:$D$242,11,EF$2:EF$242)</f>
        <v>152</v>
      </c>
      <c r="FC339" s="35" t="s">
        <v>3290</v>
      </c>
      <c r="FD339" s="36">
        <f>COUNTIFS($D$2:$D$242,11,FC$2:FC$242,1)</f>
        <v>3</v>
      </c>
      <c r="FE339" s="37">
        <f>FD339/FD341</f>
        <v>0.17647058823529413</v>
      </c>
      <c r="FF339" s="36">
        <f>COUNTIFS($D$2:$D$242,11,FC$2:FC$242,2)</f>
        <v>6</v>
      </c>
      <c r="FG339" s="37">
        <f>FF339/FF341</f>
        <v>0.16216216216216217</v>
      </c>
      <c r="FH339" s="36">
        <f>COUNTIFS($D$2:$D$242,11,FC$2:FC$242,3)</f>
        <v>0</v>
      </c>
      <c r="FI339" s="38" t="e">
        <f>FH339/FH341</f>
        <v>#DIV/0!</v>
      </c>
      <c r="FK339" s="108" t="s">
        <v>3290</v>
      </c>
      <c r="FL339" s="126">
        <f>AVERAGEIF($D$2:$D$242,11,FK$2:FK$242)</f>
        <v>287.5</v>
      </c>
      <c r="FN339" s="108" t="s">
        <v>3290</v>
      </c>
      <c r="FO339" s="126">
        <f>AVERAGEIF($D$2:$D$242,11,FN$2:FN$242)</f>
        <v>0</v>
      </c>
    </row>
    <row r="340" spans="12:171" x14ac:dyDescent="0.2">
      <c r="L340" s="39" t="s">
        <v>3291</v>
      </c>
      <c r="M340" s="59">
        <f>AVERAGEIF($D$2:$D$242,12,L$2:L$242)</f>
        <v>0.03</v>
      </c>
      <c r="AJ340" s="39" t="s">
        <v>3291</v>
      </c>
      <c r="AK340" s="98">
        <f>AVERAGEIF($D$2:$D$242,12,AJ$2:AJ$242)</f>
        <v>2016</v>
      </c>
      <c r="AM340" s="39" t="s">
        <v>3291</v>
      </c>
      <c r="AN340" s="98">
        <f>AVERAGEIF($D$2:$D$242,12,AM$2:AM$242)</f>
        <v>2017</v>
      </c>
      <c r="AZ340" s="39" t="s">
        <v>3291</v>
      </c>
      <c r="BA340" s="36">
        <f>COUNTIFS($D$2:$D$242,12,AZ$2:AZ$242,1)</f>
        <v>1</v>
      </c>
      <c r="BB340" s="41">
        <f>BA340/BA341</f>
        <v>0.14285714285714285</v>
      </c>
      <c r="BC340" s="36">
        <f>COUNTIFS($D$2:$D$242,12,AZ$2:AZ$242,2)</f>
        <v>3</v>
      </c>
      <c r="BD340" s="41">
        <f>BC340/BC341</f>
        <v>6.6666666666666666E-2</v>
      </c>
      <c r="BE340" s="36">
        <f>COUNTIFS($D$2:$D$242,12,AZ$2:AZ$242,3)</f>
        <v>0</v>
      </c>
      <c r="BF340" s="42" t="e">
        <f>BE340/BE341</f>
        <v>#DIV/0!</v>
      </c>
      <c r="CK340" s="109" t="s">
        <v>3291</v>
      </c>
      <c r="CL340" s="119">
        <f>AVERAGEIF($D$2:$D$242,12,CK$2:CK$242)</f>
        <v>1560</v>
      </c>
      <c r="CN340" s="109" t="s">
        <v>3291</v>
      </c>
      <c r="CO340" s="119">
        <f>AVERAGEIF($D$2:$D$242,12,CN$2:CN$242)</f>
        <v>75</v>
      </c>
      <c r="DT340" s="109" t="s">
        <v>3291</v>
      </c>
      <c r="DU340" s="59" t="e">
        <f>AVERAGEIF($D$2:$D$242,12,DT$2:DT$242)</f>
        <v>#DIV/0!</v>
      </c>
      <c r="DZ340" s="109" t="s">
        <v>3291</v>
      </c>
      <c r="EA340" s="127">
        <f>AVERAGEIF($D$2:$D$242,12,DZ$2:DZ$242)</f>
        <v>1560</v>
      </c>
      <c r="EC340" s="109" t="s">
        <v>3291</v>
      </c>
      <c r="ED340" s="127">
        <f>AVERAGEIF($D$2:$D$242,12,EC$2:EC$242)</f>
        <v>50</v>
      </c>
      <c r="EF340" s="109" t="s">
        <v>3291</v>
      </c>
      <c r="EG340" s="127">
        <f>AVERAGEIF($D$2:$D$242,12,EF$2:EF$242)</f>
        <v>5</v>
      </c>
      <c r="FC340" s="39" t="s">
        <v>3291</v>
      </c>
      <c r="FD340" s="36">
        <f>COUNTIFS($D$2:$D$242,12,FC$2:FC$242,1)</f>
        <v>0</v>
      </c>
      <c r="FE340" s="41">
        <f>FD340/FD341</f>
        <v>0</v>
      </c>
      <c r="FF340" s="36">
        <f>COUNTIFS($D$2:$D$242,12,FC$2:FC$242,2)</f>
        <v>4</v>
      </c>
      <c r="FG340" s="41">
        <f>FF340/FF341</f>
        <v>0.10810810810810811</v>
      </c>
      <c r="FH340" s="36">
        <f>COUNTIFS($D$2:$D$242,12,FC$2:FC$242,3)</f>
        <v>0</v>
      </c>
      <c r="FI340" s="42" t="e">
        <f>FH340/FH341</f>
        <v>#DIV/0!</v>
      </c>
      <c r="FK340" s="109" t="s">
        <v>3291</v>
      </c>
      <c r="FL340" s="127" t="e">
        <f>AVERAGEIF($D$2:$D$242,12,FK$2:FK$242)</f>
        <v>#DIV/0!</v>
      </c>
      <c r="FN340" s="109" t="s">
        <v>3291</v>
      </c>
      <c r="FO340" s="127" t="e">
        <f>AVERAGEIF($D$2:$D$242,12,FN$2:FN$242)</f>
        <v>#DIV/0!</v>
      </c>
    </row>
    <row r="341" spans="12:171" x14ac:dyDescent="0.2">
      <c r="L341" s="50" t="s">
        <v>3279</v>
      </c>
      <c r="M341" s="53">
        <f>M327</f>
        <v>2.896428571428572E-2</v>
      </c>
      <c r="AJ341" s="50" t="s">
        <v>3279</v>
      </c>
      <c r="AK341" s="101">
        <f>AK327</f>
        <v>2014.4142857142858</v>
      </c>
      <c r="AM341" s="50" t="s">
        <v>3279</v>
      </c>
      <c r="AN341" s="101">
        <f>AN327</f>
        <v>2012.5106382978724</v>
      </c>
      <c r="AZ341" s="50" t="s">
        <v>3279</v>
      </c>
      <c r="BA341" s="51">
        <f>SUM(BA329:BA340)</f>
        <v>7</v>
      </c>
      <c r="BB341" s="52">
        <f>BA341/(BE341+BC341+BA341)</f>
        <v>0.13461538461538461</v>
      </c>
      <c r="BC341" s="51">
        <f>SUM(BC329:BC340)</f>
        <v>45</v>
      </c>
      <c r="BD341" s="52">
        <f>BC341/(BA341+BE341+BC341)</f>
        <v>0.86538461538461542</v>
      </c>
      <c r="BE341" s="51">
        <f>SUM(BE329:BE340)</f>
        <v>0</v>
      </c>
      <c r="BF341" s="53">
        <f>BE341/(BA341+BC341+BE341)</f>
        <v>0</v>
      </c>
      <c r="CK341" s="112" t="s">
        <v>3279</v>
      </c>
      <c r="CL341" s="122">
        <f>CL327</f>
        <v>12791.111111111111</v>
      </c>
      <c r="CN341" s="112" t="s">
        <v>3279</v>
      </c>
      <c r="CO341" s="122">
        <f>CO327</f>
        <v>595.42857142857144</v>
      </c>
      <c r="DT341" s="112" t="s">
        <v>3279</v>
      </c>
      <c r="DU341" s="53">
        <f>DU327</f>
        <v>0.70259090909090915</v>
      </c>
      <c r="DZ341" s="112" t="s">
        <v>3279</v>
      </c>
      <c r="EA341" s="130">
        <f>EA327</f>
        <v>11696.566666666668</v>
      </c>
      <c r="EC341" s="112" t="s">
        <v>3279</v>
      </c>
      <c r="ED341" s="130">
        <f>ED327</f>
        <v>810.73076923076928</v>
      </c>
      <c r="EF341" s="112" t="s">
        <v>3279</v>
      </c>
      <c r="EG341" s="130">
        <f>EG327</f>
        <v>230.1904761904762</v>
      </c>
      <c r="FC341" s="50" t="s">
        <v>3279</v>
      </c>
      <c r="FD341" s="51">
        <f>SUM(FD329:FD340)</f>
        <v>17</v>
      </c>
      <c r="FE341" s="52">
        <f>FD341/(FH341+FF341+FD341)</f>
        <v>0.31481481481481483</v>
      </c>
      <c r="FF341" s="51">
        <f>SUM(FF329:FF340)</f>
        <v>37</v>
      </c>
      <c r="FG341" s="52">
        <f>FF341/(FD341+FH341+FF341)</f>
        <v>0.68518518518518523</v>
      </c>
      <c r="FH341" s="51">
        <f>SUM(FH329:FH340)</f>
        <v>0</v>
      </c>
      <c r="FI341" s="53">
        <f>FH341/(FD341+FF341+FH341)</f>
        <v>0</v>
      </c>
      <c r="FK341" s="112" t="s">
        <v>3279</v>
      </c>
      <c r="FL341" s="130">
        <f>FL327</f>
        <v>848.88</v>
      </c>
      <c r="FN341" s="112" t="s">
        <v>3279</v>
      </c>
      <c r="FO341" s="130">
        <f>FO327</f>
        <v>0</v>
      </c>
    </row>
    <row r="343" spans="12:171" x14ac:dyDescent="0.2">
      <c r="AK343" s="62" t="str">
        <f>AK$1</f>
        <v>What was the last year you did a Rate Study for the following services? - Wastewater</v>
      </c>
      <c r="AL343" s="61"/>
      <c r="AN343" s="62" t="str">
        <f>AN$1</f>
        <v>What was the last year you did a Methodology Update for the following services? - Wastewater</v>
      </c>
      <c r="AO343" s="61"/>
      <c r="BA343" s="26" t="str">
        <f>BA$1</f>
        <v>Does your city charge for drinking water service?</v>
      </c>
      <c r="BB343" s="27"/>
      <c r="BC343" s="27"/>
      <c r="BD343" s="27"/>
      <c r="BE343" s="27"/>
      <c r="BF343" s="27"/>
      <c r="BG343" s="28"/>
      <c r="DU343" s="103" t="str">
        <f>DU$1</f>
        <v>What percentage of the system does each type of meter represent? - Manual Read (%)</v>
      </c>
      <c r="DV343" s="104"/>
      <c r="FF343" s="103" t="str">
        <f>FF$1</f>
        <v>What percentage (%) of biosolids are landfilled?</v>
      </c>
      <c r="FG343" s="104"/>
      <c r="FJ343" s="103" t="str">
        <f>FJ$1</f>
        <v>Please list the number of accounts for the following: - Residential - Outside City Limits</v>
      </c>
      <c r="FK343" s="104"/>
    </row>
    <row r="344" spans="12:171" x14ac:dyDescent="0.2">
      <c r="AK344" s="29"/>
      <c r="AL344" s="31" t="s">
        <v>3271</v>
      </c>
      <c r="AN344" s="29"/>
      <c r="AO344" s="31" t="s">
        <v>3271</v>
      </c>
      <c r="BA344" s="29"/>
      <c r="BB344" s="30" t="s">
        <v>3271</v>
      </c>
      <c r="BC344" s="30" t="s">
        <v>3272</v>
      </c>
      <c r="BD344" s="30" t="s">
        <v>3271</v>
      </c>
      <c r="BE344" s="30" t="s">
        <v>3272</v>
      </c>
      <c r="BF344" s="30" t="s">
        <v>3271</v>
      </c>
      <c r="BG344" s="31" t="s">
        <v>3272</v>
      </c>
      <c r="DU344" s="105"/>
      <c r="DV344" s="106" t="s">
        <v>3271</v>
      </c>
      <c r="FF344" s="105"/>
      <c r="FG344" s="106" t="s">
        <v>3271</v>
      </c>
      <c r="FJ344" s="105"/>
      <c r="FK344" s="106" t="s">
        <v>3271</v>
      </c>
    </row>
    <row r="345" spans="12:171" x14ac:dyDescent="0.2">
      <c r="AK345" s="32" t="s">
        <v>3273</v>
      </c>
      <c r="AL345" s="90"/>
      <c r="AN345" s="32" t="s">
        <v>3273</v>
      </c>
      <c r="AO345" s="90"/>
      <c r="BA345" s="32" t="s">
        <v>3273</v>
      </c>
      <c r="BB345" s="33" t="s">
        <v>390</v>
      </c>
      <c r="BC345" s="33"/>
      <c r="BD345" s="33" t="s">
        <v>383</v>
      </c>
      <c r="BE345" s="33"/>
      <c r="BF345" s="33" t="s">
        <v>569</v>
      </c>
      <c r="BG345" s="34"/>
      <c r="DU345" s="107" t="s">
        <v>3273</v>
      </c>
      <c r="DV345" s="131"/>
      <c r="FF345" s="107" t="s">
        <v>3273</v>
      </c>
      <c r="FG345" s="131"/>
      <c r="FJ345" s="107" t="s">
        <v>3273</v>
      </c>
      <c r="FK345" s="96"/>
    </row>
    <row r="346" spans="12:171" x14ac:dyDescent="0.2">
      <c r="AK346" s="57" t="s">
        <v>3274</v>
      </c>
      <c r="AL346" s="97">
        <f>AVERAGEIF($C$2:$C$242,1,AK$2:AK$242)</f>
        <v>2014.75</v>
      </c>
      <c r="AN346" s="57" t="s">
        <v>3274</v>
      </c>
      <c r="AO346" s="97">
        <f>AVERAGEIF($C$2:$C$242,1,AN$2:AN$242)</f>
        <v>2001</v>
      </c>
      <c r="BA346" s="35" t="s">
        <v>3274</v>
      </c>
      <c r="BB346" s="36">
        <f>COUNTIFS($C$2:$C$242,1,BA$2:BA$242,1)</f>
        <v>11</v>
      </c>
      <c r="BC346" s="37">
        <f>BB346/BB351</f>
        <v>0.18032786885245902</v>
      </c>
      <c r="BD346" s="36">
        <f>COUNTIFS($C$2:$C$242,1,BA$2:BA$242,2)</f>
        <v>6</v>
      </c>
      <c r="BE346" s="37">
        <f>BD346/BD351</f>
        <v>0.15384615384615385</v>
      </c>
      <c r="BF346" s="36">
        <f>COUNTIFS($C$2:$C$242,1,BA$2:BA$242,3)</f>
        <v>0</v>
      </c>
      <c r="BG346" s="38" t="e">
        <f>BF346/BF351</f>
        <v>#DIV/0!</v>
      </c>
      <c r="DU346" s="108" t="s">
        <v>3274</v>
      </c>
      <c r="DV346" s="58">
        <f>AVERAGEIF($C$2:$C$242,1,DU$2:DU$242)</f>
        <v>1</v>
      </c>
      <c r="FF346" s="108" t="s">
        <v>3274</v>
      </c>
      <c r="FG346" s="58" t="e">
        <f>AVERAGEIF($C$2:$C$242,1,FF$2:FF$242)</f>
        <v>#DIV/0!</v>
      </c>
      <c r="FJ346" s="108" t="s">
        <v>3274</v>
      </c>
      <c r="FK346" s="126" t="e">
        <f>AVERAGEIF($C$2:$C$242,1,FJ$2:FJ$242)</f>
        <v>#DIV/0!</v>
      </c>
    </row>
    <row r="347" spans="12:171" x14ac:dyDescent="0.2">
      <c r="AK347" s="39" t="s">
        <v>3275</v>
      </c>
      <c r="AL347" s="98">
        <f>AVERAGEIF($C$2:$C$242,2,AK$2:AK$242)</f>
        <v>2015.5</v>
      </c>
      <c r="AN347" s="39" t="s">
        <v>3275</v>
      </c>
      <c r="AO347" s="98">
        <f>AVERAGEIF($C$2:$C$242,2,AN$2:AN$242)</f>
        <v>2010.3333333333333</v>
      </c>
      <c r="BA347" s="39" t="s">
        <v>3275</v>
      </c>
      <c r="BB347" s="36">
        <f>COUNTIFS($C$2:$C$242,2,BA$2:BA$242,1)</f>
        <v>4</v>
      </c>
      <c r="BC347" s="41">
        <f>BB347/BB351</f>
        <v>6.5573770491803282E-2</v>
      </c>
      <c r="BD347" s="36">
        <f>COUNTIFS($C$2:$C$242,2,BA$2:BA$242,2)</f>
        <v>11</v>
      </c>
      <c r="BE347" s="41">
        <f>BD347/BD351</f>
        <v>0.28205128205128205</v>
      </c>
      <c r="BF347" s="36">
        <f>COUNTIFS($C$2:$C$242,2,BA$2:BA$242,3)</f>
        <v>0</v>
      </c>
      <c r="BG347" s="42" t="e">
        <f>BF347/BF351</f>
        <v>#DIV/0!</v>
      </c>
      <c r="DU347" s="109" t="s">
        <v>3275</v>
      </c>
      <c r="DV347" s="59">
        <f>AVERAGEIF($C$2:$C$242,2,DU$2:DU$242)</f>
        <v>0.55000000000000004</v>
      </c>
      <c r="FF347" s="109" t="s">
        <v>3275</v>
      </c>
      <c r="FG347" s="59">
        <f>AVERAGEIF($C$2:$C$242,2,FF$2:FF$242)</f>
        <v>0.25</v>
      </c>
      <c r="FJ347" s="109" t="s">
        <v>3275</v>
      </c>
      <c r="FK347" s="127" t="e">
        <f>AVERAGEIF($C$2:$C$242,2,FJ$2:FJ$242)</f>
        <v>#DIV/0!</v>
      </c>
    </row>
    <row r="348" spans="12:171" x14ac:dyDescent="0.2">
      <c r="AK348" s="57" t="s">
        <v>3276</v>
      </c>
      <c r="AL348" s="97">
        <f>AVERAGEIF($C$2:$C$242,3,AK$2:AK$242)</f>
        <v>2010.8888888888889</v>
      </c>
      <c r="AN348" s="57" t="s">
        <v>3276</v>
      </c>
      <c r="AO348" s="97">
        <f>AVERAGEIF($C$2:$C$242,3,AN$2:AN$242)</f>
        <v>2011.1818181818182</v>
      </c>
      <c r="BA348" s="35" t="s">
        <v>3276</v>
      </c>
      <c r="BB348" s="36">
        <f>COUNTIFS($C$2:$C$242,3,BA$2:BA$242,1)</f>
        <v>11</v>
      </c>
      <c r="BC348" s="37">
        <f>BB348/BB351</f>
        <v>0.18032786885245902</v>
      </c>
      <c r="BD348" s="36">
        <f>COUNTIFS($C$2:$C$242,3,BA$2:BA$242,2)</f>
        <v>12</v>
      </c>
      <c r="BE348" s="37">
        <f>BD348/BD351</f>
        <v>0.30769230769230771</v>
      </c>
      <c r="BF348" s="36">
        <f>COUNTIFS($C$2:$C$242,3,BA$2:BA$242,3)</f>
        <v>0</v>
      </c>
      <c r="BG348" s="38" t="e">
        <f>BF348/BF351</f>
        <v>#DIV/0!</v>
      </c>
      <c r="DU348" s="108" t="s">
        <v>3276</v>
      </c>
      <c r="DV348" s="58">
        <f>AVERAGEIF($C$2:$C$242,3,DU$2:DU$242)</f>
        <v>0.64999999999999991</v>
      </c>
      <c r="FF348" s="108" t="s">
        <v>3276</v>
      </c>
      <c r="FG348" s="58">
        <f>AVERAGEIF($C$2:$C$242,3,FF$2:FF$242)</f>
        <v>0.03</v>
      </c>
      <c r="FJ348" s="108" t="s">
        <v>3276</v>
      </c>
      <c r="FK348" s="126">
        <f>AVERAGEIF($C$2:$C$242,3,FJ$2:FJ$242)</f>
        <v>10</v>
      </c>
    </row>
    <row r="349" spans="12:171" x14ac:dyDescent="0.2">
      <c r="AK349" s="39" t="s">
        <v>3277</v>
      </c>
      <c r="AL349" s="98">
        <f>AVERAGEIF($C$2:$C$242,4,AK$2:AK$242)</f>
        <v>2012.4</v>
      </c>
      <c r="AN349" s="39" t="s">
        <v>3277</v>
      </c>
      <c r="AO349" s="98">
        <f>AVERAGEIF($C$2:$C$242,4,AN$2:AN$242)</f>
        <v>2010.5384615384614</v>
      </c>
      <c r="BA349" s="39" t="s">
        <v>3277</v>
      </c>
      <c r="BB349" s="36">
        <f>COUNTIFS($C$2:$C$242,4,BA$2:BA$242,1)</f>
        <v>19</v>
      </c>
      <c r="BC349" s="41">
        <f>BB349/BB351</f>
        <v>0.31147540983606559</v>
      </c>
      <c r="BD349" s="36">
        <f>COUNTIFS($C$2:$C$242,4,BA$2:BA$242,2)</f>
        <v>5</v>
      </c>
      <c r="BE349" s="41">
        <f>BD349/BD351</f>
        <v>0.12820512820512819</v>
      </c>
      <c r="BF349" s="36">
        <f>COUNTIFS($C$2:$C$242,4,BA$2:BA$242,3)</f>
        <v>0</v>
      </c>
      <c r="BG349" s="42" t="e">
        <f>BF349/BF351</f>
        <v>#DIV/0!</v>
      </c>
      <c r="DU349" s="109" t="s">
        <v>3277</v>
      </c>
      <c r="DV349" s="59">
        <f>AVERAGEIF($C$2:$C$242,4,DU$2:DU$242)</f>
        <v>0.15222222222222223</v>
      </c>
      <c r="FF349" s="109" t="s">
        <v>3277</v>
      </c>
      <c r="FG349" s="59">
        <f>AVERAGEIF($C$2:$C$242,4,FF$2:FF$242)</f>
        <v>0.42499999999999999</v>
      </c>
      <c r="FJ349" s="109" t="s">
        <v>3277</v>
      </c>
      <c r="FK349" s="127">
        <f>AVERAGEIF($C$2:$C$242,4,FJ$2:FJ$242)</f>
        <v>0</v>
      </c>
    </row>
    <row r="350" spans="12:171" x14ac:dyDescent="0.2">
      <c r="AK350" s="57" t="s">
        <v>3278</v>
      </c>
      <c r="AL350" s="97">
        <f>AVERAGEIF($C$2:$C$242,5,AK$2:AK$242)</f>
        <v>2014.8823529411766</v>
      </c>
      <c r="AN350" s="57" t="s">
        <v>3278</v>
      </c>
      <c r="AO350" s="97">
        <f>AVERAGEIF($C$2:$C$242,5,AN$2:AN$242)</f>
        <v>2013.8</v>
      </c>
      <c r="BA350" s="35" t="s">
        <v>3278</v>
      </c>
      <c r="BB350" s="36">
        <f>COUNTIFS($C$2:$C$242,5,BA$2:BA$242,1)</f>
        <v>16</v>
      </c>
      <c r="BC350" s="37">
        <f>BB350/BB351</f>
        <v>0.26229508196721313</v>
      </c>
      <c r="BD350" s="36">
        <f>COUNTIFS($C$2:$C$242,5,BA$2:BA$242,2)</f>
        <v>5</v>
      </c>
      <c r="BE350" s="37">
        <f>BD350/BD351</f>
        <v>0.12820512820512819</v>
      </c>
      <c r="BF350" s="36">
        <f>COUNTIFS($C$2:$C$242,5,BA$2:BA$242,3)</f>
        <v>0</v>
      </c>
      <c r="BG350" s="38" t="e">
        <f>BF350/BF351</f>
        <v>#DIV/0!</v>
      </c>
      <c r="DU350" s="108" t="s">
        <v>3278</v>
      </c>
      <c r="DV350" s="58">
        <f>AVERAGEIF($C$2:$C$242,5,DU$2:DU$242)</f>
        <v>0.701125</v>
      </c>
      <c r="FF350" s="108" t="s">
        <v>3278</v>
      </c>
      <c r="FG350" s="58">
        <f>AVERAGEIF($C$2:$C$242,5,FF$2:FF$242)</f>
        <v>0.75249999999999995</v>
      </c>
      <c r="FJ350" s="108" t="s">
        <v>3278</v>
      </c>
      <c r="FK350" s="126">
        <f>AVERAGEIF($C$2:$C$242,5,FJ$2:FJ$242)</f>
        <v>0</v>
      </c>
    </row>
    <row r="351" spans="12:171" x14ac:dyDescent="0.2">
      <c r="AK351" s="43" t="s">
        <v>3279</v>
      </c>
      <c r="AL351" s="99">
        <f>AVERAGE(AK$2:AK$242)</f>
        <v>2013.4107142857142</v>
      </c>
      <c r="AN351" s="43" t="s">
        <v>3279</v>
      </c>
      <c r="AO351" s="99">
        <f>AVERAGE(AN$2:AN$242)</f>
        <v>2011.6046511627908</v>
      </c>
      <c r="BA351" s="43" t="s">
        <v>3279</v>
      </c>
      <c r="BB351" s="44">
        <f>SUM(BB346:BB350)</f>
        <v>61</v>
      </c>
      <c r="BC351" s="45">
        <f>BB351/(BF351+BD351+BB351)</f>
        <v>0.61</v>
      </c>
      <c r="BD351" s="44">
        <f>SUM(BD346:BD350)</f>
        <v>39</v>
      </c>
      <c r="BE351" s="45">
        <f>BD351/(BB351+BF351+BD351)</f>
        <v>0.39</v>
      </c>
      <c r="BF351" s="44">
        <f>SUM(BF346:BF350)</f>
        <v>0</v>
      </c>
      <c r="BG351" s="46">
        <f>BF351/(BB351+BD351+BF351)</f>
        <v>0</v>
      </c>
      <c r="DU351" s="110" t="s">
        <v>3279</v>
      </c>
      <c r="DV351" s="46">
        <f>AVERAGE(DU$2:DU$242)</f>
        <v>0.56596666666666662</v>
      </c>
      <c r="FF351" s="110" t="s">
        <v>3279</v>
      </c>
      <c r="FG351" s="46">
        <f>AVERAGE(FF$2:FF$242)</f>
        <v>0.48777777777777775</v>
      </c>
      <c r="FJ351" s="110" t="s">
        <v>3279</v>
      </c>
      <c r="FK351" s="128">
        <f>AVERAGE(FJ$2:FJ$242)</f>
        <v>2.2222222222222223</v>
      </c>
    </row>
    <row r="352" spans="12:171" x14ac:dyDescent="0.2">
      <c r="AK352" s="47" t="s">
        <v>3266</v>
      </c>
      <c r="AL352" s="100"/>
      <c r="AN352" s="47" t="s">
        <v>3266</v>
      </c>
      <c r="AO352" s="100"/>
      <c r="BA352" s="47" t="s">
        <v>3266</v>
      </c>
      <c r="BB352" s="48" t="str">
        <f>BB345</f>
        <v>Yes</v>
      </c>
      <c r="BC352" s="48"/>
      <c r="BD352" s="48" t="str">
        <f>BD345</f>
        <v>No</v>
      </c>
      <c r="BE352" s="48"/>
      <c r="BF352" s="48" t="str">
        <f>BF345</f>
        <v>Unsure</v>
      </c>
      <c r="BG352" s="49"/>
      <c r="DU352" s="111" t="s">
        <v>3266</v>
      </c>
      <c r="DV352" s="60"/>
      <c r="FF352" s="111" t="s">
        <v>3266</v>
      </c>
      <c r="FG352" s="60"/>
      <c r="FJ352" s="111" t="s">
        <v>3266</v>
      </c>
      <c r="FK352" s="129"/>
    </row>
    <row r="353" spans="37:167" x14ac:dyDescent="0.2">
      <c r="AK353" s="57" t="s">
        <v>3280</v>
      </c>
      <c r="AL353" s="97">
        <f>AVERAGEIF($D$2:$D$242,1,AK$2:AK$242)</f>
        <v>2017</v>
      </c>
      <c r="AN353" s="57" t="s">
        <v>3280</v>
      </c>
      <c r="AO353" s="97">
        <f>AVERAGEIF($D$2:$D$242,1,AN$2:AN$242)</f>
        <v>2017.5</v>
      </c>
      <c r="BA353" s="35" t="s">
        <v>3280</v>
      </c>
      <c r="BB353" s="36">
        <f>COUNTIFS($D$2:$D$242,1,BA$2:BA$242,1)</f>
        <v>5</v>
      </c>
      <c r="BC353" s="37">
        <f>BB353/BB365</f>
        <v>8.1967213114754092E-2</v>
      </c>
      <c r="BD353" s="36">
        <f>COUNTIFS($D$2:$D$242,1,BA$2:BA$242,2)</f>
        <v>2</v>
      </c>
      <c r="BE353" s="37">
        <f>BD353/BD365</f>
        <v>5.128205128205128E-2</v>
      </c>
      <c r="BF353" s="36">
        <f>COUNTIFS($D$2:$D$242,1,BA$2:BA$242,3)</f>
        <v>0</v>
      </c>
      <c r="BG353" s="38" t="e">
        <f>BF353/BF365</f>
        <v>#DIV/0!</v>
      </c>
      <c r="DU353" s="108" t="s">
        <v>3280</v>
      </c>
      <c r="DV353" s="58">
        <f>AVERAGEIF($D$2:$D$242,1,DU$2:DU$242)</f>
        <v>0.93333333333333324</v>
      </c>
      <c r="FF353" s="108" t="s">
        <v>3280</v>
      </c>
      <c r="FG353" s="58" t="e">
        <f>AVERAGEIF($D$2:$D$242,1,FF$2:FF$242)</f>
        <v>#DIV/0!</v>
      </c>
      <c r="FJ353" s="108" t="s">
        <v>3280</v>
      </c>
      <c r="FK353" s="126" t="e">
        <f>AVERAGEIF($D$2:$D$242,1,FJ$2:FJ$242)</f>
        <v>#DIV/0!</v>
      </c>
    </row>
    <row r="354" spans="37:167" x14ac:dyDescent="0.2">
      <c r="AK354" s="39" t="s">
        <v>3281</v>
      </c>
      <c r="AL354" s="98">
        <f>AVERAGEIF($D$2:$D$242,2,AK$2:AK$242)</f>
        <v>2013.8</v>
      </c>
      <c r="AN354" s="39" t="s">
        <v>3281</v>
      </c>
      <c r="AO354" s="98">
        <f>AVERAGEIF($D$2:$D$242,2,AN$2:AN$242)</f>
        <v>2011.5</v>
      </c>
      <c r="BA354" s="39" t="s">
        <v>3281</v>
      </c>
      <c r="BB354" s="36">
        <f>COUNTIFS($D$2:$D$242,2,BA$2:BA$242,1)</f>
        <v>11</v>
      </c>
      <c r="BC354" s="41">
        <f>BB354/BB365</f>
        <v>0.18032786885245902</v>
      </c>
      <c r="BD354" s="36">
        <f>COUNTIFS($D$2:$D$242,2,BA$2:BA$242,2)</f>
        <v>1</v>
      </c>
      <c r="BE354" s="41">
        <f>BD354/BD365</f>
        <v>2.564102564102564E-2</v>
      </c>
      <c r="BF354" s="36">
        <f>COUNTIFS($D$2:$D$242,2,BA$2:BA$242,3)</f>
        <v>0</v>
      </c>
      <c r="BG354" s="42" t="e">
        <f>BF354/BF365</f>
        <v>#DIV/0!</v>
      </c>
      <c r="DU354" s="109" t="s">
        <v>3281</v>
      </c>
      <c r="DV354" s="59">
        <f>AVERAGEIF($D$2:$D$242,2,DU$2:DU$242)</f>
        <v>0.64166666666666661</v>
      </c>
      <c r="FF354" s="109" t="s">
        <v>3281</v>
      </c>
      <c r="FG354" s="59">
        <f>AVERAGEIF($D$2:$D$242,2,FF$2:FF$242)</f>
        <v>1</v>
      </c>
      <c r="FJ354" s="109" t="s">
        <v>3281</v>
      </c>
      <c r="FK354" s="127">
        <f>AVERAGEIF($D$2:$D$242,2,FJ$2:FJ$242)</f>
        <v>0</v>
      </c>
    </row>
    <row r="355" spans="37:167" x14ac:dyDescent="0.2">
      <c r="AK355" s="57" t="s">
        <v>3282</v>
      </c>
      <c r="AL355" s="97">
        <f>AVERAGEIF($D$2:$D$242,3,AK$2:AK$242)</f>
        <v>2011.2666666666667</v>
      </c>
      <c r="AN355" s="57" t="s">
        <v>3282</v>
      </c>
      <c r="AO355" s="97">
        <f>AVERAGEIF($D$2:$D$242,3,AN$2:AN$242)</f>
        <v>2010.0769230769231</v>
      </c>
      <c r="BA355" s="35" t="s">
        <v>3282</v>
      </c>
      <c r="BB355" s="36">
        <f>COUNTIFS($D$2:$D$242,3,BA$2:BA$242,1)</f>
        <v>15</v>
      </c>
      <c r="BC355" s="37">
        <f>BB355/BB365</f>
        <v>0.24590163934426229</v>
      </c>
      <c r="BD355" s="36">
        <f>COUNTIFS($D$2:$D$242,3,BA$2:BA$242,2)</f>
        <v>7</v>
      </c>
      <c r="BE355" s="37">
        <f>BD355/BD365</f>
        <v>0.17948717948717949</v>
      </c>
      <c r="BF355" s="36">
        <f>COUNTIFS($D$2:$D$242,3,BA$2:BA$242,3)</f>
        <v>0</v>
      </c>
      <c r="BG355" s="38" t="e">
        <f>BF355/BF365</f>
        <v>#DIV/0!</v>
      </c>
      <c r="DU355" s="108" t="s">
        <v>3282</v>
      </c>
      <c r="DV355" s="58">
        <f>AVERAGEIF($D$2:$D$242,3,DU$2:DU$242)</f>
        <v>0.18975</v>
      </c>
      <c r="FF355" s="108" t="s">
        <v>3282</v>
      </c>
      <c r="FG355" s="58">
        <f>AVERAGEIF($D$2:$D$242,3,FF$2:FF$242)</f>
        <v>0.5</v>
      </c>
      <c r="FJ355" s="108" t="s">
        <v>3282</v>
      </c>
      <c r="FK355" s="126">
        <f>AVERAGEIF($D$2:$D$242,3,FJ$2:FJ$242)</f>
        <v>5</v>
      </c>
    </row>
    <row r="356" spans="37:167" x14ac:dyDescent="0.2">
      <c r="AK356" s="39" t="s">
        <v>3283</v>
      </c>
      <c r="AL356" s="98">
        <f>AVERAGEIF($D$2:$D$242,4,AK$2:AK$242)</f>
        <v>2014.7142857142858</v>
      </c>
      <c r="AN356" s="39" t="s">
        <v>3283</v>
      </c>
      <c r="AO356" s="98">
        <f>AVERAGEIF($D$2:$D$242,4,AN$2:AN$242)</f>
        <v>2016.25</v>
      </c>
      <c r="BA356" s="39" t="s">
        <v>3283</v>
      </c>
      <c r="BB356" s="36">
        <f>COUNTIFS($D$2:$D$242,4,BA$2:BA$242,1)</f>
        <v>4</v>
      </c>
      <c r="BC356" s="41">
        <f>BB356/BB365</f>
        <v>6.5573770491803282E-2</v>
      </c>
      <c r="BD356" s="36">
        <f>COUNTIFS($D$2:$D$242,4,BA$2:BA$242,2)</f>
        <v>3</v>
      </c>
      <c r="BE356" s="41">
        <f>BD356/BD365</f>
        <v>7.6923076923076927E-2</v>
      </c>
      <c r="BF356" s="36">
        <f>COUNTIFS($D$2:$D$242,4,BA$2:BA$242,3)</f>
        <v>0</v>
      </c>
      <c r="BG356" s="42" t="e">
        <f>BF356/BF365</f>
        <v>#DIV/0!</v>
      </c>
      <c r="DU356" s="109" t="s">
        <v>3283</v>
      </c>
      <c r="DV356" s="59">
        <f>AVERAGEIF($D$2:$D$242,4,DU$2:DU$242)</f>
        <v>0.57000000000000006</v>
      </c>
      <c r="FF356" s="109" t="s">
        <v>3283</v>
      </c>
      <c r="FG356" s="59" t="e">
        <f>AVERAGEIF($D$2:$D$242,4,FF$2:FF$242)</f>
        <v>#DIV/0!</v>
      </c>
      <c r="FJ356" s="109" t="s">
        <v>3283</v>
      </c>
      <c r="FK356" s="127" t="e">
        <f>AVERAGEIF($D$2:$D$242,4,FJ$2:FJ$242)</f>
        <v>#DIV/0!</v>
      </c>
    </row>
    <row r="357" spans="37:167" x14ac:dyDescent="0.2">
      <c r="AK357" s="57" t="s">
        <v>3284</v>
      </c>
      <c r="AL357" s="97">
        <f>AVERAGEIF($D$2:$D$242,5,AK$2:AK$242)</f>
        <v>2018.3333333333333</v>
      </c>
      <c r="AN357" s="57" t="s">
        <v>3284</v>
      </c>
      <c r="AO357" s="97">
        <f>AVERAGEIF($D$2:$D$242,5,AN$2:AN$242)</f>
        <v>2016</v>
      </c>
      <c r="BA357" s="35" t="s">
        <v>3284</v>
      </c>
      <c r="BB357" s="36">
        <f>COUNTIFS($D$2:$D$242,5,BA$2:BA$242,1)</f>
        <v>2</v>
      </c>
      <c r="BC357" s="37">
        <f>BB357/BB365</f>
        <v>3.2786885245901641E-2</v>
      </c>
      <c r="BD357" s="36">
        <f>COUNTIFS($D$2:$D$242,5,BA$2:BA$242,2)</f>
        <v>3</v>
      </c>
      <c r="BE357" s="37">
        <f>BD357/BD365</f>
        <v>7.6923076923076927E-2</v>
      </c>
      <c r="BF357" s="36">
        <f>COUNTIFS($D$2:$D$242,5,BA$2:BA$242,3)</f>
        <v>0</v>
      </c>
      <c r="BG357" s="38" t="e">
        <f>BF357/BF365</f>
        <v>#DIV/0!</v>
      </c>
      <c r="DU357" s="108" t="s">
        <v>3284</v>
      </c>
      <c r="DV357" s="58">
        <f>AVERAGEIF($D$2:$D$242,5,DU$2:DU$242)</f>
        <v>0.1</v>
      </c>
      <c r="FF357" s="108" t="s">
        <v>3284</v>
      </c>
      <c r="FG357" s="58">
        <f>AVERAGEIF($D$2:$D$242,5,FF$2:FF$242)</f>
        <v>0.67500000000000004</v>
      </c>
      <c r="FJ357" s="108" t="s">
        <v>3284</v>
      </c>
      <c r="FK357" s="126">
        <f>AVERAGEIF($D$2:$D$242,5,FJ$2:FJ$242)</f>
        <v>0</v>
      </c>
    </row>
    <row r="358" spans="37:167" x14ac:dyDescent="0.2">
      <c r="AK358" s="39" t="s">
        <v>3285</v>
      </c>
      <c r="AL358" s="98">
        <f>AVERAGEIF($D$2:$D$242,6,AK$2:AK$242)</f>
        <v>2006</v>
      </c>
      <c r="AN358" s="39" t="s">
        <v>3285</v>
      </c>
      <c r="AO358" s="98">
        <f>AVERAGEIF($D$2:$D$242,6,AN$2:AN$242)</f>
        <v>2010</v>
      </c>
      <c r="BA358" s="39" t="s">
        <v>3285</v>
      </c>
      <c r="BB358" s="36">
        <f>COUNTIFS($D$2:$D$242,6,BA$2:BA$242,1)</f>
        <v>1</v>
      </c>
      <c r="BC358" s="41">
        <f>BB358/BB365</f>
        <v>1.6393442622950821E-2</v>
      </c>
      <c r="BD358" s="36">
        <f>COUNTIFS($D$2:$D$242,6,BA$2:BA$242,2)</f>
        <v>2</v>
      </c>
      <c r="BE358" s="41">
        <f>BD358/BD365</f>
        <v>5.128205128205128E-2</v>
      </c>
      <c r="BF358" s="36">
        <f>COUNTIFS($D$2:$D$242,6,BA$2:BA$242,3)</f>
        <v>0</v>
      </c>
      <c r="BG358" s="42" t="e">
        <f>BF358/BF365</f>
        <v>#DIV/0!</v>
      </c>
      <c r="DU358" s="109" t="s">
        <v>3285</v>
      </c>
      <c r="DV358" s="59" t="e">
        <f>AVERAGEIF($D$2:$D$242,6,DU$2:DU$242)</f>
        <v>#DIV/0!</v>
      </c>
      <c r="FF358" s="109" t="s">
        <v>3285</v>
      </c>
      <c r="FG358" s="59" t="e">
        <f>AVERAGEIF($D$2:$D$242,6,FF$2:FF$242)</f>
        <v>#DIV/0!</v>
      </c>
      <c r="FJ358" s="109" t="s">
        <v>3285</v>
      </c>
      <c r="FK358" s="127" t="e">
        <f>AVERAGEIF($D$2:$D$242,6,FJ$2:FJ$242)</f>
        <v>#DIV/0!</v>
      </c>
    </row>
    <row r="359" spans="37:167" x14ac:dyDescent="0.2">
      <c r="AK359" s="57" t="s">
        <v>3286</v>
      </c>
      <c r="AL359" s="97">
        <f>AVERAGEIF($D$2:$D$242,7,AK$2:AK$242)</f>
        <v>2012</v>
      </c>
      <c r="AN359" s="57" t="s">
        <v>3286</v>
      </c>
      <c r="AO359" s="97">
        <f>AVERAGEIF($D$2:$D$242,7,AN$2:AN$242)</f>
        <v>2006</v>
      </c>
      <c r="BA359" s="35" t="s">
        <v>3286</v>
      </c>
      <c r="BB359" s="36">
        <f>COUNTIFS($D$2:$D$242,7,BA$2:BA$242,1)</f>
        <v>6</v>
      </c>
      <c r="BC359" s="37">
        <f>BB359/BB365</f>
        <v>9.8360655737704916E-2</v>
      </c>
      <c r="BD359" s="36">
        <f>COUNTIFS($D$2:$D$242,7,BA$2:BA$242,2)</f>
        <v>3</v>
      </c>
      <c r="BE359" s="37">
        <f>BD359/BD365</f>
        <v>7.6923076923076927E-2</v>
      </c>
      <c r="BF359" s="36">
        <f>COUNTIFS($D$2:$D$242,7,BA$2:BA$242,3)</f>
        <v>0</v>
      </c>
      <c r="BG359" s="38" t="e">
        <f>BF359/BF365</f>
        <v>#DIV/0!</v>
      </c>
      <c r="DU359" s="108" t="s">
        <v>3286</v>
      </c>
      <c r="DV359" s="58">
        <f>AVERAGEIF($D$2:$D$242,7,DU$2:DU$242)</f>
        <v>0.67333333333333334</v>
      </c>
      <c r="FF359" s="108" t="s">
        <v>3286</v>
      </c>
      <c r="FG359" s="58">
        <f>AVERAGEIF($D$2:$D$242,7,FF$2:FF$242)</f>
        <v>0</v>
      </c>
      <c r="FJ359" s="108" t="s">
        <v>3286</v>
      </c>
      <c r="FK359" s="126">
        <f>AVERAGEIF($D$2:$D$242,7,FJ$2:FJ$242)</f>
        <v>0</v>
      </c>
    </row>
    <row r="360" spans="37:167" x14ac:dyDescent="0.2">
      <c r="AK360" s="39" t="s">
        <v>3287</v>
      </c>
      <c r="AL360" s="98">
        <f>AVERAGEIF($D$2:$D$242,8,AK$2:AK$242)</f>
        <v>2016</v>
      </c>
      <c r="AN360" s="39" t="s">
        <v>3287</v>
      </c>
      <c r="AO360" s="98">
        <f>AVERAGEIF($D$2:$D$242,8,AN$2:AN$242)</f>
        <v>2014.5</v>
      </c>
      <c r="BA360" s="39" t="s">
        <v>3287</v>
      </c>
      <c r="BB360" s="36">
        <f>COUNTIFS($D$2:$D$242,8,BA$2:BA$242,1)</f>
        <v>1</v>
      </c>
      <c r="BC360" s="41">
        <f>BB360/BB365</f>
        <v>1.6393442622950821E-2</v>
      </c>
      <c r="BD360" s="36">
        <f>COUNTIFS($D$2:$D$242,8,BA$2:BA$242,2)</f>
        <v>4</v>
      </c>
      <c r="BE360" s="41">
        <f>BD360/BD365</f>
        <v>0.10256410256410256</v>
      </c>
      <c r="BF360" s="36">
        <f>COUNTIFS($D$2:$D$242,8,BA$2:BA$242,3)</f>
        <v>0</v>
      </c>
      <c r="BG360" s="42" t="e">
        <f>BF360/BF365</f>
        <v>#DIV/0!</v>
      </c>
      <c r="DU360" s="109" t="s">
        <v>3287</v>
      </c>
      <c r="DV360" s="59">
        <f>AVERAGEIF($D$2:$D$242,8,DU$2:DU$242)</f>
        <v>0.02</v>
      </c>
      <c r="FF360" s="109" t="s">
        <v>3287</v>
      </c>
      <c r="FG360" s="59">
        <f>AVERAGEIF($D$2:$D$242,8,FF$2:FF$242)</f>
        <v>0.03</v>
      </c>
      <c r="FJ360" s="109" t="s">
        <v>3287</v>
      </c>
      <c r="FK360" s="127" t="e">
        <f>AVERAGEIF($D$2:$D$242,8,FJ$2:FJ$242)</f>
        <v>#DIV/0!</v>
      </c>
    </row>
    <row r="361" spans="37:167" x14ac:dyDescent="0.2">
      <c r="AK361" s="57" t="s">
        <v>3288</v>
      </c>
      <c r="AL361" s="97" t="e">
        <f>AVERAGEIF($D$2:$D$242,9,AK$2:AK$242)</f>
        <v>#DIV/0!</v>
      </c>
      <c r="AN361" s="57" t="s">
        <v>3288</v>
      </c>
      <c r="AO361" s="97">
        <f>AVERAGEIF($D$2:$D$242,9,AN$2:AN$242)</f>
        <v>2008</v>
      </c>
      <c r="BA361" s="35" t="s">
        <v>3288</v>
      </c>
      <c r="BB361" s="36">
        <f>COUNTIFS($D$2:$D$242,9,BA$2:BA$242,1)</f>
        <v>2</v>
      </c>
      <c r="BC361" s="37">
        <f>BB361/BB365</f>
        <v>3.2786885245901641E-2</v>
      </c>
      <c r="BD361" s="36">
        <f>COUNTIFS($D$2:$D$242,9,BA$2:BA$242,2)</f>
        <v>1</v>
      </c>
      <c r="BE361" s="37">
        <f>BD361/BD365</f>
        <v>2.564102564102564E-2</v>
      </c>
      <c r="BF361" s="36">
        <f>COUNTIFS($D$2:$D$242,9,BA$2:BA$242,3)</f>
        <v>0</v>
      </c>
      <c r="BG361" s="38" t="e">
        <f>BF361/BF365</f>
        <v>#DIV/0!</v>
      </c>
      <c r="DU361" s="108" t="s">
        <v>3288</v>
      </c>
      <c r="DV361" s="58" t="e">
        <f>AVERAGEIF($D$2:$D$242,9,DU$2:DU$242)</f>
        <v>#DIV/0!</v>
      </c>
      <c r="FF361" s="108" t="s">
        <v>3288</v>
      </c>
      <c r="FG361" s="58">
        <f>AVERAGEIF($D$2:$D$242,9,FF$2:FF$242)</f>
        <v>0.01</v>
      </c>
      <c r="FJ361" s="108" t="s">
        <v>3288</v>
      </c>
      <c r="FK361" s="126" t="e">
        <f>AVERAGEIF($D$2:$D$242,9,FJ$2:FJ$242)</f>
        <v>#DIV/0!</v>
      </c>
    </row>
    <row r="362" spans="37:167" x14ac:dyDescent="0.2">
      <c r="AK362" s="39" t="s">
        <v>3289</v>
      </c>
      <c r="AL362" s="98" t="e">
        <f>AVERAGEIF($D$2:$D$242,10,AK$2:AK$242)</f>
        <v>#DIV/0!</v>
      </c>
      <c r="AN362" s="39" t="s">
        <v>3289</v>
      </c>
      <c r="AO362" s="98" t="e">
        <f>AVERAGEIF($D$2:$D$242,10,AN$2:AN$242)</f>
        <v>#DIV/0!</v>
      </c>
      <c r="BA362" s="39" t="s">
        <v>3289</v>
      </c>
      <c r="BB362" s="36">
        <f>COUNTIFS($D$2:$D$242,10,BA$2:BA$242,1)</f>
        <v>1</v>
      </c>
      <c r="BC362" s="41">
        <f>BB362/BB365</f>
        <v>1.6393442622950821E-2</v>
      </c>
      <c r="BD362" s="36">
        <f>COUNTIFS($D$2:$D$242,10,BA$2:BA$242,2)</f>
        <v>2</v>
      </c>
      <c r="BE362" s="41">
        <f>BD362/BD365</f>
        <v>5.128205128205128E-2</v>
      </c>
      <c r="BF362" s="36">
        <f>COUNTIFS($D$2:$D$242,10,BA$2:BA$242,3)</f>
        <v>0</v>
      </c>
      <c r="BG362" s="42" t="e">
        <f>BF362/BF365</f>
        <v>#DIV/0!</v>
      </c>
      <c r="DU362" s="109" t="s">
        <v>3289</v>
      </c>
      <c r="DV362" s="59">
        <f>AVERAGEIF($D$2:$D$242,10,DU$2:DU$242)</f>
        <v>0.05</v>
      </c>
      <c r="FF362" s="109" t="s">
        <v>3289</v>
      </c>
      <c r="FG362" s="59" t="e">
        <f>AVERAGEIF($D$2:$D$242,10,FF$2:FF$242)</f>
        <v>#DIV/0!</v>
      </c>
      <c r="FJ362" s="109" t="s">
        <v>3289</v>
      </c>
      <c r="FK362" s="127" t="e">
        <f>AVERAGEIF($D$2:$D$242,10,FJ$2:FJ$242)</f>
        <v>#DIV/0!</v>
      </c>
    </row>
    <row r="363" spans="37:167" x14ac:dyDescent="0.2">
      <c r="AK363" s="57" t="s">
        <v>3290</v>
      </c>
      <c r="AL363" s="97">
        <f>AVERAGEIF($D$2:$D$242,11,AK$2:AK$242)</f>
        <v>2014.7142857142858</v>
      </c>
      <c r="AN363" s="57" t="s">
        <v>3290</v>
      </c>
      <c r="AO363" s="97">
        <f>AVERAGEIF($D$2:$D$242,11,AN$2:AN$242)</f>
        <v>2014.5</v>
      </c>
      <c r="BA363" s="35" t="s">
        <v>3290</v>
      </c>
      <c r="BB363" s="36">
        <f>COUNTIFS($D$2:$D$242,11,BA$2:BA$242,1)</f>
        <v>10</v>
      </c>
      <c r="BC363" s="37">
        <f>BB363/BB365</f>
        <v>0.16393442622950818</v>
      </c>
      <c r="BD363" s="36">
        <f>COUNTIFS($D$2:$D$242,11,BA$2:BA$242,2)</f>
        <v>6</v>
      </c>
      <c r="BE363" s="37">
        <f>BD363/BD365</f>
        <v>0.15384615384615385</v>
      </c>
      <c r="BF363" s="36">
        <f>COUNTIFS($D$2:$D$242,11,BA$2:BA$242,3)</f>
        <v>0</v>
      </c>
      <c r="BG363" s="38" t="e">
        <f>BF363/BF365</f>
        <v>#DIV/0!</v>
      </c>
      <c r="DU363" s="108" t="s">
        <v>3290</v>
      </c>
      <c r="DV363" s="58">
        <f>AVERAGEIF($D$2:$D$242,11,DU$2:DU$242)</f>
        <v>0.80999999999999994</v>
      </c>
      <c r="FF363" s="108" t="s">
        <v>3290</v>
      </c>
      <c r="FG363" s="58">
        <f>AVERAGEIF($D$2:$D$242,11,FF$2:FF$242)</f>
        <v>1</v>
      </c>
      <c r="FJ363" s="108" t="s">
        <v>3290</v>
      </c>
      <c r="FK363" s="126">
        <f>AVERAGEIF($D$2:$D$242,11,FJ$2:FJ$242)</f>
        <v>0</v>
      </c>
    </row>
    <row r="364" spans="37:167" x14ac:dyDescent="0.2">
      <c r="AK364" s="39" t="s">
        <v>3291</v>
      </c>
      <c r="AL364" s="98">
        <f>AVERAGEIF($D$2:$D$242,12,AK$2:AK$242)</f>
        <v>2014</v>
      </c>
      <c r="AN364" s="39" t="s">
        <v>3291</v>
      </c>
      <c r="AO364" s="98">
        <f>AVERAGEIF($D$2:$D$242,12,AN$2:AN$242)</f>
        <v>2001</v>
      </c>
      <c r="BA364" s="39" t="s">
        <v>3291</v>
      </c>
      <c r="BB364" s="36">
        <f>COUNTIFS($D$2:$D$242,12,BA$2:BA$242,1)</f>
        <v>3</v>
      </c>
      <c r="BC364" s="41">
        <f>BB364/BB365</f>
        <v>4.9180327868852458E-2</v>
      </c>
      <c r="BD364" s="36">
        <f>COUNTIFS($D$2:$D$242,12,BA$2:BA$242,2)</f>
        <v>5</v>
      </c>
      <c r="BE364" s="41">
        <f>BD364/BD365</f>
        <v>0.12820512820512819</v>
      </c>
      <c r="BF364" s="36">
        <f>COUNTIFS($D$2:$D$242,12,BA$2:BA$242,3)</f>
        <v>0</v>
      </c>
      <c r="BG364" s="42" t="e">
        <f>BF364/BF365</f>
        <v>#DIV/0!</v>
      </c>
      <c r="DU364" s="109" t="s">
        <v>3291</v>
      </c>
      <c r="DV364" s="59">
        <f>AVERAGEIF($D$2:$D$242,12,DU$2:DU$242)</f>
        <v>0.52500000000000002</v>
      </c>
      <c r="FF364" s="109" t="s">
        <v>3291</v>
      </c>
      <c r="FG364" s="59" t="e">
        <f>AVERAGEIF($D$2:$D$242,12,FF$2:FF$242)</f>
        <v>#DIV/0!</v>
      </c>
      <c r="FJ364" s="109" t="s">
        <v>3291</v>
      </c>
      <c r="FK364" s="127" t="e">
        <f>AVERAGEIF($D$2:$D$242,12,FJ$2:FJ$242)</f>
        <v>#DIV/0!</v>
      </c>
    </row>
    <row r="365" spans="37:167" x14ac:dyDescent="0.2">
      <c r="AK365" s="50" t="s">
        <v>3279</v>
      </c>
      <c r="AL365" s="101">
        <f>AL351</f>
        <v>2013.4107142857142</v>
      </c>
      <c r="AN365" s="50" t="s">
        <v>3279</v>
      </c>
      <c r="AO365" s="101">
        <f>AO351</f>
        <v>2011.6046511627908</v>
      </c>
      <c r="BA365" s="50" t="s">
        <v>3279</v>
      </c>
      <c r="BB365" s="51">
        <f>SUM(BB353:BB364)</f>
        <v>61</v>
      </c>
      <c r="BC365" s="52">
        <f>BB365/(BF365+BD365+BB365)</f>
        <v>0.61</v>
      </c>
      <c r="BD365" s="51">
        <f>SUM(BD353:BD364)</f>
        <v>39</v>
      </c>
      <c r="BE365" s="52">
        <f>BD365/(BB365+BF365+BD365)</f>
        <v>0.39</v>
      </c>
      <c r="BF365" s="51">
        <f>SUM(BF353:BF364)</f>
        <v>0</v>
      </c>
      <c r="BG365" s="53">
        <f>BF365/(BB365+BD365+BF365)</f>
        <v>0</v>
      </c>
      <c r="DU365" s="112" t="s">
        <v>3279</v>
      </c>
      <c r="DV365" s="53">
        <f>DV351</f>
        <v>0.56596666666666662</v>
      </c>
      <c r="FF365" s="112" t="s">
        <v>3279</v>
      </c>
      <c r="FG365" s="53">
        <f>FG351</f>
        <v>0.48777777777777775</v>
      </c>
      <c r="FJ365" s="112" t="s">
        <v>3279</v>
      </c>
      <c r="FK365" s="130">
        <f>FK351</f>
        <v>2.2222222222222223</v>
      </c>
    </row>
    <row r="367" spans="37:167" x14ac:dyDescent="0.2">
      <c r="AL367" s="62" t="str">
        <f>AL$1</f>
        <v>What was the last year you did a Rate Study for the following services? - Stormwater</v>
      </c>
      <c r="AM367" s="61"/>
      <c r="AO367" s="62" t="str">
        <f>AO$1</f>
        <v>What was the last year you did a Methodology Update for the following services? - Stormwater</v>
      </c>
      <c r="AP367" s="61"/>
      <c r="BB367" s="62" t="str">
        <f>BB$1</f>
        <v>What was the last effective date of your city's most recent rate change for water services? (Please respond with the year only)</v>
      </c>
      <c r="BC367" s="61"/>
    </row>
    <row r="368" spans="37:167" x14ac:dyDescent="0.2">
      <c r="AL368" s="29"/>
      <c r="AM368" s="31" t="s">
        <v>3271</v>
      </c>
      <c r="AO368" s="29"/>
      <c r="AP368" s="31" t="s">
        <v>3271</v>
      </c>
      <c r="BB368" s="29"/>
      <c r="BC368" s="31" t="s">
        <v>3271</v>
      </c>
    </row>
    <row r="369" spans="38:55" x14ac:dyDescent="0.2">
      <c r="AL369" s="32" t="s">
        <v>3273</v>
      </c>
      <c r="AM369" s="90"/>
      <c r="AO369" s="32" t="s">
        <v>3273</v>
      </c>
      <c r="AP369" s="90"/>
      <c r="BB369" s="32" t="s">
        <v>3273</v>
      </c>
      <c r="BC369" s="90"/>
    </row>
    <row r="370" spans="38:55" x14ac:dyDescent="0.2">
      <c r="AL370" s="57" t="s">
        <v>3274</v>
      </c>
      <c r="AM370" s="97" t="e">
        <f>AVERAGEIF($C$2:$C$242,1,AL$2:AL$242)</f>
        <v>#DIV/0!</v>
      </c>
      <c r="AO370" s="57" t="s">
        <v>3274</v>
      </c>
      <c r="AP370" s="97" t="e">
        <f>AVERAGEIF($C$2:$C$242,1,AO$2:AO$242)</f>
        <v>#DIV/0!</v>
      </c>
      <c r="BB370" s="57" t="s">
        <v>3274</v>
      </c>
      <c r="BC370" s="97">
        <f>AVERAGEIF($C$2:$C$242,1,BB$2:BB$242)</f>
        <v>2017.6666666666667</v>
      </c>
    </row>
    <row r="371" spans="38:55" x14ac:dyDescent="0.2">
      <c r="AL371" s="39" t="s">
        <v>3275</v>
      </c>
      <c r="AM371" s="98" t="e">
        <f>AVERAGEIF($C$2:$C$242,2,AL$2:AL$242)</f>
        <v>#DIV/0!</v>
      </c>
      <c r="AO371" s="39" t="s">
        <v>3275</v>
      </c>
      <c r="AP371" s="98" t="e">
        <f>AVERAGEIF($C$2:$C$242,2,AO$2:AO$242)</f>
        <v>#DIV/0!</v>
      </c>
      <c r="BB371" s="39" t="s">
        <v>3275</v>
      </c>
      <c r="BC371" s="98">
        <f>AVERAGEIF($C$2:$C$242,2,BB$2:BB$242)</f>
        <v>2018</v>
      </c>
    </row>
    <row r="372" spans="38:55" x14ac:dyDescent="0.2">
      <c r="AL372" s="57" t="s">
        <v>3276</v>
      </c>
      <c r="AM372" s="97">
        <f>AVERAGEIF($C$2:$C$242,3,AL$2:AL$242)</f>
        <v>2017</v>
      </c>
      <c r="AO372" s="57" t="s">
        <v>3276</v>
      </c>
      <c r="AP372" s="97">
        <f>AVERAGEIF($C$2:$C$242,3,AO$2:AO$242)</f>
        <v>2013.75</v>
      </c>
      <c r="BB372" s="57" t="s">
        <v>3276</v>
      </c>
      <c r="BC372" s="97">
        <f>AVERAGEIF($C$2:$C$242,3,BB$2:BB$242)</f>
        <v>2016.8</v>
      </c>
    </row>
    <row r="373" spans="38:55" x14ac:dyDescent="0.2">
      <c r="AL373" s="39" t="s">
        <v>3277</v>
      </c>
      <c r="AM373" s="98">
        <f>AVERAGEIF($C$2:$C$242,4,AL$2:AL$242)</f>
        <v>2012.4166666666667</v>
      </c>
      <c r="AO373" s="39" t="s">
        <v>3277</v>
      </c>
      <c r="AP373" s="98">
        <f>AVERAGEIF($C$2:$C$242,4,AO$2:AO$242)</f>
        <v>2010.1428571428571</v>
      </c>
      <c r="BB373" s="39" t="s">
        <v>3277</v>
      </c>
      <c r="BC373" s="98">
        <f>AVERAGEIF($C$2:$C$242,4,BB$2:BB$242)</f>
        <v>2018.7333333333333</v>
      </c>
    </row>
    <row r="374" spans="38:55" x14ac:dyDescent="0.2">
      <c r="AL374" s="57" t="s">
        <v>3278</v>
      </c>
      <c r="AM374" s="97">
        <f>AVERAGEIF($C$2:$C$242,5,AL$2:AL$242)</f>
        <v>2013.5714285714287</v>
      </c>
      <c r="AO374" s="57" t="s">
        <v>3278</v>
      </c>
      <c r="AP374" s="97">
        <f>AVERAGEIF($C$2:$C$242,5,AO$2:AO$242)</f>
        <v>2010.0833333333333</v>
      </c>
      <c r="BB374" s="57" t="s">
        <v>3278</v>
      </c>
      <c r="BC374" s="97">
        <f>AVERAGEIF($C$2:$C$242,5,BB$2:BB$242)</f>
        <v>2018.6</v>
      </c>
    </row>
    <row r="375" spans="38:55" x14ac:dyDescent="0.2">
      <c r="AL375" s="43" t="s">
        <v>3279</v>
      </c>
      <c r="AM375" s="99">
        <f>AVERAGE(AL$2:AL$242)</f>
        <v>2013.1851851851852</v>
      </c>
      <c r="AO375" s="43" t="s">
        <v>3279</v>
      </c>
      <c r="AP375" s="99">
        <f>AVERAGE(AO$2:AO$242)</f>
        <v>2010.7391304347825</v>
      </c>
      <c r="BB375" s="43" t="s">
        <v>3279</v>
      </c>
      <c r="BC375" s="99">
        <f>AVERAGE(BB$2:BB$242)</f>
        <v>2018.0980392156862</v>
      </c>
    </row>
    <row r="376" spans="38:55" x14ac:dyDescent="0.2">
      <c r="AL376" s="47" t="s">
        <v>3266</v>
      </c>
      <c r="AM376" s="100"/>
      <c r="AO376" s="47" t="s">
        <v>3266</v>
      </c>
      <c r="AP376" s="100"/>
      <c r="BB376" s="47" t="s">
        <v>3266</v>
      </c>
      <c r="BC376" s="100"/>
    </row>
    <row r="377" spans="38:55" x14ac:dyDescent="0.2">
      <c r="AL377" s="57" t="s">
        <v>3280</v>
      </c>
      <c r="AM377" s="97">
        <f>AVERAGEIF($D$2:$D$242,1,AL$2:AL$242)</f>
        <v>2017</v>
      </c>
      <c r="AO377" s="57" t="s">
        <v>3280</v>
      </c>
      <c r="AP377" s="97">
        <f>AVERAGEIF($D$2:$D$242,1,AO$2:AO$242)</f>
        <v>2017.5</v>
      </c>
      <c r="BB377" s="57" t="s">
        <v>3280</v>
      </c>
      <c r="BC377" s="97">
        <f>AVERAGEIF($D$2:$D$242,1,BB$2:BB$242)</f>
        <v>2016.5</v>
      </c>
    </row>
    <row r="378" spans="38:55" x14ac:dyDescent="0.2">
      <c r="AL378" s="39" t="s">
        <v>3281</v>
      </c>
      <c r="AM378" s="98">
        <f>AVERAGEIF($D$2:$D$242,2,AL$2:AL$242)</f>
        <v>2014.1111111111111</v>
      </c>
      <c r="AO378" s="39" t="s">
        <v>3281</v>
      </c>
      <c r="AP378" s="98">
        <f>AVERAGEIF($D$2:$D$242,2,AO$2:AO$242)</f>
        <v>2007.3333333333333</v>
      </c>
      <c r="BB378" s="39" t="s">
        <v>3281</v>
      </c>
      <c r="BC378" s="98">
        <f>AVERAGEIF($D$2:$D$242,2,BB$2:BB$242)</f>
        <v>2017.7</v>
      </c>
    </row>
    <row r="379" spans="38:55" x14ac:dyDescent="0.2">
      <c r="AL379" s="57" t="s">
        <v>3282</v>
      </c>
      <c r="AM379" s="97">
        <f>AVERAGEIF($D$2:$D$242,3,AL$2:AL$242)</f>
        <v>2013.125</v>
      </c>
      <c r="AO379" s="57" t="s">
        <v>3282</v>
      </c>
      <c r="AP379" s="97">
        <f>AVERAGEIF($D$2:$D$242,3,AO$2:AO$242)</f>
        <v>2010.8571428571429</v>
      </c>
      <c r="BB379" s="57" t="s">
        <v>3282</v>
      </c>
      <c r="BC379" s="97">
        <f>AVERAGEIF($D$2:$D$242,3,BB$2:BB$242)</f>
        <v>2018.4</v>
      </c>
    </row>
    <row r="380" spans="38:55" x14ac:dyDescent="0.2">
      <c r="AL380" s="39" t="s">
        <v>3283</v>
      </c>
      <c r="AM380" s="98">
        <f>AVERAGEIF($D$2:$D$242,4,AL$2:AL$242)</f>
        <v>2007.3333333333333</v>
      </c>
      <c r="AO380" s="39" t="s">
        <v>3283</v>
      </c>
      <c r="AP380" s="98">
        <f>AVERAGEIF($D$2:$D$242,4,AO$2:AO$242)</f>
        <v>2011</v>
      </c>
      <c r="BB380" s="39" t="s">
        <v>3283</v>
      </c>
      <c r="BC380" s="98">
        <f>AVERAGEIF($D$2:$D$242,4,BB$2:BB$242)</f>
        <v>2019</v>
      </c>
    </row>
    <row r="381" spans="38:55" x14ac:dyDescent="0.2">
      <c r="AL381" s="57" t="s">
        <v>3284</v>
      </c>
      <c r="AM381" s="97">
        <f>AVERAGEIF($D$2:$D$242,5,AL$2:AL$242)</f>
        <v>2017</v>
      </c>
      <c r="AO381" s="57" t="s">
        <v>3284</v>
      </c>
      <c r="AP381" s="97">
        <f>AVERAGEIF($D$2:$D$242,5,AO$2:AO$242)</f>
        <v>2017</v>
      </c>
      <c r="BB381" s="57" t="s">
        <v>3284</v>
      </c>
      <c r="BC381" s="97">
        <f>AVERAGEIF($D$2:$D$242,5,BB$2:BB$242)</f>
        <v>2019</v>
      </c>
    </row>
    <row r="382" spans="38:55" x14ac:dyDescent="0.2">
      <c r="AL382" s="39" t="s">
        <v>3285</v>
      </c>
      <c r="AM382" s="98">
        <f>AVERAGEIF($D$2:$D$242,6,AL$2:AL$242)</f>
        <v>2009</v>
      </c>
      <c r="AO382" s="39" t="s">
        <v>3285</v>
      </c>
      <c r="AP382" s="98">
        <f>AVERAGEIF($D$2:$D$242,6,AO$2:AO$242)</f>
        <v>2009</v>
      </c>
      <c r="BB382" s="39" t="s">
        <v>3285</v>
      </c>
      <c r="BC382" s="98" t="e">
        <f>AVERAGEIF($D$2:$D$242,6,BB$2:BB$242)</f>
        <v>#DIV/0!</v>
      </c>
    </row>
    <row r="383" spans="38:55" x14ac:dyDescent="0.2">
      <c r="AL383" s="57" t="s">
        <v>3286</v>
      </c>
      <c r="AM383" s="97">
        <f>AVERAGEIF($D$2:$D$242,7,AL$2:AL$242)</f>
        <v>2013</v>
      </c>
      <c r="AO383" s="57" t="s">
        <v>3286</v>
      </c>
      <c r="AP383" s="97">
        <f>AVERAGEIF($D$2:$D$242,7,AO$2:AO$242)</f>
        <v>2013</v>
      </c>
      <c r="BB383" s="57" t="s">
        <v>3286</v>
      </c>
      <c r="BC383" s="97">
        <f>AVERAGEIF($D$2:$D$242,7,BB$2:BB$242)</f>
        <v>2017.5</v>
      </c>
    </row>
    <row r="384" spans="38:55" x14ac:dyDescent="0.2">
      <c r="AL384" s="39" t="s">
        <v>3287</v>
      </c>
      <c r="AM384" s="98" t="e">
        <f>AVERAGEIF($D$2:$D$242,8,AL$2:AL$242)</f>
        <v>#DIV/0!</v>
      </c>
      <c r="AO384" s="39" t="s">
        <v>3287</v>
      </c>
      <c r="AP384" s="98" t="e">
        <f>AVERAGEIF($D$2:$D$242,8,AO$2:AO$242)</f>
        <v>#DIV/0!</v>
      </c>
      <c r="BB384" s="39" t="s">
        <v>3287</v>
      </c>
      <c r="BC384" s="98">
        <f>AVERAGEIF($D$2:$D$242,8,BB$2:BB$242)</f>
        <v>2019</v>
      </c>
    </row>
    <row r="385" spans="38:55" x14ac:dyDescent="0.2">
      <c r="AL385" s="57" t="s">
        <v>3288</v>
      </c>
      <c r="AM385" s="97">
        <f>AVERAGEIF($D$2:$D$242,9,AL$2:AL$242)</f>
        <v>2012</v>
      </c>
      <c r="AO385" s="57" t="s">
        <v>3288</v>
      </c>
      <c r="AP385" s="97">
        <f>AVERAGEIF($D$2:$D$242,9,AO$2:AO$242)</f>
        <v>2010</v>
      </c>
      <c r="BB385" s="57" t="s">
        <v>3288</v>
      </c>
      <c r="BC385" s="97">
        <f>AVERAGEIF($D$2:$D$242,9,BB$2:BB$242)</f>
        <v>2019</v>
      </c>
    </row>
    <row r="386" spans="38:55" x14ac:dyDescent="0.2">
      <c r="AL386" s="39" t="s">
        <v>3289</v>
      </c>
      <c r="AM386" s="98" t="e">
        <f>AVERAGEIF($D$2:$D$242,10,AL$2:AL$242)</f>
        <v>#DIV/0!</v>
      </c>
      <c r="AO386" s="39" t="s">
        <v>3289</v>
      </c>
      <c r="AP386" s="98" t="e">
        <f>AVERAGEIF($D$2:$D$242,10,AO$2:AO$242)</f>
        <v>#DIV/0!</v>
      </c>
      <c r="BB386" s="39" t="s">
        <v>3289</v>
      </c>
      <c r="BC386" s="98">
        <f>AVERAGEIF($D$2:$D$242,10,BB$2:BB$242)</f>
        <v>2019</v>
      </c>
    </row>
    <row r="387" spans="38:55" x14ac:dyDescent="0.2">
      <c r="AL387" s="57" t="s">
        <v>3290</v>
      </c>
      <c r="AM387" s="97" t="e">
        <f>AVERAGEIF($D$2:$D$242,11,AL$2:AL$242)</f>
        <v>#DIV/0!</v>
      </c>
      <c r="AO387" s="57" t="s">
        <v>3290</v>
      </c>
      <c r="AP387" s="97" t="e">
        <f>AVERAGEIF($D$2:$D$242,11,AO$2:AO$242)</f>
        <v>#DIV/0!</v>
      </c>
      <c r="BB387" s="57" t="s">
        <v>3290</v>
      </c>
      <c r="BC387" s="97">
        <f>AVERAGEIF($D$2:$D$242,11,BB$2:BB$242)</f>
        <v>2018.2857142857142</v>
      </c>
    </row>
    <row r="388" spans="38:55" x14ac:dyDescent="0.2">
      <c r="AL388" s="39" t="s">
        <v>3291</v>
      </c>
      <c r="AM388" s="98" t="e">
        <f>AVERAGEIF($D$2:$D$242,12,AL$2:AL$242)</f>
        <v>#DIV/0!</v>
      </c>
      <c r="AO388" s="39" t="s">
        <v>3291</v>
      </c>
      <c r="AP388" s="98" t="e">
        <f>AVERAGEIF($D$2:$D$242,12,AO$2:AO$242)</f>
        <v>#DIV/0!</v>
      </c>
      <c r="BB388" s="39" t="s">
        <v>3291</v>
      </c>
      <c r="BC388" s="98">
        <f>AVERAGEIF($D$2:$D$242,12,BB$2:BB$242)</f>
        <v>2017.5</v>
      </c>
    </row>
    <row r="389" spans="38:55" x14ac:dyDescent="0.2">
      <c r="AL389" s="50" t="s">
        <v>3279</v>
      </c>
      <c r="AM389" s="101">
        <f>AM375</f>
        <v>2013.1851851851852</v>
      </c>
      <c r="AO389" s="50" t="s">
        <v>3279</v>
      </c>
      <c r="AP389" s="101">
        <f>AP375</f>
        <v>2010.7391304347825</v>
      </c>
      <c r="BB389" s="50" t="s">
        <v>3279</v>
      </c>
      <c r="BC389" s="101">
        <f>BC375</f>
        <v>2018.0980392156862</v>
      </c>
    </row>
  </sheetData>
  <autoFilter ref="A1:GJ119" xr:uid="{3DE3E7AE-823C-421B-BAE7-C12E76E17859}">
    <sortState xmlns:xlrd2="http://schemas.microsoft.com/office/spreadsheetml/2017/richdata2" ref="A2:FS107">
      <sortCondition ref="FB1:FB119"/>
    </sortState>
  </autoFilter>
  <conditionalFormatting sqref="J274:J278 L274:L278 N274:N278">
    <cfRule type="cellIs" dxfId="853" priority="853" operator="lessThan">
      <formula>0.17</formula>
    </cfRule>
    <cfRule type="cellIs" dxfId="852" priority="854" operator="greaterThan">
      <formula>0.23</formula>
    </cfRule>
  </conditionalFormatting>
  <conditionalFormatting sqref="M279 K279 I279">
    <cfRule type="cellIs" dxfId="851" priority="852" operator="greaterThan">
      <formula>30</formula>
    </cfRule>
  </conditionalFormatting>
  <conditionalFormatting sqref="M293 K293 I293">
    <cfRule type="cellIs" dxfId="850" priority="851" operator="greaterThan">
      <formula>30</formula>
    </cfRule>
  </conditionalFormatting>
  <conditionalFormatting sqref="J285 L285 N285">
    <cfRule type="cellIs" dxfId="849" priority="849" operator="lessThan">
      <formula>3.9</formula>
    </cfRule>
    <cfRule type="cellIs" dxfId="848" priority="850" operator="greaterThan">
      <formula>0.043</formula>
    </cfRule>
  </conditionalFormatting>
  <conditionalFormatting sqref="J281 L281 N281">
    <cfRule type="cellIs" dxfId="847" priority="847" operator="lessThan">
      <formula>0.067</formula>
    </cfRule>
    <cfRule type="cellIs" dxfId="846" priority="848" operator="greaterThan">
      <formula>0.091</formula>
    </cfRule>
  </conditionalFormatting>
  <conditionalFormatting sqref="J282 L282 N282">
    <cfRule type="cellIs" dxfId="845" priority="845" operator="lessThan">
      <formula>0.109</formula>
    </cfRule>
    <cfRule type="cellIs" dxfId="844" priority="846" operator="greaterThan">
      <formula>0.148</formula>
    </cfRule>
  </conditionalFormatting>
  <conditionalFormatting sqref="J283 L283 N283">
    <cfRule type="cellIs" dxfId="843" priority="843" operator="lessThan">
      <formula>0.166</formula>
    </cfRule>
    <cfRule type="cellIs" dxfId="842" priority="844" operator="greaterThan">
      <formula>0.224</formula>
    </cfRule>
  </conditionalFormatting>
  <conditionalFormatting sqref="J284 L284 N284">
    <cfRule type="cellIs" dxfId="841" priority="841" operator="lessThan">
      <formula>0.049</formula>
    </cfRule>
    <cfRule type="cellIs" dxfId="840" priority="842" operator="greaterThan">
      <formula>0.067</formula>
    </cfRule>
  </conditionalFormatting>
  <conditionalFormatting sqref="J286 L286 N286">
    <cfRule type="cellIs" dxfId="839" priority="839" operator="lessThan">
      <formula>0.039</formula>
    </cfRule>
    <cfRule type="cellIs" dxfId="838" priority="840" operator="greaterThan">
      <formula>0.052</formula>
    </cfRule>
  </conditionalFormatting>
  <conditionalFormatting sqref="J287 L287 N287">
    <cfRule type="cellIs" dxfId="837" priority="837" operator="lessThan">
      <formula>0.085</formula>
    </cfRule>
    <cfRule type="cellIs" dxfId="836" priority="838" operator="greaterThan">
      <formula>0.115</formula>
    </cfRule>
  </conditionalFormatting>
  <conditionalFormatting sqref="J288 L288 N288">
    <cfRule type="cellIs" dxfId="835" priority="835" operator="lessThan">
      <formula>0.053</formula>
    </cfRule>
    <cfRule type="cellIs" dxfId="834" priority="836" operator="greaterThan">
      <formula>0.072</formula>
    </cfRule>
  </conditionalFormatting>
  <conditionalFormatting sqref="J289 L289 N289">
    <cfRule type="cellIs" dxfId="833" priority="833" operator="lessThan">
      <formula>0.039</formula>
    </cfRule>
    <cfRule type="cellIs" dxfId="832" priority="834" operator="greaterThan">
      <formula>0.052</formula>
    </cfRule>
  </conditionalFormatting>
  <conditionalFormatting sqref="J290 L290 N290">
    <cfRule type="cellIs" dxfId="831" priority="831" operator="lessThan">
      <formula>0.025</formula>
    </cfRule>
    <cfRule type="cellIs" dxfId="830" priority="832" operator="greaterThan">
      <formula>0.033</formula>
    </cfRule>
  </conditionalFormatting>
  <conditionalFormatting sqref="J291 L291 N291">
    <cfRule type="cellIs" dxfId="829" priority="829" operator="lessThan">
      <formula>0.102</formula>
    </cfRule>
    <cfRule type="cellIs" dxfId="828" priority="830" operator="greaterThan">
      <formula>0.138</formula>
    </cfRule>
  </conditionalFormatting>
  <conditionalFormatting sqref="N292 L292 J292">
    <cfRule type="cellIs" dxfId="827" priority="827" operator="lessThan">
      <formula>0.085</formula>
    </cfRule>
    <cfRule type="cellIs" dxfId="826" priority="828" operator="greaterThan">
      <formula>0.115</formula>
    </cfRule>
  </conditionalFormatting>
  <conditionalFormatting sqref="D274:D278">
    <cfRule type="cellIs" dxfId="825" priority="825" operator="lessThan">
      <formula>0.17</formula>
    </cfRule>
    <cfRule type="cellIs" dxfId="824" priority="826" operator="greaterThan">
      <formula>0.23</formula>
    </cfRule>
  </conditionalFormatting>
  <conditionalFormatting sqref="C279">
    <cfRule type="cellIs" dxfId="823" priority="824" operator="greaterThan">
      <formula>30</formula>
    </cfRule>
  </conditionalFormatting>
  <conditionalFormatting sqref="C293">
    <cfRule type="cellIs" dxfId="822" priority="823" operator="greaterThan">
      <formula>30</formula>
    </cfRule>
  </conditionalFormatting>
  <conditionalFormatting sqref="D285">
    <cfRule type="cellIs" dxfId="821" priority="821" operator="lessThan">
      <formula>3.9</formula>
    </cfRule>
    <cfRule type="cellIs" dxfId="820" priority="822" operator="greaterThan">
      <formula>0.043</formula>
    </cfRule>
  </conditionalFormatting>
  <conditionalFormatting sqref="D281">
    <cfRule type="cellIs" dxfId="819" priority="819" operator="lessThan">
      <formula>0.067</formula>
    </cfRule>
    <cfRule type="cellIs" dxfId="818" priority="820" operator="greaterThan">
      <formula>0.091</formula>
    </cfRule>
  </conditionalFormatting>
  <conditionalFormatting sqref="D282">
    <cfRule type="cellIs" dxfId="817" priority="817" operator="lessThan">
      <formula>0.109</formula>
    </cfRule>
    <cfRule type="cellIs" dxfId="816" priority="818" operator="greaterThan">
      <formula>0.148</formula>
    </cfRule>
  </conditionalFormatting>
  <conditionalFormatting sqref="D283">
    <cfRule type="cellIs" dxfId="815" priority="815" operator="lessThan">
      <formula>0.166</formula>
    </cfRule>
    <cfRule type="cellIs" dxfId="814" priority="816" operator="greaterThan">
      <formula>0.224</formula>
    </cfRule>
  </conditionalFormatting>
  <conditionalFormatting sqref="D284">
    <cfRule type="cellIs" dxfId="813" priority="813" operator="lessThan">
      <formula>0.049</formula>
    </cfRule>
    <cfRule type="cellIs" dxfId="812" priority="814" operator="greaterThan">
      <formula>0.067</formula>
    </cfRule>
  </conditionalFormatting>
  <conditionalFormatting sqref="D286">
    <cfRule type="cellIs" dxfId="811" priority="811" operator="lessThan">
      <formula>0.039</formula>
    </cfRule>
    <cfRule type="cellIs" dxfId="810" priority="812" operator="greaterThan">
      <formula>0.052</formula>
    </cfRule>
  </conditionalFormatting>
  <conditionalFormatting sqref="D287">
    <cfRule type="cellIs" dxfId="809" priority="809" operator="lessThan">
      <formula>0.085</formula>
    </cfRule>
    <cfRule type="cellIs" dxfId="808" priority="810" operator="greaterThan">
      <formula>0.115</formula>
    </cfRule>
  </conditionalFormatting>
  <conditionalFormatting sqref="D288">
    <cfRule type="cellIs" dxfId="807" priority="807" operator="lessThan">
      <formula>0.053</formula>
    </cfRule>
    <cfRule type="cellIs" dxfId="806" priority="808" operator="greaterThan">
      <formula>0.072</formula>
    </cfRule>
  </conditionalFormatting>
  <conditionalFormatting sqref="D289">
    <cfRule type="cellIs" dxfId="805" priority="805" operator="lessThan">
      <formula>0.039</formula>
    </cfRule>
    <cfRule type="cellIs" dxfId="804" priority="806" operator="greaterThan">
      <formula>0.052</formula>
    </cfRule>
  </conditionalFormatting>
  <conditionalFormatting sqref="D290">
    <cfRule type="cellIs" dxfId="803" priority="803" operator="lessThan">
      <formula>0.025</formula>
    </cfRule>
    <cfRule type="cellIs" dxfId="802" priority="804" operator="greaterThan">
      <formula>0.033</formula>
    </cfRule>
  </conditionalFormatting>
  <conditionalFormatting sqref="D291">
    <cfRule type="cellIs" dxfId="801" priority="801" operator="lessThan">
      <formula>0.102</formula>
    </cfRule>
    <cfRule type="cellIs" dxfId="800" priority="802" operator="greaterThan">
      <formula>0.138</formula>
    </cfRule>
  </conditionalFormatting>
  <conditionalFormatting sqref="D292">
    <cfRule type="cellIs" dxfId="799" priority="799" operator="lessThan">
      <formula>0.085</formula>
    </cfRule>
    <cfRule type="cellIs" dxfId="798" priority="800" operator="greaterThan">
      <formula>0.115</formula>
    </cfRule>
  </conditionalFormatting>
  <conditionalFormatting sqref="X293">
    <cfRule type="cellIs" dxfId="797" priority="727" operator="greaterThan">
      <formula>30</formula>
    </cfRule>
  </conditionalFormatting>
  <conditionalFormatting sqref="L303:N303">
    <cfRule type="cellIs" dxfId="796" priority="798" operator="greaterThan">
      <formula>30</formula>
    </cfRule>
  </conditionalFormatting>
  <conditionalFormatting sqref="L317:N317">
    <cfRule type="cellIs" dxfId="795" priority="797" operator="greaterThan">
      <formula>30</formula>
    </cfRule>
  </conditionalFormatting>
  <conditionalFormatting sqref="O303">
    <cfRule type="cellIs" dxfId="794" priority="796" operator="greaterThan">
      <formula>30</formula>
    </cfRule>
  </conditionalFormatting>
  <conditionalFormatting sqref="O317">
    <cfRule type="cellIs" dxfId="793" priority="795" operator="greaterThan">
      <formula>30</formula>
    </cfRule>
  </conditionalFormatting>
  <conditionalFormatting sqref="G250:G254 I250:I254 K250:K254">
    <cfRule type="cellIs" dxfId="792" priority="793" operator="lessThan">
      <formula>0.17</formula>
    </cfRule>
    <cfRule type="cellIs" dxfId="791" priority="794" operator="greaterThan">
      <formula>0.23</formula>
    </cfRule>
  </conditionalFormatting>
  <conditionalFormatting sqref="J255 H255 F255">
    <cfRule type="cellIs" dxfId="790" priority="792" operator="greaterThan">
      <formula>30</formula>
    </cfRule>
  </conditionalFormatting>
  <conditionalFormatting sqref="J269 H269 F269">
    <cfRule type="cellIs" dxfId="789" priority="791" operator="greaterThan">
      <formula>30</formula>
    </cfRule>
  </conditionalFormatting>
  <conditionalFormatting sqref="G261 I261 K261">
    <cfRule type="cellIs" dxfId="788" priority="789" operator="lessThan">
      <formula>3.9</formula>
    </cfRule>
    <cfRule type="cellIs" dxfId="787" priority="790" operator="greaterThan">
      <formula>0.043</formula>
    </cfRule>
  </conditionalFormatting>
  <conditionalFormatting sqref="G257 I257 K257">
    <cfRule type="cellIs" dxfId="786" priority="787" operator="lessThan">
      <formula>0.067</formula>
    </cfRule>
    <cfRule type="cellIs" dxfId="785" priority="788" operator="greaterThan">
      <formula>0.091</formula>
    </cfRule>
  </conditionalFormatting>
  <conditionalFormatting sqref="G258 I258 K258">
    <cfRule type="cellIs" dxfId="784" priority="785" operator="lessThan">
      <formula>0.109</formula>
    </cfRule>
    <cfRule type="cellIs" dxfId="783" priority="786" operator="greaterThan">
      <formula>0.148</formula>
    </cfRule>
  </conditionalFormatting>
  <conditionalFormatting sqref="G259 I259 K259">
    <cfRule type="cellIs" dxfId="782" priority="783" operator="lessThan">
      <formula>0.166</formula>
    </cfRule>
    <cfRule type="cellIs" dxfId="781" priority="784" operator="greaterThan">
      <formula>0.224</formula>
    </cfRule>
  </conditionalFormatting>
  <conditionalFormatting sqref="G260 I260 K260">
    <cfRule type="cellIs" dxfId="780" priority="781" operator="lessThan">
      <formula>0.049</formula>
    </cfRule>
    <cfRule type="cellIs" dxfId="779" priority="782" operator="greaterThan">
      <formula>0.067</formula>
    </cfRule>
  </conditionalFormatting>
  <conditionalFormatting sqref="G262 I262 K262">
    <cfRule type="cellIs" dxfId="778" priority="779" operator="lessThan">
      <formula>0.039</formula>
    </cfRule>
    <cfRule type="cellIs" dxfId="777" priority="780" operator="greaterThan">
      <formula>0.052</formula>
    </cfRule>
  </conditionalFormatting>
  <conditionalFormatting sqref="G263 I263 K263">
    <cfRule type="cellIs" dxfId="776" priority="777" operator="lessThan">
      <formula>0.085</formula>
    </cfRule>
    <cfRule type="cellIs" dxfId="775" priority="778" operator="greaterThan">
      <formula>0.115</formula>
    </cfRule>
  </conditionalFormatting>
  <conditionalFormatting sqref="G264 I264 K264">
    <cfRule type="cellIs" dxfId="774" priority="775" operator="lessThan">
      <formula>0.053</formula>
    </cfRule>
    <cfRule type="cellIs" dxfId="773" priority="776" operator="greaterThan">
      <formula>0.072</formula>
    </cfRule>
  </conditionalFormatting>
  <conditionalFormatting sqref="G265 I265 K265">
    <cfRule type="cellIs" dxfId="772" priority="773" operator="lessThan">
      <formula>0.039</formula>
    </cfRule>
    <cfRule type="cellIs" dxfId="771" priority="774" operator="greaterThan">
      <formula>0.052</formula>
    </cfRule>
  </conditionalFormatting>
  <conditionalFormatting sqref="G266 I266 K266">
    <cfRule type="cellIs" dxfId="770" priority="771" operator="lessThan">
      <formula>0.025</formula>
    </cfRule>
    <cfRule type="cellIs" dxfId="769" priority="772" operator="greaterThan">
      <formula>0.033</formula>
    </cfRule>
  </conditionalFormatting>
  <conditionalFormatting sqref="G267 I267 K267">
    <cfRule type="cellIs" dxfId="768" priority="769" operator="lessThan">
      <formula>0.102</formula>
    </cfRule>
    <cfRule type="cellIs" dxfId="767" priority="770" operator="greaterThan">
      <formula>0.138</formula>
    </cfRule>
  </conditionalFormatting>
  <conditionalFormatting sqref="K268 I268 G268">
    <cfRule type="cellIs" dxfId="766" priority="767" operator="lessThan">
      <formula>0.085</formula>
    </cfRule>
    <cfRule type="cellIs" dxfId="765" priority="768" operator="greaterThan">
      <formula>0.115</formula>
    </cfRule>
  </conditionalFormatting>
  <conditionalFormatting sqref="M327">
    <cfRule type="cellIs" dxfId="764" priority="766" operator="greaterThan">
      <formula>30</formula>
    </cfRule>
  </conditionalFormatting>
  <conditionalFormatting sqref="M341">
    <cfRule type="cellIs" dxfId="763" priority="765" operator="greaterThan">
      <formula>30</formula>
    </cfRule>
  </conditionalFormatting>
  <conditionalFormatting sqref="N255">
    <cfRule type="cellIs" dxfId="762" priority="764" operator="greaterThan">
      <formula>30</formula>
    </cfRule>
  </conditionalFormatting>
  <conditionalFormatting sqref="N269">
    <cfRule type="cellIs" dxfId="761" priority="763" operator="greaterThan">
      <formula>30</formula>
    </cfRule>
  </conditionalFormatting>
  <conditionalFormatting sqref="Q255">
    <cfRule type="cellIs" dxfId="760" priority="762" operator="greaterThan">
      <formula>30</formula>
    </cfRule>
  </conditionalFormatting>
  <conditionalFormatting sqref="Q269">
    <cfRule type="cellIs" dxfId="759" priority="761" operator="greaterThan">
      <formula>30</formula>
    </cfRule>
  </conditionalFormatting>
  <conditionalFormatting sqref="R279">
    <cfRule type="cellIs" dxfId="758" priority="760" operator="greaterThan">
      <formula>30</formula>
    </cfRule>
  </conditionalFormatting>
  <conditionalFormatting sqref="R293">
    <cfRule type="cellIs" dxfId="757" priority="759" operator="greaterThan">
      <formula>30</formula>
    </cfRule>
  </conditionalFormatting>
  <conditionalFormatting sqref="S303">
    <cfRule type="cellIs" dxfId="756" priority="758" operator="greaterThan">
      <formula>30</formula>
    </cfRule>
  </conditionalFormatting>
  <conditionalFormatting sqref="S317">
    <cfRule type="cellIs" dxfId="755" priority="757" operator="greaterThan">
      <formula>30</formula>
    </cfRule>
  </conditionalFormatting>
  <conditionalFormatting sqref="U250:U254 W250:W254 Y250:Y254">
    <cfRule type="cellIs" dxfId="754" priority="755" operator="lessThan">
      <formula>0.17</formula>
    </cfRule>
    <cfRule type="cellIs" dxfId="753" priority="756" operator="greaterThan">
      <formula>0.23</formula>
    </cfRule>
  </conditionalFormatting>
  <conditionalFormatting sqref="X255 V255 T255">
    <cfRule type="cellIs" dxfId="752" priority="754" operator="greaterThan">
      <formula>30</formula>
    </cfRule>
  </conditionalFormatting>
  <conditionalFormatting sqref="X269 V269 T269">
    <cfRule type="cellIs" dxfId="751" priority="753" operator="greaterThan">
      <formula>30</formula>
    </cfRule>
  </conditionalFormatting>
  <conditionalFormatting sqref="U261 W261 Y261">
    <cfRule type="cellIs" dxfId="750" priority="751" operator="lessThan">
      <formula>3.9</formula>
    </cfRule>
    <cfRule type="cellIs" dxfId="749" priority="752" operator="greaterThan">
      <formula>0.043</formula>
    </cfRule>
  </conditionalFormatting>
  <conditionalFormatting sqref="U257 W257 Y257">
    <cfRule type="cellIs" dxfId="748" priority="749" operator="lessThan">
      <formula>0.067</formula>
    </cfRule>
    <cfRule type="cellIs" dxfId="747" priority="750" operator="greaterThan">
      <formula>0.091</formula>
    </cfRule>
  </conditionalFormatting>
  <conditionalFormatting sqref="U258 W258 Y258">
    <cfRule type="cellIs" dxfId="746" priority="747" operator="lessThan">
      <formula>0.109</formula>
    </cfRule>
    <cfRule type="cellIs" dxfId="745" priority="748" operator="greaterThan">
      <formula>0.148</formula>
    </cfRule>
  </conditionalFormatting>
  <conditionalFormatting sqref="U259 W259 Y259">
    <cfRule type="cellIs" dxfId="744" priority="745" operator="lessThan">
      <formula>0.166</formula>
    </cfRule>
    <cfRule type="cellIs" dxfId="743" priority="746" operator="greaterThan">
      <formula>0.224</formula>
    </cfRule>
  </conditionalFormatting>
  <conditionalFormatting sqref="U260 W260 Y260">
    <cfRule type="cellIs" dxfId="742" priority="743" operator="lessThan">
      <formula>0.049</formula>
    </cfRule>
    <cfRule type="cellIs" dxfId="741" priority="744" operator="greaterThan">
      <formula>0.067</formula>
    </cfRule>
  </conditionalFormatting>
  <conditionalFormatting sqref="U262 W262 Y262">
    <cfRule type="cellIs" dxfId="740" priority="741" operator="lessThan">
      <formula>0.039</formula>
    </cfRule>
    <cfRule type="cellIs" dxfId="739" priority="742" operator="greaterThan">
      <formula>0.052</formula>
    </cfRule>
  </conditionalFormatting>
  <conditionalFormatting sqref="U263 W263 Y263">
    <cfRule type="cellIs" dxfId="738" priority="739" operator="lessThan">
      <formula>0.085</formula>
    </cfRule>
    <cfRule type="cellIs" dxfId="737" priority="740" operator="greaterThan">
      <formula>0.115</formula>
    </cfRule>
  </conditionalFormatting>
  <conditionalFormatting sqref="U264 W264 Y264">
    <cfRule type="cellIs" dxfId="736" priority="737" operator="lessThan">
      <formula>0.053</formula>
    </cfRule>
    <cfRule type="cellIs" dxfId="735" priority="738" operator="greaterThan">
      <formula>0.072</formula>
    </cfRule>
  </conditionalFormatting>
  <conditionalFormatting sqref="U265 W265 Y265">
    <cfRule type="cellIs" dxfId="734" priority="735" operator="lessThan">
      <formula>0.039</formula>
    </cfRule>
    <cfRule type="cellIs" dxfId="733" priority="736" operator="greaterThan">
      <formula>0.052</formula>
    </cfRule>
  </conditionalFormatting>
  <conditionalFormatting sqref="U266 W266 Y266">
    <cfRule type="cellIs" dxfId="732" priority="733" operator="lessThan">
      <formula>0.025</formula>
    </cfRule>
    <cfRule type="cellIs" dxfId="731" priority="734" operator="greaterThan">
      <formula>0.033</formula>
    </cfRule>
  </conditionalFormatting>
  <conditionalFormatting sqref="U267 W267 Y267">
    <cfRule type="cellIs" dxfId="730" priority="731" operator="lessThan">
      <formula>0.102</formula>
    </cfRule>
    <cfRule type="cellIs" dxfId="729" priority="732" operator="greaterThan">
      <formula>0.138</formula>
    </cfRule>
  </conditionalFormatting>
  <conditionalFormatting sqref="Y268 W268 U268">
    <cfRule type="cellIs" dxfId="728" priority="729" operator="lessThan">
      <formula>0.085</formula>
    </cfRule>
    <cfRule type="cellIs" dxfId="727" priority="730" operator="greaterThan">
      <formula>0.115</formula>
    </cfRule>
  </conditionalFormatting>
  <conditionalFormatting sqref="X279">
    <cfRule type="cellIs" dxfId="726" priority="728" operator="greaterThan">
      <formula>30</formula>
    </cfRule>
  </conditionalFormatting>
  <conditionalFormatting sqref="AA293">
    <cfRule type="cellIs" dxfId="725" priority="725" operator="greaterThan">
      <formula>30</formula>
    </cfRule>
  </conditionalFormatting>
  <conditionalFormatting sqref="AA279">
    <cfRule type="cellIs" dxfId="724" priority="726" operator="greaterThan">
      <formula>30</formula>
    </cfRule>
  </conditionalFormatting>
  <conditionalFormatting sqref="AB269">
    <cfRule type="cellIs" dxfId="723" priority="723" operator="greaterThan">
      <formula>30</formula>
    </cfRule>
  </conditionalFormatting>
  <conditionalFormatting sqref="AB255">
    <cfRule type="cellIs" dxfId="722" priority="724" operator="greaterThan">
      <formula>30</formula>
    </cfRule>
  </conditionalFormatting>
  <conditionalFormatting sqref="AC317">
    <cfRule type="cellIs" dxfId="721" priority="721" operator="greaterThan">
      <formula>30</formula>
    </cfRule>
  </conditionalFormatting>
  <conditionalFormatting sqref="AC303">
    <cfRule type="cellIs" dxfId="720" priority="722" operator="greaterThan">
      <formula>30</formula>
    </cfRule>
  </conditionalFormatting>
  <conditionalFormatting sqref="AI250:AI254 AK250:AK254 AM250:AM254">
    <cfRule type="cellIs" dxfId="719" priority="719" operator="lessThan">
      <formula>0.17</formula>
    </cfRule>
    <cfRule type="cellIs" dxfId="718" priority="720" operator="greaterThan">
      <formula>0.23</formula>
    </cfRule>
  </conditionalFormatting>
  <conditionalFormatting sqref="AL255 AJ255 AH255">
    <cfRule type="cellIs" dxfId="717" priority="718" operator="greaterThan">
      <formula>30</formula>
    </cfRule>
  </conditionalFormatting>
  <conditionalFormatting sqref="AL269 AJ269 AH269">
    <cfRule type="cellIs" dxfId="716" priority="717" operator="greaterThan">
      <formula>30</formula>
    </cfRule>
  </conditionalFormatting>
  <conditionalFormatting sqref="AI261 AK261 AM261">
    <cfRule type="cellIs" dxfId="715" priority="715" operator="lessThan">
      <formula>3.9</formula>
    </cfRule>
    <cfRule type="cellIs" dxfId="714" priority="716" operator="greaterThan">
      <formula>0.043</formula>
    </cfRule>
  </conditionalFormatting>
  <conditionalFormatting sqref="AI257 AK257 AM257">
    <cfRule type="cellIs" dxfId="713" priority="713" operator="lessThan">
      <formula>0.067</formula>
    </cfRule>
    <cfRule type="cellIs" dxfId="712" priority="714" operator="greaterThan">
      <formula>0.091</formula>
    </cfRule>
  </conditionalFormatting>
  <conditionalFormatting sqref="AI258 AK258 AM258">
    <cfRule type="cellIs" dxfId="711" priority="711" operator="lessThan">
      <formula>0.109</formula>
    </cfRule>
    <cfRule type="cellIs" dxfId="710" priority="712" operator="greaterThan">
      <formula>0.148</formula>
    </cfRule>
  </conditionalFormatting>
  <conditionalFormatting sqref="AI259 AK259 AM259">
    <cfRule type="cellIs" dxfId="709" priority="709" operator="lessThan">
      <formula>0.166</formula>
    </cfRule>
    <cfRule type="cellIs" dxfId="708" priority="710" operator="greaterThan">
      <formula>0.224</formula>
    </cfRule>
  </conditionalFormatting>
  <conditionalFormatting sqref="AI260 AK260 AM260">
    <cfRule type="cellIs" dxfId="707" priority="707" operator="lessThan">
      <formula>0.049</formula>
    </cfRule>
    <cfRule type="cellIs" dxfId="706" priority="708" operator="greaterThan">
      <formula>0.067</formula>
    </cfRule>
  </conditionalFormatting>
  <conditionalFormatting sqref="AI262 AK262 AM262">
    <cfRule type="cellIs" dxfId="705" priority="705" operator="lessThan">
      <formula>0.039</formula>
    </cfRule>
    <cfRule type="cellIs" dxfId="704" priority="706" operator="greaterThan">
      <formula>0.052</formula>
    </cfRule>
  </conditionalFormatting>
  <conditionalFormatting sqref="AI263 AK263 AM263">
    <cfRule type="cellIs" dxfId="703" priority="703" operator="lessThan">
      <formula>0.085</formula>
    </cfRule>
    <cfRule type="cellIs" dxfId="702" priority="704" operator="greaterThan">
      <formula>0.115</formula>
    </cfRule>
  </conditionalFormatting>
  <conditionalFormatting sqref="AI264 AK264 AM264">
    <cfRule type="cellIs" dxfId="701" priority="701" operator="lessThan">
      <formula>0.053</formula>
    </cfRule>
    <cfRule type="cellIs" dxfId="700" priority="702" operator="greaterThan">
      <formula>0.072</formula>
    </cfRule>
  </conditionalFormatting>
  <conditionalFormatting sqref="AI265 AK265 AM265">
    <cfRule type="cellIs" dxfId="699" priority="699" operator="lessThan">
      <formula>0.039</formula>
    </cfRule>
    <cfRule type="cellIs" dxfId="698" priority="700" operator="greaterThan">
      <formula>0.052</formula>
    </cfRule>
  </conditionalFormatting>
  <conditionalFormatting sqref="AI266 AK266 AM266">
    <cfRule type="cellIs" dxfId="697" priority="697" operator="lessThan">
      <formula>0.025</formula>
    </cfRule>
    <cfRule type="cellIs" dxfId="696" priority="698" operator="greaterThan">
      <formula>0.033</formula>
    </cfRule>
  </conditionalFormatting>
  <conditionalFormatting sqref="AI267 AK267 AM267">
    <cfRule type="cellIs" dxfId="695" priority="695" operator="lessThan">
      <formula>0.102</formula>
    </cfRule>
    <cfRule type="cellIs" dxfId="694" priority="696" operator="greaterThan">
      <formula>0.138</formula>
    </cfRule>
  </conditionalFormatting>
  <conditionalFormatting sqref="AM268 AK268 AI268">
    <cfRule type="cellIs" dxfId="693" priority="693" operator="lessThan">
      <formula>0.085</formula>
    </cfRule>
    <cfRule type="cellIs" dxfId="692" priority="694" operator="greaterThan">
      <formula>0.115</formula>
    </cfRule>
  </conditionalFormatting>
  <conditionalFormatting sqref="AJ274:AJ278 AL274:AL278 AN274:AN278">
    <cfRule type="cellIs" dxfId="691" priority="691" operator="lessThan">
      <formula>0.17</formula>
    </cfRule>
    <cfRule type="cellIs" dxfId="690" priority="692" operator="greaterThan">
      <formula>0.23</formula>
    </cfRule>
  </conditionalFormatting>
  <conditionalFormatting sqref="AM279 AK279 AI279">
    <cfRule type="cellIs" dxfId="689" priority="690" operator="greaterThan">
      <formula>30</formula>
    </cfRule>
  </conditionalFormatting>
  <conditionalFormatting sqref="AM293 AK293 AI293">
    <cfRule type="cellIs" dxfId="688" priority="689" operator="greaterThan">
      <formula>30</formula>
    </cfRule>
  </conditionalFormatting>
  <conditionalFormatting sqref="AJ285 AL285 AN285">
    <cfRule type="cellIs" dxfId="687" priority="687" operator="lessThan">
      <formula>3.9</formula>
    </cfRule>
    <cfRule type="cellIs" dxfId="686" priority="688" operator="greaterThan">
      <formula>0.043</formula>
    </cfRule>
  </conditionalFormatting>
  <conditionalFormatting sqref="AJ281 AL281 AN281">
    <cfRule type="cellIs" dxfId="685" priority="685" operator="lessThan">
      <formula>0.067</formula>
    </cfRule>
    <cfRule type="cellIs" dxfId="684" priority="686" operator="greaterThan">
      <formula>0.091</formula>
    </cfRule>
  </conditionalFormatting>
  <conditionalFormatting sqref="AJ282 AL282 AN282">
    <cfRule type="cellIs" dxfId="683" priority="683" operator="lessThan">
      <formula>0.109</formula>
    </cfRule>
    <cfRule type="cellIs" dxfId="682" priority="684" operator="greaterThan">
      <formula>0.148</formula>
    </cfRule>
  </conditionalFormatting>
  <conditionalFormatting sqref="AJ283 AL283 AN283">
    <cfRule type="cellIs" dxfId="681" priority="681" operator="lessThan">
      <formula>0.166</formula>
    </cfRule>
    <cfRule type="cellIs" dxfId="680" priority="682" operator="greaterThan">
      <formula>0.224</formula>
    </cfRule>
  </conditionalFormatting>
  <conditionalFormatting sqref="AJ284 AL284 AN284">
    <cfRule type="cellIs" dxfId="679" priority="679" operator="lessThan">
      <formula>0.049</formula>
    </cfRule>
    <cfRule type="cellIs" dxfId="678" priority="680" operator="greaterThan">
      <formula>0.067</formula>
    </cfRule>
  </conditionalFormatting>
  <conditionalFormatting sqref="AJ286 AL286 AN286">
    <cfRule type="cellIs" dxfId="677" priority="677" operator="lessThan">
      <formula>0.039</formula>
    </cfRule>
    <cfRule type="cellIs" dxfId="676" priority="678" operator="greaterThan">
      <formula>0.052</formula>
    </cfRule>
  </conditionalFormatting>
  <conditionalFormatting sqref="AJ287 AL287 AN287">
    <cfRule type="cellIs" dxfId="675" priority="675" operator="lessThan">
      <formula>0.085</formula>
    </cfRule>
    <cfRule type="cellIs" dxfId="674" priority="676" operator="greaterThan">
      <formula>0.115</formula>
    </cfRule>
  </conditionalFormatting>
  <conditionalFormatting sqref="AJ288 AL288 AN288">
    <cfRule type="cellIs" dxfId="673" priority="673" operator="lessThan">
      <formula>0.053</formula>
    </cfRule>
    <cfRule type="cellIs" dxfId="672" priority="674" operator="greaterThan">
      <formula>0.072</formula>
    </cfRule>
  </conditionalFormatting>
  <conditionalFormatting sqref="AJ289 AL289 AN289">
    <cfRule type="cellIs" dxfId="671" priority="671" operator="lessThan">
      <formula>0.039</formula>
    </cfRule>
    <cfRule type="cellIs" dxfId="670" priority="672" operator="greaterThan">
      <formula>0.052</formula>
    </cfRule>
  </conditionalFormatting>
  <conditionalFormatting sqref="AJ290 AL290 AN290">
    <cfRule type="cellIs" dxfId="669" priority="669" operator="lessThan">
      <formula>0.025</formula>
    </cfRule>
    <cfRule type="cellIs" dxfId="668" priority="670" operator="greaterThan">
      <formula>0.033</formula>
    </cfRule>
  </conditionalFormatting>
  <conditionalFormatting sqref="AJ291 AL291 AN291">
    <cfRule type="cellIs" dxfId="667" priority="667" operator="lessThan">
      <formula>0.102</formula>
    </cfRule>
    <cfRule type="cellIs" dxfId="666" priority="668" operator="greaterThan">
      <formula>0.138</formula>
    </cfRule>
  </conditionalFormatting>
  <conditionalFormatting sqref="AN292 AL292 AJ292">
    <cfRule type="cellIs" dxfId="665" priority="665" operator="lessThan">
      <formula>0.085</formula>
    </cfRule>
    <cfRule type="cellIs" dxfId="664" priority="666" operator="greaterThan">
      <formula>0.115</formula>
    </cfRule>
  </conditionalFormatting>
  <conditionalFormatting sqref="AK298:AK302 AM298:AM302 AO298:AO302">
    <cfRule type="cellIs" dxfId="663" priority="663" operator="lessThan">
      <formula>0.17</formula>
    </cfRule>
    <cfRule type="cellIs" dxfId="662" priority="664" operator="greaterThan">
      <formula>0.23</formula>
    </cfRule>
  </conditionalFormatting>
  <conditionalFormatting sqref="AN303 AL303 AJ303">
    <cfRule type="cellIs" dxfId="661" priority="662" operator="greaterThan">
      <formula>30</formula>
    </cfRule>
  </conditionalFormatting>
  <conditionalFormatting sqref="AN317 AL317 AJ317">
    <cfRule type="cellIs" dxfId="660" priority="661" operator="greaterThan">
      <formula>30</formula>
    </cfRule>
  </conditionalFormatting>
  <conditionalFormatting sqref="AK309 AM309 AO309">
    <cfRule type="cellIs" dxfId="659" priority="659" operator="lessThan">
      <formula>3.9</formula>
    </cfRule>
    <cfRule type="cellIs" dxfId="658" priority="660" operator="greaterThan">
      <formula>0.043</formula>
    </cfRule>
  </conditionalFormatting>
  <conditionalFormatting sqref="AK305 AM305 AO305">
    <cfRule type="cellIs" dxfId="657" priority="657" operator="lessThan">
      <formula>0.067</formula>
    </cfRule>
    <cfRule type="cellIs" dxfId="656" priority="658" operator="greaterThan">
      <formula>0.091</formula>
    </cfRule>
  </conditionalFormatting>
  <conditionalFormatting sqref="AK306 AM306 AO306">
    <cfRule type="cellIs" dxfId="655" priority="655" operator="lessThan">
      <formula>0.109</formula>
    </cfRule>
    <cfRule type="cellIs" dxfId="654" priority="656" operator="greaterThan">
      <formula>0.148</formula>
    </cfRule>
  </conditionalFormatting>
  <conditionalFormatting sqref="AK307 AM307 AO307">
    <cfRule type="cellIs" dxfId="653" priority="653" operator="lessThan">
      <formula>0.166</formula>
    </cfRule>
    <cfRule type="cellIs" dxfId="652" priority="654" operator="greaterThan">
      <formula>0.224</formula>
    </cfRule>
  </conditionalFormatting>
  <conditionalFormatting sqref="AK308 AM308 AO308">
    <cfRule type="cellIs" dxfId="651" priority="651" operator="lessThan">
      <formula>0.049</formula>
    </cfRule>
    <cfRule type="cellIs" dxfId="650" priority="652" operator="greaterThan">
      <formula>0.067</formula>
    </cfRule>
  </conditionalFormatting>
  <conditionalFormatting sqref="AK310 AM310 AO310">
    <cfRule type="cellIs" dxfId="649" priority="649" operator="lessThan">
      <formula>0.039</formula>
    </cfRule>
    <cfRule type="cellIs" dxfId="648" priority="650" operator="greaterThan">
      <formula>0.052</formula>
    </cfRule>
  </conditionalFormatting>
  <conditionalFormatting sqref="AK311 AM311 AO311">
    <cfRule type="cellIs" dxfId="647" priority="647" operator="lessThan">
      <formula>0.085</formula>
    </cfRule>
    <cfRule type="cellIs" dxfId="646" priority="648" operator="greaterThan">
      <formula>0.115</formula>
    </cfRule>
  </conditionalFormatting>
  <conditionalFormatting sqref="AK312 AM312 AO312">
    <cfRule type="cellIs" dxfId="645" priority="645" operator="lessThan">
      <formula>0.053</formula>
    </cfRule>
    <cfRule type="cellIs" dxfId="644" priority="646" operator="greaterThan">
      <formula>0.072</formula>
    </cfRule>
  </conditionalFormatting>
  <conditionalFormatting sqref="AK313 AM313 AO313">
    <cfRule type="cellIs" dxfId="643" priority="643" operator="lessThan">
      <formula>0.039</formula>
    </cfRule>
    <cfRule type="cellIs" dxfId="642" priority="644" operator="greaterThan">
      <formula>0.052</formula>
    </cfRule>
  </conditionalFormatting>
  <conditionalFormatting sqref="AK314 AM314 AO314">
    <cfRule type="cellIs" dxfId="641" priority="641" operator="lessThan">
      <formula>0.025</formula>
    </cfRule>
    <cfRule type="cellIs" dxfId="640" priority="642" operator="greaterThan">
      <formula>0.033</formula>
    </cfRule>
  </conditionalFormatting>
  <conditionalFormatting sqref="AK315 AM315 AO315">
    <cfRule type="cellIs" dxfId="639" priority="639" operator="lessThan">
      <formula>0.102</formula>
    </cfRule>
    <cfRule type="cellIs" dxfId="638" priority="640" operator="greaterThan">
      <formula>0.138</formula>
    </cfRule>
  </conditionalFormatting>
  <conditionalFormatting sqref="AO316 AM316 AK316">
    <cfRule type="cellIs" dxfId="637" priority="637" operator="lessThan">
      <formula>0.085</formula>
    </cfRule>
    <cfRule type="cellIs" dxfId="636" priority="638" operator="greaterThan">
      <formula>0.115</formula>
    </cfRule>
  </conditionalFormatting>
  <conditionalFormatting sqref="AK341">
    <cfRule type="cellIs" dxfId="635" priority="635" operator="greaterThan">
      <formula>30</formula>
    </cfRule>
  </conditionalFormatting>
  <conditionalFormatting sqref="AK327">
    <cfRule type="cellIs" dxfId="634" priority="636" operator="greaterThan">
      <formula>30</formula>
    </cfRule>
  </conditionalFormatting>
  <conditionalFormatting sqref="AL365">
    <cfRule type="cellIs" dxfId="633" priority="633" operator="greaterThan">
      <formula>30</formula>
    </cfRule>
  </conditionalFormatting>
  <conditionalFormatting sqref="AL351">
    <cfRule type="cellIs" dxfId="632" priority="634" operator="greaterThan">
      <formula>30</formula>
    </cfRule>
  </conditionalFormatting>
  <conditionalFormatting sqref="AM389">
    <cfRule type="cellIs" dxfId="631" priority="631" operator="greaterThan">
      <formula>30</formula>
    </cfRule>
  </conditionalFormatting>
  <conditionalFormatting sqref="AM375">
    <cfRule type="cellIs" dxfId="630" priority="632" operator="greaterThan">
      <formula>30</formula>
    </cfRule>
  </conditionalFormatting>
  <conditionalFormatting sqref="AN341">
    <cfRule type="cellIs" dxfId="629" priority="629" operator="greaterThan">
      <formula>30</formula>
    </cfRule>
  </conditionalFormatting>
  <conditionalFormatting sqref="AN327">
    <cfRule type="cellIs" dxfId="628" priority="630" operator="greaterThan">
      <formula>30</formula>
    </cfRule>
  </conditionalFormatting>
  <conditionalFormatting sqref="AO365">
    <cfRule type="cellIs" dxfId="627" priority="627" operator="greaterThan">
      <formula>30</formula>
    </cfRule>
  </conditionalFormatting>
  <conditionalFormatting sqref="AO351">
    <cfRule type="cellIs" dxfId="626" priority="628" operator="greaterThan">
      <formula>30</formula>
    </cfRule>
  </conditionalFormatting>
  <conditionalFormatting sqref="AP389">
    <cfRule type="cellIs" dxfId="625" priority="625" operator="greaterThan">
      <formula>30</formula>
    </cfRule>
  </conditionalFormatting>
  <conditionalFormatting sqref="AP375">
    <cfRule type="cellIs" dxfId="624" priority="626" operator="greaterThan">
      <formula>30</formula>
    </cfRule>
  </conditionalFormatting>
  <conditionalFormatting sqref="AR250:AR254 AT250:AT254 AV250:AV254">
    <cfRule type="cellIs" dxfId="623" priority="623" operator="lessThan">
      <formula>0.17</formula>
    </cfRule>
    <cfRule type="cellIs" dxfId="622" priority="624" operator="greaterThan">
      <formula>0.23</formula>
    </cfRule>
  </conditionalFormatting>
  <conditionalFormatting sqref="AU255 AS255 AQ255">
    <cfRule type="cellIs" dxfId="621" priority="622" operator="greaterThan">
      <formula>30</formula>
    </cfRule>
  </conditionalFormatting>
  <conditionalFormatting sqref="AU269 AS269 AQ269">
    <cfRule type="cellIs" dxfId="620" priority="621" operator="greaterThan">
      <formula>30</formula>
    </cfRule>
  </conditionalFormatting>
  <conditionalFormatting sqref="AR261 AT261 AV261">
    <cfRule type="cellIs" dxfId="619" priority="619" operator="lessThan">
      <formula>3.9</formula>
    </cfRule>
    <cfRule type="cellIs" dxfId="618" priority="620" operator="greaterThan">
      <formula>0.043</formula>
    </cfRule>
  </conditionalFormatting>
  <conditionalFormatting sqref="AR257 AT257 AV257">
    <cfRule type="cellIs" dxfId="617" priority="617" operator="lessThan">
      <formula>0.067</formula>
    </cfRule>
    <cfRule type="cellIs" dxfId="616" priority="618" operator="greaterThan">
      <formula>0.091</formula>
    </cfRule>
  </conditionalFormatting>
  <conditionalFormatting sqref="AR258 AT258 AV258">
    <cfRule type="cellIs" dxfId="615" priority="615" operator="lessThan">
      <formula>0.109</formula>
    </cfRule>
    <cfRule type="cellIs" dxfId="614" priority="616" operator="greaterThan">
      <formula>0.148</formula>
    </cfRule>
  </conditionalFormatting>
  <conditionalFormatting sqref="AR259 AT259 AV259">
    <cfRule type="cellIs" dxfId="613" priority="613" operator="lessThan">
      <formula>0.166</formula>
    </cfRule>
    <cfRule type="cellIs" dxfId="612" priority="614" operator="greaterThan">
      <formula>0.224</formula>
    </cfRule>
  </conditionalFormatting>
  <conditionalFormatting sqref="AR260 AT260 AV260">
    <cfRule type="cellIs" dxfId="611" priority="611" operator="lessThan">
      <formula>0.049</formula>
    </cfRule>
    <cfRule type="cellIs" dxfId="610" priority="612" operator="greaterThan">
      <formula>0.067</formula>
    </cfRule>
  </conditionalFormatting>
  <conditionalFormatting sqref="AR262 AT262 AV262">
    <cfRule type="cellIs" dxfId="609" priority="609" operator="lessThan">
      <formula>0.039</formula>
    </cfRule>
    <cfRule type="cellIs" dxfId="608" priority="610" operator="greaterThan">
      <formula>0.052</formula>
    </cfRule>
  </conditionalFormatting>
  <conditionalFormatting sqref="AR263 AT263 AV263">
    <cfRule type="cellIs" dxfId="607" priority="607" operator="lessThan">
      <formula>0.085</formula>
    </cfRule>
    <cfRule type="cellIs" dxfId="606" priority="608" operator="greaterThan">
      <formula>0.115</formula>
    </cfRule>
  </conditionalFormatting>
  <conditionalFormatting sqref="AR264 AT264 AV264">
    <cfRule type="cellIs" dxfId="605" priority="605" operator="lessThan">
      <formula>0.053</formula>
    </cfRule>
    <cfRule type="cellIs" dxfId="604" priority="606" operator="greaterThan">
      <formula>0.072</formula>
    </cfRule>
  </conditionalFormatting>
  <conditionalFormatting sqref="AR265 AT265 AV265">
    <cfRule type="cellIs" dxfId="603" priority="603" operator="lessThan">
      <formula>0.039</formula>
    </cfRule>
    <cfRule type="cellIs" dxfId="602" priority="604" operator="greaterThan">
      <formula>0.052</formula>
    </cfRule>
  </conditionalFormatting>
  <conditionalFormatting sqref="AR266 AT266 AV266">
    <cfRule type="cellIs" dxfId="601" priority="601" operator="lessThan">
      <formula>0.025</formula>
    </cfRule>
    <cfRule type="cellIs" dxfId="600" priority="602" operator="greaterThan">
      <formula>0.033</formula>
    </cfRule>
  </conditionalFormatting>
  <conditionalFormatting sqref="AR267 AT267 AV267">
    <cfRule type="cellIs" dxfId="599" priority="599" operator="lessThan">
      <formula>0.102</formula>
    </cfRule>
    <cfRule type="cellIs" dxfId="598" priority="600" operator="greaterThan">
      <formula>0.138</formula>
    </cfRule>
  </conditionalFormatting>
  <conditionalFormatting sqref="AV268 AT268 AR268">
    <cfRule type="cellIs" dxfId="597" priority="597" operator="lessThan">
      <formula>0.085</formula>
    </cfRule>
    <cfRule type="cellIs" dxfId="596" priority="598" operator="greaterThan">
      <formula>0.115</formula>
    </cfRule>
  </conditionalFormatting>
  <conditionalFormatting sqref="AX274:AX278 AZ274:AZ278 BB274:BB278">
    <cfRule type="cellIs" dxfId="595" priority="595" operator="lessThan">
      <formula>0.17</formula>
    </cfRule>
    <cfRule type="cellIs" dxfId="594" priority="596" operator="greaterThan">
      <formula>0.23</formula>
    </cfRule>
  </conditionalFormatting>
  <conditionalFormatting sqref="BA279 AY279 AW279">
    <cfRule type="cellIs" dxfId="593" priority="594" operator="greaterThan">
      <formula>30</formula>
    </cfRule>
  </conditionalFormatting>
  <conditionalFormatting sqref="BA293 AY293 AW293">
    <cfRule type="cellIs" dxfId="592" priority="593" operator="greaterThan">
      <formula>30</formula>
    </cfRule>
  </conditionalFormatting>
  <conditionalFormatting sqref="AX285 AZ285 BB285">
    <cfRule type="cellIs" dxfId="591" priority="591" operator="lessThan">
      <formula>3.9</formula>
    </cfRule>
    <cfRule type="cellIs" dxfId="590" priority="592" operator="greaterThan">
      <formula>0.043</formula>
    </cfRule>
  </conditionalFormatting>
  <conditionalFormatting sqref="AX281 AZ281 BB281">
    <cfRule type="cellIs" dxfId="589" priority="589" operator="lessThan">
      <formula>0.067</formula>
    </cfRule>
    <cfRule type="cellIs" dxfId="588" priority="590" operator="greaterThan">
      <formula>0.091</formula>
    </cfRule>
  </conditionalFormatting>
  <conditionalFormatting sqref="AX282 AZ282 BB282">
    <cfRule type="cellIs" dxfId="587" priority="587" operator="lessThan">
      <formula>0.109</formula>
    </cfRule>
    <cfRule type="cellIs" dxfId="586" priority="588" operator="greaterThan">
      <formula>0.148</formula>
    </cfRule>
  </conditionalFormatting>
  <conditionalFormatting sqref="AX283 AZ283 BB283">
    <cfRule type="cellIs" dxfId="585" priority="585" operator="lessThan">
      <formula>0.166</formula>
    </cfRule>
    <cfRule type="cellIs" dxfId="584" priority="586" operator="greaterThan">
      <formula>0.224</formula>
    </cfRule>
  </conditionalFormatting>
  <conditionalFormatting sqref="AX284 AZ284 BB284">
    <cfRule type="cellIs" dxfId="583" priority="583" operator="lessThan">
      <formula>0.049</formula>
    </cfRule>
    <cfRule type="cellIs" dxfId="582" priority="584" operator="greaterThan">
      <formula>0.067</formula>
    </cfRule>
  </conditionalFormatting>
  <conditionalFormatting sqref="AX286 AZ286 BB286">
    <cfRule type="cellIs" dxfId="581" priority="581" operator="lessThan">
      <formula>0.039</formula>
    </cfRule>
    <cfRule type="cellIs" dxfId="580" priority="582" operator="greaterThan">
      <formula>0.052</formula>
    </cfRule>
  </conditionalFormatting>
  <conditionalFormatting sqref="AX287 AZ287 BB287">
    <cfRule type="cellIs" dxfId="579" priority="579" operator="lessThan">
      <formula>0.085</formula>
    </cfRule>
    <cfRule type="cellIs" dxfId="578" priority="580" operator="greaterThan">
      <formula>0.115</formula>
    </cfRule>
  </conditionalFormatting>
  <conditionalFormatting sqref="AX288 AZ288 BB288">
    <cfRule type="cellIs" dxfId="577" priority="577" operator="lessThan">
      <formula>0.053</formula>
    </cfRule>
    <cfRule type="cellIs" dxfId="576" priority="578" operator="greaterThan">
      <formula>0.072</formula>
    </cfRule>
  </conditionalFormatting>
  <conditionalFormatting sqref="AX289 AZ289 BB289">
    <cfRule type="cellIs" dxfId="575" priority="575" operator="lessThan">
      <formula>0.039</formula>
    </cfRule>
    <cfRule type="cellIs" dxfId="574" priority="576" operator="greaterThan">
      <formula>0.052</formula>
    </cfRule>
  </conditionalFormatting>
  <conditionalFormatting sqref="AX290 AZ290 BB290">
    <cfRule type="cellIs" dxfId="573" priority="573" operator="lessThan">
      <formula>0.025</formula>
    </cfRule>
    <cfRule type="cellIs" dxfId="572" priority="574" operator="greaterThan">
      <formula>0.033</formula>
    </cfRule>
  </conditionalFormatting>
  <conditionalFormatting sqref="AX291 AZ291 BB291">
    <cfRule type="cellIs" dxfId="571" priority="571" operator="lessThan">
      <formula>0.102</formula>
    </cfRule>
    <cfRule type="cellIs" dxfId="570" priority="572" operator="greaterThan">
      <formula>0.138</formula>
    </cfRule>
  </conditionalFormatting>
  <conditionalFormatting sqref="BB292 AZ292 AX292">
    <cfRule type="cellIs" dxfId="569" priority="569" operator="lessThan">
      <formula>0.085</formula>
    </cfRule>
    <cfRule type="cellIs" dxfId="568" priority="570" operator="greaterThan">
      <formula>0.115</formula>
    </cfRule>
  </conditionalFormatting>
  <conditionalFormatting sqref="AZ250:AZ254 BB250:BB254 BD250:BD254">
    <cfRule type="cellIs" dxfId="567" priority="567" operator="lessThan">
      <formula>0.17</formula>
    </cfRule>
    <cfRule type="cellIs" dxfId="566" priority="568" operator="greaterThan">
      <formula>0.23</formula>
    </cfRule>
  </conditionalFormatting>
  <conditionalFormatting sqref="BC255 BA255 AY255">
    <cfRule type="cellIs" dxfId="565" priority="566" operator="greaterThan">
      <formula>30</formula>
    </cfRule>
  </conditionalFormatting>
  <conditionalFormatting sqref="BC269 BA269 AY269">
    <cfRule type="cellIs" dxfId="564" priority="565" operator="greaterThan">
      <formula>30</formula>
    </cfRule>
  </conditionalFormatting>
  <conditionalFormatting sqref="AZ261 BB261 BD261">
    <cfRule type="cellIs" dxfId="563" priority="563" operator="lessThan">
      <formula>3.9</formula>
    </cfRule>
    <cfRule type="cellIs" dxfId="562" priority="564" operator="greaterThan">
      <formula>0.043</formula>
    </cfRule>
  </conditionalFormatting>
  <conditionalFormatting sqref="AZ257 BB257 BD257">
    <cfRule type="cellIs" dxfId="561" priority="561" operator="lessThan">
      <formula>0.067</formula>
    </cfRule>
    <cfRule type="cellIs" dxfId="560" priority="562" operator="greaterThan">
      <formula>0.091</formula>
    </cfRule>
  </conditionalFormatting>
  <conditionalFormatting sqref="AZ258 BB258 BD258">
    <cfRule type="cellIs" dxfId="559" priority="559" operator="lessThan">
      <formula>0.109</formula>
    </cfRule>
    <cfRule type="cellIs" dxfId="558" priority="560" operator="greaterThan">
      <formula>0.148</formula>
    </cfRule>
  </conditionalFormatting>
  <conditionalFormatting sqref="AZ259 BB259 BD259">
    <cfRule type="cellIs" dxfId="557" priority="557" operator="lessThan">
      <formula>0.166</formula>
    </cfRule>
    <cfRule type="cellIs" dxfId="556" priority="558" operator="greaterThan">
      <formula>0.224</formula>
    </cfRule>
  </conditionalFormatting>
  <conditionalFormatting sqref="AZ260 BB260 BD260">
    <cfRule type="cellIs" dxfId="555" priority="555" operator="lessThan">
      <formula>0.049</formula>
    </cfRule>
    <cfRule type="cellIs" dxfId="554" priority="556" operator="greaterThan">
      <formula>0.067</formula>
    </cfRule>
  </conditionalFormatting>
  <conditionalFormatting sqref="AZ262 BB262 BD262">
    <cfRule type="cellIs" dxfId="553" priority="553" operator="lessThan">
      <formula>0.039</formula>
    </cfRule>
    <cfRule type="cellIs" dxfId="552" priority="554" operator="greaterThan">
      <formula>0.052</formula>
    </cfRule>
  </conditionalFormatting>
  <conditionalFormatting sqref="AZ263 BB263 BD263">
    <cfRule type="cellIs" dxfId="551" priority="551" operator="lessThan">
      <formula>0.085</formula>
    </cfRule>
    <cfRule type="cellIs" dxfId="550" priority="552" operator="greaterThan">
      <formula>0.115</formula>
    </cfRule>
  </conditionalFormatting>
  <conditionalFormatting sqref="AZ264 BB264 BD264">
    <cfRule type="cellIs" dxfId="549" priority="549" operator="lessThan">
      <formula>0.053</formula>
    </cfRule>
    <cfRule type="cellIs" dxfId="548" priority="550" operator="greaterThan">
      <formula>0.072</formula>
    </cfRule>
  </conditionalFormatting>
  <conditionalFormatting sqref="AZ265 BB265 BD265">
    <cfRule type="cellIs" dxfId="547" priority="547" operator="lessThan">
      <formula>0.039</formula>
    </cfRule>
    <cfRule type="cellIs" dxfId="546" priority="548" operator="greaterThan">
      <formula>0.052</formula>
    </cfRule>
  </conditionalFormatting>
  <conditionalFormatting sqref="AZ266 BB266 BD266">
    <cfRule type="cellIs" dxfId="545" priority="545" operator="lessThan">
      <formula>0.025</formula>
    </cfRule>
    <cfRule type="cellIs" dxfId="544" priority="546" operator="greaterThan">
      <formula>0.033</formula>
    </cfRule>
  </conditionalFormatting>
  <conditionalFormatting sqref="AZ267 BB267 BD267">
    <cfRule type="cellIs" dxfId="543" priority="543" operator="lessThan">
      <formula>0.102</formula>
    </cfRule>
    <cfRule type="cellIs" dxfId="542" priority="544" operator="greaterThan">
      <formula>0.138</formula>
    </cfRule>
  </conditionalFormatting>
  <conditionalFormatting sqref="BD268 BB268 AZ268">
    <cfRule type="cellIs" dxfId="541" priority="541" operator="lessThan">
      <formula>0.085</formula>
    </cfRule>
    <cfRule type="cellIs" dxfId="540" priority="542" operator="greaterThan">
      <formula>0.115</formula>
    </cfRule>
  </conditionalFormatting>
  <conditionalFormatting sqref="BA298:BA302 BC298:BC302 BE298:BE302">
    <cfRule type="cellIs" dxfId="539" priority="539" operator="lessThan">
      <formula>0.17</formula>
    </cfRule>
    <cfRule type="cellIs" dxfId="538" priority="540" operator="greaterThan">
      <formula>0.23</formula>
    </cfRule>
  </conditionalFormatting>
  <conditionalFormatting sqref="BD303 BB303 AZ303">
    <cfRule type="cellIs" dxfId="537" priority="538" operator="greaterThan">
      <formula>30</formula>
    </cfRule>
  </conditionalFormatting>
  <conditionalFormatting sqref="BD317 BB317 AZ317">
    <cfRule type="cellIs" dxfId="536" priority="537" operator="greaterThan">
      <formula>30</formula>
    </cfRule>
  </conditionalFormatting>
  <conditionalFormatting sqref="BA309 BC309 BE309">
    <cfRule type="cellIs" dxfId="535" priority="535" operator="lessThan">
      <formula>3.9</formula>
    </cfRule>
    <cfRule type="cellIs" dxfId="534" priority="536" operator="greaterThan">
      <formula>0.043</formula>
    </cfRule>
  </conditionalFormatting>
  <conditionalFormatting sqref="BA305 BC305 BE305">
    <cfRule type="cellIs" dxfId="533" priority="533" operator="lessThan">
      <formula>0.067</formula>
    </cfRule>
    <cfRule type="cellIs" dxfId="532" priority="534" operator="greaterThan">
      <formula>0.091</formula>
    </cfRule>
  </conditionalFormatting>
  <conditionalFormatting sqref="BA306 BC306 BE306">
    <cfRule type="cellIs" dxfId="531" priority="531" operator="lessThan">
      <formula>0.109</formula>
    </cfRule>
    <cfRule type="cellIs" dxfId="530" priority="532" operator="greaterThan">
      <formula>0.148</formula>
    </cfRule>
  </conditionalFormatting>
  <conditionalFormatting sqref="BA307 BC307 BE307">
    <cfRule type="cellIs" dxfId="529" priority="529" operator="lessThan">
      <formula>0.166</formula>
    </cfRule>
    <cfRule type="cellIs" dxfId="528" priority="530" operator="greaterThan">
      <formula>0.224</formula>
    </cfRule>
  </conditionalFormatting>
  <conditionalFormatting sqref="BA308 BC308 BE308">
    <cfRule type="cellIs" dxfId="527" priority="527" operator="lessThan">
      <formula>0.049</formula>
    </cfRule>
    <cfRule type="cellIs" dxfId="526" priority="528" operator="greaterThan">
      <formula>0.067</formula>
    </cfRule>
  </conditionalFormatting>
  <conditionalFormatting sqref="BA310 BC310 BE310">
    <cfRule type="cellIs" dxfId="525" priority="525" operator="lessThan">
      <formula>0.039</formula>
    </cfRule>
    <cfRule type="cellIs" dxfId="524" priority="526" operator="greaterThan">
      <formula>0.052</formula>
    </cfRule>
  </conditionalFormatting>
  <conditionalFormatting sqref="BA311 BC311 BE311">
    <cfRule type="cellIs" dxfId="523" priority="523" operator="lessThan">
      <formula>0.085</formula>
    </cfRule>
    <cfRule type="cellIs" dxfId="522" priority="524" operator="greaterThan">
      <formula>0.115</formula>
    </cfRule>
  </conditionalFormatting>
  <conditionalFormatting sqref="BA312 BC312 BE312">
    <cfRule type="cellIs" dxfId="521" priority="521" operator="lessThan">
      <formula>0.053</formula>
    </cfRule>
    <cfRule type="cellIs" dxfId="520" priority="522" operator="greaterThan">
      <formula>0.072</formula>
    </cfRule>
  </conditionalFormatting>
  <conditionalFormatting sqref="BA313 BC313 BE313">
    <cfRule type="cellIs" dxfId="519" priority="519" operator="lessThan">
      <formula>0.039</formula>
    </cfRule>
    <cfRule type="cellIs" dxfId="518" priority="520" operator="greaterThan">
      <formula>0.052</formula>
    </cfRule>
  </conditionalFormatting>
  <conditionalFormatting sqref="BA314 BC314 BE314">
    <cfRule type="cellIs" dxfId="517" priority="517" operator="lessThan">
      <formula>0.025</formula>
    </cfRule>
    <cfRule type="cellIs" dxfId="516" priority="518" operator="greaterThan">
      <formula>0.033</formula>
    </cfRule>
  </conditionalFormatting>
  <conditionalFormatting sqref="BA315 BC315 BE315">
    <cfRule type="cellIs" dxfId="515" priority="515" operator="lessThan">
      <formula>0.102</formula>
    </cfRule>
    <cfRule type="cellIs" dxfId="514" priority="516" operator="greaterThan">
      <formula>0.138</formula>
    </cfRule>
  </conditionalFormatting>
  <conditionalFormatting sqref="BE316 BC316 BA316">
    <cfRule type="cellIs" dxfId="513" priority="513" operator="lessThan">
      <formula>0.085</formula>
    </cfRule>
    <cfRule type="cellIs" dxfId="512" priority="514" operator="greaterThan">
      <formula>0.115</formula>
    </cfRule>
  </conditionalFormatting>
  <conditionalFormatting sqref="BB322:BB326 BD322:BD326 BF322:BF326">
    <cfRule type="cellIs" dxfId="511" priority="511" operator="lessThan">
      <formula>0.17</formula>
    </cfRule>
    <cfRule type="cellIs" dxfId="510" priority="512" operator="greaterThan">
      <formula>0.23</formula>
    </cfRule>
  </conditionalFormatting>
  <conditionalFormatting sqref="BE327 BC327 BA327">
    <cfRule type="cellIs" dxfId="509" priority="510" operator="greaterThan">
      <formula>30</formula>
    </cfRule>
  </conditionalFormatting>
  <conditionalFormatting sqref="BE341 BC341 BA341">
    <cfRule type="cellIs" dxfId="508" priority="509" operator="greaterThan">
      <formula>30</formula>
    </cfRule>
  </conditionalFormatting>
  <conditionalFormatting sqref="BB333 BD333 BF333">
    <cfRule type="cellIs" dxfId="507" priority="507" operator="lessThan">
      <formula>3.9</formula>
    </cfRule>
    <cfRule type="cellIs" dxfId="506" priority="508" operator="greaterThan">
      <formula>0.043</formula>
    </cfRule>
  </conditionalFormatting>
  <conditionalFormatting sqref="BB329 BD329 BF329">
    <cfRule type="cellIs" dxfId="505" priority="505" operator="lessThan">
      <formula>0.067</formula>
    </cfRule>
    <cfRule type="cellIs" dxfId="504" priority="506" operator="greaterThan">
      <formula>0.091</formula>
    </cfRule>
  </conditionalFormatting>
  <conditionalFormatting sqref="BB330 BD330 BF330">
    <cfRule type="cellIs" dxfId="503" priority="503" operator="lessThan">
      <formula>0.109</formula>
    </cfRule>
    <cfRule type="cellIs" dxfId="502" priority="504" operator="greaterThan">
      <formula>0.148</formula>
    </cfRule>
  </conditionalFormatting>
  <conditionalFormatting sqref="BB331 BD331 BF331">
    <cfRule type="cellIs" dxfId="501" priority="501" operator="lessThan">
      <formula>0.166</formula>
    </cfRule>
    <cfRule type="cellIs" dxfId="500" priority="502" operator="greaterThan">
      <formula>0.224</formula>
    </cfRule>
  </conditionalFormatting>
  <conditionalFormatting sqref="BB332 BD332 BF332">
    <cfRule type="cellIs" dxfId="499" priority="499" operator="lessThan">
      <formula>0.049</formula>
    </cfRule>
    <cfRule type="cellIs" dxfId="498" priority="500" operator="greaterThan">
      <formula>0.067</formula>
    </cfRule>
  </conditionalFormatting>
  <conditionalFormatting sqref="BB334 BD334 BF334">
    <cfRule type="cellIs" dxfId="497" priority="497" operator="lessThan">
      <formula>0.039</formula>
    </cfRule>
    <cfRule type="cellIs" dxfId="496" priority="498" operator="greaterThan">
      <formula>0.052</formula>
    </cfRule>
  </conditionalFormatting>
  <conditionalFormatting sqref="BB335 BD335 BF335">
    <cfRule type="cellIs" dxfId="495" priority="495" operator="lessThan">
      <formula>0.085</formula>
    </cfRule>
    <cfRule type="cellIs" dxfId="494" priority="496" operator="greaterThan">
      <formula>0.115</formula>
    </cfRule>
  </conditionalFormatting>
  <conditionalFormatting sqref="BB336 BD336 BF336">
    <cfRule type="cellIs" dxfId="493" priority="493" operator="lessThan">
      <formula>0.053</formula>
    </cfRule>
    <cfRule type="cellIs" dxfId="492" priority="494" operator="greaterThan">
      <formula>0.072</formula>
    </cfRule>
  </conditionalFormatting>
  <conditionalFormatting sqref="BB337 BD337 BF337">
    <cfRule type="cellIs" dxfId="491" priority="491" operator="lessThan">
      <formula>0.039</formula>
    </cfRule>
    <cfRule type="cellIs" dxfId="490" priority="492" operator="greaterThan">
      <formula>0.052</formula>
    </cfRule>
  </conditionalFormatting>
  <conditionalFormatting sqref="BB338 BD338 BF338">
    <cfRule type="cellIs" dxfId="489" priority="489" operator="lessThan">
      <formula>0.025</formula>
    </cfRule>
    <cfRule type="cellIs" dxfId="488" priority="490" operator="greaterThan">
      <formula>0.033</formula>
    </cfRule>
  </conditionalFormatting>
  <conditionalFormatting sqref="BB339 BD339 BF339">
    <cfRule type="cellIs" dxfId="487" priority="487" operator="lessThan">
      <formula>0.102</formula>
    </cfRule>
    <cfRule type="cellIs" dxfId="486" priority="488" operator="greaterThan">
      <formula>0.138</formula>
    </cfRule>
  </conditionalFormatting>
  <conditionalFormatting sqref="BF340 BD340 BB340">
    <cfRule type="cellIs" dxfId="485" priority="485" operator="lessThan">
      <formula>0.085</formula>
    </cfRule>
    <cfRule type="cellIs" dxfId="484" priority="486" operator="greaterThan">
      <formula>0.115</formula>
    </cfRule>
  </conditionalFormatting>
  <conditionalFormatting sqref="BC346:BC350 BE346:BE350 BG346:BG350">
    <cfRule type="cellIs" dxfId="483" priority="483" operator="lessThan">
      <formula>0.17</formula>
    </cfRule>
    <cfRule type="cellIs" dxfId="482" priority="484" operator="greaterThan">
      <formula>0.23</formula>
    </cfRule>
  </conditionalFormatting>
  <conditionalFormatting sqref="BF351 BD351 BB351">
    <cfRule type="cellIs" dxfId="481" priority="482" operator="greaterThan">
      <formula>30</formula>
    </cfRule>
  </conditionalFormatting>
  <conditionalFormatting sqref="BF365 BD365 BB365">
    <cfRule type="cellIs" dxfId="480" priority="481" operator="greaterThan">
      <formula>30</formula>
    </cfRule>
  </conditionalFormatting>
  <conditionalFormatting sqref="BC357 BE357 BG357">
    <cfRule type="cellIs" dxfId="479" priority="479" operator="lessThan">
      <formula>3.9</formula>
    </cfRule>
    <cfRule type="cellIs" dxfId="478" priority="480" operator="greaterThan">
      <formula>0.043</formula>
    </cfRule>
  </conditionalFormatting>
  <conditionalFormatting sqref="BC353 BE353 BG353">
    <cfRule type="cellIs" dxfId="477" priority="477" operator="lessThan">
      <formula>0.067</formula>
    </cfRule>
    <cfRule type="cellIs" dxfId="476" priority="478" operator="greaterThan">
      <formula>0.091</formula>
    </cfRule>
  </conditionalFormatting>
  <conditionalFormatting sqref="BC354 BE354 BG354">
    <cfRule type="cellIs" dxfId="475" priority="475" operator="lessThan">
      <formula>0.109</formula>
    </cfRule>
    <cfRule type="cellIs" dxfId="474" priority="476" operator="greaterThan">
      <formula>0.148</formula>
    </cfRule>
  </conditionalFormatting>
  <conditionalFormatting sqref="BC355 BE355 BG355">
    <cfRule type="cellIs" dxfId="473" priority="473" operator="lessThan">
      <formula>0.166</formula>
    </cfRule>
    <cfRule type="cellIs" dxfId="472" priority="474" operator="greaterThan">
      <formula>0.224</formula>
    </cfRule>
  </conditionalFormatting>
  <conditionalFormatting sqref="BC356 BE356 BG356">
    <cfRule type="cellIs" dxfId="471" priority="471" operator="lessThan">
      <formula>0.049</formula>
    </cfRule>
    <cfRule type="cellIs" dxfId="470" priority="472" operator="greaterThan">
      <formula>0.067</formula>
    </cfRule>
  </conditionalFormatting>
  <conditionalFormatting sqref="BC358 BE358 BG358">
    <cfRule type="cellIs" dxfId="469" priority="469" operator="lessThan">
      <formula>0.039</formula>
    </cfRule>
    <cfRule type="cellIs" dxfId="468" priority="470" operator="greaterThan">
      <formula>0.052</formula>
    </cfRule>
  </conditionalFormatting>
  <conditionalFormatting sqref="BC359 BE359 BG359">
    <cfRule type="cellIs" dxfId="467" priority="467" operator="lessThan">
      <formula>0.085</formula>
    </cfRule>
    <cfRule type="cellIs" dxfId="466" priority="468" operator="greaterThan">
      <formula>0.115</formula>
    </cfRule>
  </conditionalFormatting>
  <conditionalFormatting sqref="BC360 BE360 BG360">
    <cfRule type="cellIs" dxfId="465" priority="465" operator="lessThan">
      <formula>0.053</formula>
    </cfRule>
    <cfRule type="cellIs" dxfId="464" priority="466" operator="greaterThan">
      <formula>0.072</formula>
    </cfRule>
  </conditionalFormatting>
  <conditionalFormatting sqref="BC361 BE361 BG361">
    <cfRule type="cellIs" dxfId="463" priority="463" operator="lessThan">
      <formula>0.039</formula>
    </cfRule>
    <cfRule type="cellIs" dxfId="462" priority="464" operator="greaterThan">
      <formula>0.052</formula>
    </cfRule>
  </conditionalFormatting>
  <conditionalFormatting sqref="BC362 BE362 BG362">
    <cfRule type="cellIs" dxfId="461" priority="461" operator="lessThan">
      <formula>0.025</formula>
    </cfRule>
    <cfRule type="cellIs" dxfId="460" priority="462" operator="greaterThan">
      <formula>0.033</formula>
    </cfRule>
  </conditionalFormatting>
  <conditionalFormatting sqref="BC363 BE363 BG363">
    <cfRule type="cellIs" dxfId="459" priority="459" operator="lessThan">
      <formula>0.102</formula>
    </cfRule>
    <cfRule type="cellIs" dxfId="458" priority="460" operator="greaterThan">
      <formula>0.138</formula>
    </cfRule>
  </conditionalFormatting>
  <conditionalFormatting sqref="BG364 BE364 BC364">
    <cfRule type="cellIs" dxfId="457" priority="457" operator="lessThan">
      <formula>0.085</formula>
    </cfRule>
    <cfRule type="cellIs" dxfId="456" priority="458" operator="greaterThan">
      <formula>0.115</formula>
    </cfRule>
  </conditionalFormatting>
  <conditionalFormatting sqref="BC389">
    <cfRule type="cellIs" dxfId="455" priority="455" operator="greaterThan">
      <formula>30</formula>
    </cfRule>
  </conditionalFormatting>
  <conditionalFormatting sqref="BC375">
    <cfRule type="cellIs" dxfId="454" priority="456" operator="greaterThan">
      <formula>30</formula>
    </cfRule>
  </conditionalFormatting>
  <conditionalFormatting sqref="BE293">
    <cfRule type="cellIs" dxfId="453" priority="453" operator="greaterThan">
      <formula>30</formula>
    </cfRule>
  </conditionalFormatting>
  <conditionalFormatting sqref="BE279">
    <cfRule type="cellIs" dxfId="452" priority="454" operator="greaterThan">
      <formula>30</formula>
    </cfRule>
  </conditionalFormatting>
  <conditionalFormatting sqref="BK269">
    <cfRule type="cellIs" dxfId="451" priority="451" operator="greaterThan">
      <formula>30</formula>
    </cfRule>
  </conditionalFormatting>
  <conditionalFormatting sqref="BK255">
    <cfRule type="cellIs" dxfId="450" priority="452" operator="greaterThan">
      <formula>30</formula>
    </cfRule>
  </conditionalFormatting>
  <conditionalFormatting sqref="BM274:BM278 BO274:BO278 BQ274:BQ278">
    <cfRule type="cellIs" dxfId="449" priority="449" operator="lessThan">
      <formula>0.17</formula>
    </cfRule>
    <cfRule type="cellIs" dxfId="448" priority="450" operator="greaterThan">
      <formula>0.23</formula>
    </cfRule>
  </conditionalFormatting>
  <conditionalFormatting sqref="BP279 BN279 BL279">
    <cfRule type="cellIs" dxfId="447" priority="448" operator="greaterThan">
      <formula>30</formula>
    </cfRule>
  </conditionalFormatting>
  <conditionalFormatting sqref="BP293 BN293 BL293">
    <cfRule type="cellIs" dxfId="446" priority="447" operator="greaterThan">
      <formula>30</formula>
    </cfRule>
  </conditionalFormatting>
  <conditionalFormatting sqref="BM285 BO285 BQ285">
    <cfRule type="cellIs" dxfId="445" priority="445" operator="lessThan">
      <formula>3.9</formula>
    </cfRule>
    <cfRule type="cellIs" dxfId="444" priority="446" operator="greaterThan">
      <formula>0.043</formula>
    </cfRule>
  </conditionalFormatting>
  <conditionalFormatting sqref="BM281 BO281 BQ281">
    <cfRule type="cellIs" dxfId="443" priority="443" operator="lessThan">
      <formula>0.067</formula>
    </cfRule>
    <cfRule type="cellIs" dxfId="442" priority="444" operator="greaterThan">
      <formula>0.091</formula>
    </cfRule>
  </conditionalFormatting>
  <conditionalFormatting sqref="BM282 BO282 BQ282">
    <cfRule type="cellIs" dxfId="441" priority="441" operator="lessThan">
      <formula>0.109</formula>
    </cfRule>
    <cfRule type="cellIs" dxfId="440" priority="442" operator="greaterThan">
      <formula>0.148</formula>
    </cfRule>
  </conditionalFormatting>
  <conditionalFormatting sqref="BM283 BO283 BQ283">
    <cfRule type="cellIs" dxfId="439" priority="439" operator="lessThan">
      <formula>0.166</formula>
    </cfRule>
    <cfRule type="cellIs" dxfId="438" priority="440" operator="greaterThan">
      <formula>0.224</formula>
    </cfRule>
  </conditionalFormatting>
  <conditionalFormatting sqref="BM284 BO284 BQ284">
    <cfRule type="cellIs" dxfId="437" priority="437" operator="lessThan">
      <formula>0.049</formula>
    </cfRule>
    <cfRule type="cellIs" dxfId="436" priority="438" operator="greaterThan">
      <formula>0.067</formula>
    </cfRule>
  </conditionalFormatting>
  <conditionalFormatting sqref="BM286 BO286 BQ286">
    <cfRule type="cellIs" dxfId="435" priority="435" operator="lessThan">
      <formula>0.039</formula>
    </cfRule>
    <cfRule type="cellIs" dxfId="434" priority="436" operator="greaterThan">
      <formula>0.052</formula>
    </cfRule>
  </conditionalFormatting>
  <conditionalFormatting sqref="BM287 BO287 BQ287">
    <cfRule type="cellIs" dxfId="433" priority="433" operator="lessThan">
      <formula>0.085</formula>
    </cfRule>
    <cfRule type="cellIs" dxfId="432" priority="434" operator="greaterThan">
      <formula>0.115</formula>
    </cfRule>
  </conditionalFormatting>
  <conditionalFormatting sqref="BM288 BO288 BQ288">
    <cfRule type="cellIs" dxfId="431" priority="431" operator="lessThan">
      <formula>0.053</formula>
    </cfRule>
    <cfRule type="cellIs" dxfId="430" priority="432" operator="greaterThan">
      <formula>0.072</formula>
    </cfRule>
  </conditionalFormatting>
  <conditionalFormatting sqref="BM289 BO289 BQ289">
    <cfRule type="cellIs" dxfId="429" priority="429" operator="lessThan">
      <formula>0.039</formula>
    </cfRule>
    <cfRule type="cellIs" dxfId="428" priority="430" operator="greaterThan">
      <formula>0.052</formula>
    </cfRule>
  </conditionalFormatting>
  <conditionalFormatting sqref="BM290 BO290 BQ290">
    <cfRule type="cellIs" dxfId="427" priority="427" operator="lessThan">
      <formula>0.025</formula>
    </cfRule>
    <cfRule type="cellIs" dxfId="426" priority="428" operator="greaterThan">
      <formula>0.033</formula>
    </cfRule>
  </conditionalFormatting>
  <conditionalFormatting sqref="BM291 BO291 BQ291">
    <cfRule type="cellIs" dxfId="425" priority="425" operator="lessThan">
      <formula>0.102</formula>
    </cfRule>
    <cfRule type="cellIs" dxfId="424" priority="426" operator="greaterThan">
      <formula>0.138</formula>
    </cfRule>
  </conditionalFormatting>
  <conditionalFormatting sqref="BQ292 BO292 BM292">
    <cfRule type="cellIs" dxfId="423" priority="423" operator="lessThan">
      <formula>0.085</formula>
    </cfRule>
    <cfRule type="cellIs" dxfId="422" priority="424" operator="greaterThan">
      <formula>0.115</formula>
    </cfRule>
  </conditionalFormatting>
  <conditionalFormatting sqref="BM317">
    <cfRule type="cellIs" dxfId="421" priority="421" operator="greaterThan">
      <formula>30</formula>
    </cfRule>
  </conditionalFormatting>
  <conditionalFormatting sqref="BM303">
    <cfRule type="cellIs" dxfId="420" priority="422" operator="greaterThan">
      <formula>30</formula>
    </cfRule>
  </conditionalFormatting>
  <conditionalFormatting sqref="BO269">
    <cfRule type="cellIs" dxfId="419" priority="419" operator="greaterThan">
      <formula>30</formula>
    </cfRule>
  </conditionalFormatting>
  <conditionalFormatting sqref="BO255">
    <cfRule type="cellIs" dxfId="418" priority="420" operator="greaterThan">
      <formula>30</formula>
    </cfRule>
  </conditionalFormatting>
  <conditionalFormatting sqref="BU269">
    <cfRule type="cellIs" dxfId="417" priority="417" operator="greaterThan">
      <formula>30</formula>
    </cfRule>
  </conditionalFormatting>
  <conditionalFormatting sqref="BU255">
    <cfRule type="cellIs" dxfId="416" priority="418" operator="greaterThan">
      <formula>30</formula>
    </cfRule>
  </conditionalFormatting>
  <conditionalFormatting sqref="BW274:BW278 BY274:BY278 CA274:CA278">
    <cfRule type="cellIs" dxfId="415" priority="415" operator="lessThan">
      <formula>0.17</formula>
    </cfRule>
    <cfRule type="cellIs" dxfId="414" priority="416" operator="greaterThan">
      <formula>0.23</formula>
    </cfRule>
  </conditionalFormatting>
  <conditionalFormatting sqref="BZ279 BX279 BV279">
    <cfRule type="cellIs" dxfId="413" priority="414" operator="greaterThan">
      <formula>30</formula>
    </cfRule>
  </conditionalFormatting>
  <conditionalFormatting sqref="BZ293 BX293 BV293">
    <cfRule type="cellIs" dxfId="412" priority="413" operator="greaterThan">
      <formula>30</formula>
    </cfRule>
  </conditionalFormatting>
  <conditionalFormatting sqref="BW285 BY285 CA285">
    <cfRule type="cellIs" dxfId="411" priority="411" operator="lessThan">
      <formula>3.9</formula>
    </cfRule>
    <cfRule type="cellIs" dxfId="410" priority="412" operator="greaterThan">
      <formula>0.043</formula>
    </cfRule>
  </conditionalFormatting>
  <conditionalFormatting sqref="BW281 BY281 CA281">
    <cfRule type="cellIs" dxfId="409" priority="409" operator="lessThan">
      <formula>0.067</formula>
    </cfRule>
    <cfRule type="cellIs" dxfId="408" priority="410" operator="greaterThan">
      <formula>0.091</formula>
    </cfRule>
  </conditionalFormatting>
  <conditionalFormatting sqref="BW282 BY282 CA282">
    <cfRule type="cellIs" dxfId="407" priority="407" operator="lessThan">
      <formula>0.109</formula>
    </cfRule>
    <cfRule type="cellIs" dxfId="406" priority="408" operator="greaterThan">
      <formula>0.148</formula>
    </cfRule>
  </conditionalFormatting>
  <conditionalFormatting sqref="BW283 BY283 CA283">
    <cfRule type="cellIs" dxfId="405" priority="405" operator="lessThan">
      <formula>0.166</formula>
    </cfRule>
    <cfRule type="cellIs" dxfId="404" priority="406" operator="greaterThan">
      <formula>0.224</formula>
    </cfRule>
  </conditionalFormatting>
  <conditionalFormatting sqref="BW284 BY284 CA284">
    <cfRule type="cellIs" dxfId="403" priority="403" operator="lessThan">
      <formula>0.049</formula>
    </cfRule>
    <cfRule type="cellIs" dxfId="402" priority="404" operator="greaterThan">
      <formula>0.067</formula>
    </cfRule>
  </conditionalFormatting>
  <conditionalFormatting sqref="BW286 BY286 CA286">
    <cfRule type="cellIs" dxfId="401" priority="401" operator="lessThan">
      <formula>0.039</formula>
    </cfRule>
    <cfRule type="cellIs" dxfId="400" priority="402" operator="greaterThan">
      <formula>0.052</formula>
    </cfRule>
  </conditionalFormatting>
  <conditionalFormatting sqref="BW287 BY287 CA287">
    <cfRule type="cellIs" dxfId="399" priority="399" operator="lessThan">
      <formula>0.085</formula>
    </cfRule>
    <cfRule type="cellIs" dxfId="398" priority="400" operator="greaterThan">
      <formula>0.115</formula>
    </cfRule>
  </conditionalFormatting>
  <conditionalFormatting sqref="BW288 BY288 CA288">
    <cfRule type="cellIs" dxfId="397" priority="397" operator="lessThan">
      <formula>0.053</formula>
    </cfRule>
    <cfRule type="cellIs" dxfId="396" priority="398" operator="greaterThan">
      <formula>0.072</formula>
    </cfRule>
  </conditionalFormatting>
  <conditionalFormatting sqref="BW289 BY289 CA289">
    <cfRule type="cellIs" dxfId="395" priority="395" operator="lessThan">
      <formula>0.039</formula>
    </cfRule>
    <cfRule type="cellIs" dxfId="394" priority="396" operator="greaterThan">
      <formula>0.052</formula>
    </cfRule>
  </conditionalFormatting>
  <conditionalFormatting sqref="BW290 BY290 CA290">
    <cfRule type="cellIs" dxfId="393" priority="393" operator="lessThan">
      <formula>0.025</formula>
    </cfRule>
    <cfRule type="cellIs" dxfId="392" priority="394" operator="greaterThan">
      <formula>0.033</formula>
    </cfRule>
  </conditionalFormatting>
  <conditionalFormatting sqref="BW291 BY291 CA291">
    <cfRule type="cellIs" dxfId="391" priority="391" operator="lessThan">
      <formula>0.102</formula>
    </cfRule>
    <cfRule type="cellIs" dxfId="390" priority="392" operator="greaterThan">
      <formula>0.138</formula>
    </cfRule>
  </conditionalFormatting>
  <conditionalFormatting sqref="CA292 BY292 BW292">
    <cfRule type="cellIs" dxfId="389" priority="389" operator="lessThan">
      <formula>0.085</formula>
    </cfRule>
    <cfRule type="cellIs" dxfId="388" priority="390" operator="greaterThan">
      <formula>0.115</formula>
    </cfRule>
  </conditionalFormatting>
  <conditionalFormatting sqref="BW317">
    <cfRule type="cellIs" dxfId="387" priority="387" operator="greaterThan">
      <formula>30</formula>
    </cfRule>
  </conditionalFormatting>
  <conditionalFormatting sqref="BW303">
    <cfRule type="cellIs" dxfId="386" priority="388" operator="greaterThan">
      <formula>30</formula>
    </cfRule>
  </conditionalFormatting>
  <conditionalFormatting sqref="BY269">
    <cfRule type="cellIs" dxfId="385" priority="385" operator="greaterThan">
      <formula>30</formula>
    </cfRule>
  </conditionalFormatting>
  <conditionalFormatting sqref="BY255">
    <cfRule type="cellIs" dxfId="384" priority="386" operator="greaterThan">
      <formula>30</formula>
    </cfRule>
  </conditionalFormatting>
  <conditionalFormatting sqref="CB298:CB302 CD298:CD302 CF298:CF302">
    <cfRule type="cellIs" dxfId="383" priority="383" operator="lessThan">
      <formula>0.17</formula>
    </cfRule>
    <cfRule type="cellIs" dxfId="382" priority="384" operator="greaterThan">
      <formula>0.23</formula>
    </cfRule>
  </conditionalFormatting>
  <conditionalFormatting sqref="CE303 CC303 CA303">
    <cfRule type="cellIs" dxfId="381" priority="382" operator="greaterThan">
      <formula>30</formula>
    </cfRule>
  </conditionalFormatting>
  <conditionalFormatting sqref="CE317 CC317 CA317">
    <cfRule type="cellIs" dxfId="380" priority="381" operator="greaterThan">
      <formula>30</formula>
    </cfRule>
  </conditionalFormatting>
  <conditionalFormatting sqref="CB309 CD309 CF309">
    <cfRule type="cellIs" dxfId="379" priority="379" operator="lessThan">
      <formula>3.9</formula>
    </cfRule>
    <cfRule type="cellIs" dxfId="378" priority="380" operator="greaterThan">
      <formula>0.043</formula>
    </cfRule>
  </conditionalFormatting>
  <conditionalFormatting sqref="CB305 CD305 CF305">
    <cfRule type="cellIs" dxfId="377" priority="377" operator="lessThan">
      <formula>0.067</formula>
    </cfRule>
    <cfRule type="cellIs" dxfId="376" priority="378" operator="greaterThan">
      <formula>0.091</formula>
    </cfRule>
  </conditionalFormatting>
  <conditionalFormatting sqref="CB306 CD306 CF306">
    <cfRule type="cellIs" dxfId="375" priority="375" operator="lessThan">
      <formula>0.109</formula>
    </cfRule>
    <cfRule type="cellIs" dxfId="374" priority="376" operator="greaterThan">
      <formula>0.148</formula>
    </cfRule>
  </conditionalFormatting>
  <conditionalFormatting sqref="CB307 CD307 CF307">
    <cfRule type="cellIs" dxfId="373" priority="373" operator="lessThan">
      <formula>0.166</formula>
    </cfRule>
    <cfRule type="cellIs" dxfId="372" priority="374" operator="greaterThan">
      <formula>0.224</formula>
    </cfRule>
  </conditionalFormatting>
  <conditionalFormatting sqref="CB308 CD308 CF308">
    <cfRule type="cellIs" dxfId="371" priority="371" operator="lessThan">
      <formula>0.049</formula>
    </cfRule>
    <cfRule type="cellIs" dxfId="370" priority="372" operator="greaterThan">
      <formula>0.067</formula>
    </cfRule>
  </conditionalFormatting>
  <conditionalFormatting sqref="CB310 CD310 CF310">
    <cfRule type="cellIs" dxfId="369" priority="369" operator="lessThan">
      <formula>0.039</formula>
    </cfRule>
    <cfRule type="cellIs" dxfId="368" priority="370" operator="greaterThan">
      <formula>0.052</formula>
    </cfRule>
  </conditionalFormatting>
  <conditionalFormatting sqref="CB311 CD311 CF311">
    <cfRule type="cellIs" dxfId="367" priority="367" operator="lessThan">
      <formula>0.085</formula>
    </cfRule>
    <cfRule type="cellIs" dxfId="366" priority="368" operator="greaterThan">
      <formula>0.115</formula>
    </cfRule>
  </conditionalFormatting>
  <conditionalFormatting sqref="CB312 CD312 CF312">
    <cfRule type="cellIs" dxfId="365" priority="365" operator="lessThan">
      <formula>0.053</formula>
    </cfRule>
    <cfRule type="cellIs" dxfId="364" priority="366" operator="greaterThan">
      <formula>0.072</formula>
    </cfRule>
  </conditionalFormatting>
  <conditionalFormatting sqref="CB313 CD313 CF313">
    <cfRule type="cellIs" dxfId="363" priority="363" operator="lessThan">
      <formula>0.039</formula>
    </cfRule>
    <cfRule type="cellIs" dxfId="362" priority="364" operator="greaterThan">
      <formula>0.052</formula>
    </cfRule>
  </conditionalFormatting>
  <conditionalFormatting sqref="CB314 CD314 CF314">
    <cfRule type="cellIs" dxfId="361" priority="361" operator="lessThan">
      <formula>0.025</formula>
    </cfRule>
    <cfRule type="cellIs" dxfId="360" priority="362" operator="greaterThan">
      <formula>0.033</formula>
    </cfRule>
  </conditionalFormatting>
  <conditionalFormatting sqref="CB315 CD315 CF315">
    <cfRule type="cellIs" dxfId="359" priority="359" operator="lessThan">
      <formula>0.102</formula>
    </cfRule>
    <cfRule type="cellIs" dxfId="358" priority="360" operator="greaterThan">
      <formula>0.138</formula>
    </cfRule>
  </conditionalFormatting>
  <conditionalFormatting sqref="CF316 CD316 CB316">
    <cfRule type="cellIs" dxfId="357" priority="357" operator="lessThan">
      <formula>0.085</formula>
    </cfRule>
    <cfRule type="cellIs" dxfId="356" priority="358" operator="greaterThan">
      <formula>0.115</formula>
    </cfRule>
  </conditionalFormatting>
  <conditionalFormatting sqref="CH269">
    <cfRule type="cellIs" dxfId="355" priority="355" operator="greaterThan">
      <formula>30</formula>
    </cfRule>
  </conditionalFormatting>
  <conditionalFormatting sqref="CH255">
    <cfRule type="cellIs" dxfId="354" priority="356" operator="greaterThan">
      <formula>30</formula>
    </cfRule>
  </conditionalFormatting>
  <conditionalFormatting sqref="CJ274:CJ278 CL274:CL278 CN274:CN278">
    <cfRule type="cellIs" dxfId="353" priority="353" operator="lessThan">
      <formula>0.17</formula>
    </cfRule>
    <cfRule type="cellIs" dxfId="352" priority="354" operator="greaterThan">
      <formula>0.23</formula>
    </cfRule>
  </conditionalFormatting>
  <conditionalFormatting sqref="CM279 CK279 CI279">
    <cfRule type="cellIs" dxfId="351" priority="352" operator="greaterThan">
      <formula>30</formula>
    </cfRule>
  </conditionalFormatting>
  <conditionalFormatting sqref="CM293 CK293 CI293">
    <cfRule type="cellIs" dxfId="350" priority="351" operator="greaterThan">
      <formula>30</formula>
    </cfRule>
  </conditionalFormatting>
  <conditionalFormatting sqref="CJ285 CL285 CN285">
    <cfRule type="cellIs" dxfId="349" priority="349" operator="lessThan">
      <formula>3.9</formula>
    </cfRule>
    <cfRule type="cellIs" dxfId="348" priority="350" operator="greaterThan">
      <formula>0.043</formula>
    </cfRule>
  </conditionalFormatting>
  <conditionalFormatting sqref="CJ281 CL281 CN281">
    <cfRule type="cellIs" dxfId="347" priority="347" operator="lessThan">
      <formula>0.067</formula>
    </cfRule>
    <cfRule type="cellIs" dxfId="346" priority="348" operator="greaterThan">
      <formula>0.091</formula>
    </cfRule>
  </conditionalFormatting>
  <conditionalFormatting sqref="CJ282 CL282 CN282">
    <cfRule type="cellIs" dxfId="345" priority="345" operator="lessThan">
      <formula>0.109</formula>
    </cfRule>
    <cfRule type="cellIs" dxfId="344" priority="346" operator="greaterThan">
      <formula>0.148</formula>
    </cfRule>
  </conditionalFormatting>
  <conditionalFormatting sqref="CJ283 CL283 CN283">
    <cfRule type="cellIs" dxfId="343" priority="343" operator="lessThan">
      <formula>0.166</formula>
    </cfRule>
    <cfRule type="cellIs" dxfId="342" priority="344" operator="greaterThan">
      <formula>0.224</formula>
    </cfRule>
  </conditionalFormatting>
  <conditionalFormatting sqref="CJ284 CL284 CN284">
    <cfRule type="cellIs" dxfId="341" priority="341" operator="lessThan">
      <formula>0.049</formula>
    </cfRule>
    <cfRule type="cellIs" dxfId="340" priority="342" operator="greaterThan">
      <formula>0.067</formula>
    </cfRule>
  </conditionalFormatting>
  <conditionalFormatting sqref="CJ286 CL286 CN286">
    <cfRule type="cellIs" dxfId="339" priority="339" operator="lessThan">
      <formula>0.039</formula>
    </cfRule>
    <cfRule type="cellIs" dxfId="338" priority="340" operator="greaterThan">
      <formula>0.052</formula>
    </cfRule>
  </conditionalFormatting>
  <conditionalFormatting sqref="CJ287 CL287 CN287">
    <cfRule type="cellIs" dxfId="337" priority="337" operator="lessThan">
      <formula>0.085</formula>
    </cfRule>
    <cfRule type="cellIs" dxfId="336" priority="338" operator="greaterThan">
      <formula>0.115</formula>
    </cfRule>
  </conditionalFormatting>
  <conditionalFormatting sqref="CJ288 CL288 CN288">
    <cfRule type="cellIs" dxfId="335" priority="335" operator="lessThan">
      <formula>0.053</formula>
    </cfRule>
    <cfRule type="cellIs" dxfId="334" priority="336" operator="greaterThan">
      <formula>0.072</formula>
    </cfRule>
  </conditionalFormatting>
  <conditionalFormatting sqref="CJ289 CL289 CN289">
    <cfRule type="cellIs" dxfId="333" priority="333" operator="lessThan">
      <formula>0.039</formula>
    </cfRule>
    <cfRule type="cellIs" dxfId="332" priority="334" operator="greaterThan">
      <formula>0.052</formula>
    </cfRule>
  </conditionalFormatting>
  <conditionalFormatting sqref="CJ290 CL290 CN290">
    <cfRule type="cellIs" dxfId="331" priority="331" operator="lessThan">
      <formula>0.025</formula>
    </cfRule>
    <cfRule type="cellIs" dxfId="330" priority="332" operator="greaterThan">
      <formula>0.033</formula>
    </cfRule>
  </conditionalFormatting>
  <conditionalFormatting sqref="CJ291 CL291 CN291">
    <cfRule type="cellIs" dxfId="329" priority="329" operator="lessThan">
      <formula>0.102</formula>
    </cfRule>
    <cfRule type="cellIs" dxfId="328" priority="330" operator="greaterThan">
      <formula>0.138</formula>
    </cfRule>
  </conditionalFormatting>
  <conditionalFormatting sqref="CN292 CL292 CJ292">
    <cfRule type="cellIs" dxfId="327" priority="327" operator="lessThan">
      <formula>0.085</formula>
    </cfRule>
    <cfRule type="cellIs" dxfId="326" priority="328" operator="greaterThan">
      <formula>0.115</formula>
    </cfRule>
  </conditionalFormatting>
  <conditionalFormatting sqref="CJ317">
    <cfRule type="cellIs" dxfId="325" priority="325" operator="greaterThan">
      <formula>30</formula>
    </cfRule>
  </conditionalFormatting>
  <conditionalFormatting sqref="CJ303">
    <cfRule type="cellIs" dxfId="324" priority="326" operator="greaterThan">
      <formula>30</formula>
    </cfRule>
  </conditionalFormatting>
  <conditionalFormatting sqref="CK269">
    <cfRule type="cellIs" dxfId="323" priority="323" operator="greaterThan">
      <formula>30</formula>
    </cfRule>
  </conditionalFormatting>
  <conditionalFormatting sqref="CK255">
    <cfRule type="cellIs" dxfId="322" priority="324" operator="greaterThan">
      <formula>30</formula>
    </cfRule>
  </conditionalFormatting>
  <conditionalFormatting sqref="CL341">
    <cfRule type="cellIs" dxfId="321" priority="321" operator="greaterThan">
      <formula>30</formula>
    </cfRule>
  </conditionalFormatting>
  <conditionalFormatting sqref="CL327">
    <cfRule type="cellIs" dxfId="320" priority="322" operator="greaterThan">
      <formula>30</formula>
    </cfRule>
  </conditionalFormatting>
  <conditionalFormatting sqref="CM317">
    <cfRule type="cellIs" dxfId="319" priority="319" operator="greaterThan">
      <formula>30</formula>
    </cfRule>
  </conditionalFormatting>
  <conditionalFormatting sqref="CM303">
    <cfRule type="cellIs" dxfId="318" priority="320" operator="greaterThan">
      <formula>30</formula>
    </cfRule>
  </conditionalFormatting>
  <conditionalFormatting sqref="CN269">
    <cfRule type="cellIs" dxfId="317" priority="317" operator="greaterThan">
      <formula>30</formula>
    </cfRule>
  </conditionalFormatting>
  <conditionalFormatting sqref="CN255">
    <cfRule type="cellIs" dxfId="316" priority="318" operator="greaterThan">
      <formula>30</formula>
    </cfRule>
  </conditionalFormatting>
  <conditionalFormatting sqref="CO341">
    <cfRule type="cellIs" dxfId="315" priority="315" operator="greaterThan">
      <formula>30</formula>
    </cfRule>
  </conditionalFormatting>
  <conditionalFormatting sqref="CO327">
    <cfRule type="cellIs" dxfId="314" priority="316" operator="greaterThan">
      <formula>30</formula>
    </cfRule>
  </conditionalFormatting>
  <conditionalFormatting sqref="CP317">
    <cfRule type="cellIs" dxfId="313" priority="313" operator="greaterThan">
      <formula>30</formula>
    </cfRule>
  </conditionalFormatting>
  <conditionalFormatting sqref="CP303">
    <cfRule type="cellIs" dxfId="312" priority="314" operator="greaterThan">
      <formula>30</formula>
    </cfRule>
  </conditionalFormatting>
  <conditionalFormatting sqref="CQ269">
    <cfRule type="cellIs" dxfId="311" priority="311" operator="greaterThan">
      <formula>30</formula>
    </cfRule>
  </conditionalFormatting>
  <conditionalFormatting sqref="CQ255">
    <cfRule type="cellIs" dxfId="310" priority="312" operator="greaterThan">
      <formula>30</formula>
    </cfRule>
  </conditionalFormatting>
  <conditionalFormatting sqref="CR293">
    <cfRule type="cellIs" dxfId="309" priority="309" operator="greaterThan">
      <formula>30</formula>
    </cfRule>
  </conditionalFormatting>
  <conditionalFormatting sqref="CR279">
    <cfRule type="cellIs" dxfId="308" priority="310" operator="greaterThan">
      <formula>30</formula>
    </cfRule>
  </conditionalFormatting>
  <conditionalFormatting sqref="CS317">
    <cfRule type="cellIs" dxfId="307" priority="307" operator="greaterThan">
      <formula>30</formula>
    </cfRule>
  </conditionalFormatting>
  <conditionalFormatting sqref="CS303">
    <cfRule type="cellIs" dxfId="306" priority="308" operator="greaterThan">
      <formula>30</formula>
    </cfRule>
  </conditionalFormatting>
  <conditionalFormatting sqref="CT269">
    <cfRule type="cellIs" dxfId="305" priority="305" operator="greaterThan">
      <formula>30</formula>
    </cfRule>
  </conditionalFormatting>
  <conditionalFormatting sqref="CT255">
    <cfRule type="cellIs" dxfId="304" priority="306" operator="greaterThan">
      <formula>30</formula>
    </cfRule>
  </conditionalFormatting>
  <conditionalFormatting sqref="CU293">
    <cfRule type="cellIs" dxfId="303" priority="303" operator="greaterThan">
      <formula>30</formula>
    </cfRule>
  </conditionalFormatting>
  <conditionalFormatting sqref="CU279">
    <cfRule type="cellIs" dxfId="302" priority="304" operator="greaterThan">
      <formula>30</formula>
    </cfRule>
  </conditionalFormatting>
  <conditionalFormatting sqref="CV317">
    <cfRule type="cellIs" dxfId="301" priority="301" operator="greaterThan">
      <formula>30</formula>
    </cfRule>
  </conditionalFormatting>
  <conditionalFormatting sqref="CV303">
    <cfRule type="cellIs" dxfId="300" priority="302" operator="greaterThan">
      <formula>30</formula>
    </cfRule>
  </conditionalFormatting>
  <conditionalFormatting sqref="CW269">
    <cfRule type="cellIs" dxfId="299" priority="299" operator="greaterThan">
      <formula>30</formula>
    </cfRule>
  </conditionalFormatting>
  <conditionalFormatting sqref="CW255">
    <cfRule type="cellIs" dxfId="298" priority="300" operator="greaterThan">
      <formula>30</formula>
    </cfRule>
  </conditionalFormatting>
  <conditionalFormatting sqref="CX293">
    <cfRule type="cellIs" dxfId="297" priority="297" operator="greaterThan">
      <formula>30</formula>
    </cfRule>
  </conditionalFormatting>
  <conditionalFormatting sqref="CX279">
    <cfRule type="cellIs" dxfId="296" priority="298" operator="greaterThan">
      <formula>30</formula>
    </cfRule>
  </conditionalFormatting>
  <conditionalFormatting sqref="CY317">
    <cfRule type="cellIs" dxfId="295" priority="295" operator="greaterThan">
      <formula>30</formula>
    </cfRule>
  </conditionalFormatting>
  <conditionalFormatting sqref="CY303">
    <cfRule type="cellIs" dxfId="294" priority="296" operator="greaterThan">
      <formula>30</formula>
    </cfRule>
  </conditionalFormatting>
  <conditionalFormatting sqref="CZ269">
    <cfRule type="cellIs" dxfId="293" priority="293" operator="greaterThan">
      <formula>30</formula>
    </cfRule>
  </conditionalFormatting>
  <conditionalFormatting sqref="CZ255">
    <cfRule type="cellIs" dxfId="292" priority="294" operator="greaterThan">
      <formula>30</formula>
    </cfRule>
  </conditionalFormatting>
  <conditionalFormatting sqref="DO269">
    <cfRule type="cellIs" dxfId="291" priority="291" operator="greaterThan">
      <formula>30</formula>
    </cfRule>
  </conditionalFormatting>
  <conditionalFormatting sqref="DO255">
    <cfRule type="cellIs" dxfId="290" priority="292" operator="greaterThan">
      <formula>30</formula>
    </cfRule>
  </conditionalFormatting>
  <conditionalFormatting sqref="DQ274:DQ278 DS274:DS278 DU274:DU278">
    <cfRule type="cellIs" dxfId="289" priority="289" operator="lessThan">
      <formula>0.17</formula>
    </cfRule>
    <cfRule type="cellIs" dxfId="288" priority="290" operator="greaterThan">
      <formula>0.23</formula>
    </cfRule>
  </conditionalFormatting>
  <conditionalFormatting sqref="DT279 DR279 DP279">
    <cfRule type="cellIs" dxfId="287" priority="288" operator="greaterThan">
      <formula>30</formula>
    </cfRule>
  </conditionalFormatting>
  <conditionalFormatting sqref="DT293 DR293 DP293">
    <cfRule type="cellIs" dxfId="286" priority="287" operator="greaterThan">
      <formula>30</formula>
    </cfRule>
  </conditionalFormatting>
  <conditionalFormatting sqref="DQ285 DS285 DU285">
    <cfRule type="cellIs" dxfId="285" priority="285" operator="lessThan">
      <formula>3.9</formula>
    </cfRule>
    <cfRule type="cellIs" dxfId="284" priority="286" operator="greaterThan">
      <formula>0.043</formula>
    </cfRule>
  </conditionalFormatting>
  <conditionalFormatting sqref="DQ281 DS281 DU281">
    <cfRule type="cellIs" dxfId="283" priority="283" operator="lessThan">
      <formula>0.067</formula>
    </cfRule>
    <cfRule type="cellIs" dxfId="282" priority="284" operator="greaterThan">
      <formula>0.091</formula>
    </cfRule>
  </conditionalFormatting>
  <conditionalFormatting sqref="DQ282 DS282 DU282">
    <cfRule type="cellIs" dxfId="281" priority="281" operator="lessThan">
      <formula>0.109</formula>
    </cfRule>
    <cfRule type="cellIs" dxfId="280" priority="282" operator="greaterThan">
      <formula>0.148</formula>
    </cfRule>
  </conditionalFormatting>
  <conditionalFormatting sqref="DQ283 DS283 DU283">
    <cfRule type="cellIs" dxfId="279" priority="279" operator="lessThan">
      <formula>0.166</formula>
    </cfRule>
    <cfRule type="cellIs" dxfId="278" priority="280" operator="greaterThan">
      <formula>0.224</formula>
    </cfRule>
  </conditionalFormatting>
  <conditionalFormatting sqref="DQ284 DS284 DU284">
    <cfRule type="cellIs" dxfId="277" priority="277" operator="lessThan">
      <formula>0.049</formula>
    </cfRule>
    <cfRule type="cellIs" dxfId="276" priority="278" operator="greaterThan">
      <formula>0.067</formula>
    </cfRule>
  </conditionalFormatting>
  <conditionalFormatting sqref="DQ286 DS286 DU286">
    <cfRule type="cellIs" dxfId="275" priority="275" operator="lessThan">
      <formula>0.039</formula>
    </cfRule>
    <cfRule type="cellIs" dxfId="274" priority="276" operator="greaterThan">
      <formula>0.052</formula>
    </cfRule>
  </conditionalFormatting>
  <conditionalFormatting sqref="DQ287 DS287 DU287">
    <cfRule type="cellIs" dxfId="273" priority="273" operator="lessThan">
      <formula>0.085</formula>
    </cfRule>
    <cfRule type="cellIs" dxfId="272" priority="274" operator="greaterThan">
      <formula>0.115</formula>
    </cfRule>
  </conditionalFormatting>
  <conditionalFormatting sqref="DQ288 DS288 DU288">
    <cfRule type="cellIs" dxfId="271" priority="271" operator="lessThan">
      <formula>0.053</formula>
    </cfRule>
    <cfRule type="cellIs" dxfId="270" priority="272" operator="greaterThan">
      <formula>0.072</formula>
    </cfRule>
  </conditionalFormatting>
  <conditionalFormatting sqref="DQ289 DS289 DU289">
    <cfRule type="cellIs" dxfId="269" priority="269" operator="lessThan">
      <formula>0.039</formula>
    </cfRule>
    <cfRule type="cellIs" dxfId="268" priority="270" operator="greaterThan">
      <formula>0.052</formula>
    </cfRule>
  </conditionalFormatting>
  <conditionalFormatting sqref="DQ290 DS290 DU290">
    <cfRule type="cellIs" dxfId="267" priority="267" operator="lessThan">
      <formula>0.025</formula>
    </cfRule>
    <cfRule type="cellIs" dxfId="266" priority="268" operator="greaterThan">
      <formula>0.033</formula>
    </cfRule>
  </conditionalFormatting>
  <conditionalFormatting sqref="DQ291 DS291 DU291">
    <cfRule type="cellIs" dxfId="265" priority="265" operator="lessThan">
      <formula>0.102</formula>
    </cfRule>
    <cfRule type="cellIs" dxfId="264" priority="266" operator="greaterThan">
      <formula>0.138</formula>
    </cfRule>
  </conditionalFormatting>
  <conditionalFormatting sqref="DU292 DS292 DQ292">
    <cfRule type="cellIs" dxfId="263" priority="263" operator="lessThan">
      <formula>0.085</formula>
    </cfRule>
    <cfRule type="cellIs" dxfId="262" priority="264" operator="greaterThan">
      <formula>0.115</formula>
    </cfRule>
  </conditionalFormatting>
  <conditionalFormatting sqref="DR298:DR302 DT298:DT302 DV298:DV302">
    <cfRule type="cellIs" dxfId="261" priority="261" operator="lessThan">
      <formula>0.17</formula>
    </cfRule>
    <cfRule type="cellIs" dxfId="260" priority="262" operator="greaterThan">
      <formula>0.23</formula>
    </cfRule>
  </conditionalFormatting>
  <conditionalFormatting sqref="DU303 DS303 DQ303">
    <cfRule type="cellIs" dxfId="259" priority="260" operator="greaterThan">
      <formula>30</formula>
    </cfRule>
  </conditionalFormatting>
  <conditionalFormatting sqref="DU317 DS317 DQ317">
    <cfRule type="cellIs" dxfId="258" priority="259" operator="greaterThan">
      <formula>30</formula>
    </cfRule>
  </conditionalFormatting>
  <conditionalFormatting sqref="DR309 DT309 DV309">
    <cfRule type="cellIs" dxfId="257" priority="257" operator="lessThan">
      <formula>3.9</formula>
    </cfRule>
    <cfRule type="cellIs" dxfId="256" priority="258" operator="greaterThan">
      <formula>0.043</formula>
    </cfRule>
  </conditionalFormatting>
  <conditionalFormatting sqref="DR305 DT305 DV305">
    <cfRule type="cellIs" dxfId="255" priority="255" operator="lessThan">
      <formula>0.067</formula>
    </cfRule>
    <cfRule type="cellIs" dxfId="254" priority="256" operator="greaterThan">
      <formula>0.091</formula>
    </cfRule>
  </conditionalFormatting>
  <conditionalFormatting sqref="DR306 DT306 DV306">
    <cfRule type="cellIs" dxfId="253" priority="253" operator="lessThan">
      <formula>0.109</formula>
    </cfRule>
    <cfRule type="cellIs" dxfId="252" priority="254" operator="greaterThan">
      <formula>0.148</formula>
    </cfRule>
  </conditionalFormatting>
  <conditionalFormatting sqref="DR307 DT307 DV307">
    <cfRule type="cellIs" dxfId="251" priority="251" operator="lessThan">
      <formula>0.166</formula>
    </cfRule>
    <cfRule type="cellIs" dxfId="250" priority="252" operator="greaterThan">
      <formula>0.224</formula>
    </cfRule>
  </conditionalFormatting>
  <conditionalFormatting sqref="DR308 DT308 DV308">
    <cfRule type="cellIs" dxfId="249" priority="249" operator="lessThan">
      <formula>0.049</formula>
    </cfRule>
    <cfRule type="cellIs" dxfId="248" priority="250" operator="greaterThan">
      <formula>0.067</formula>
    </cfRule>
  </conditionalFormatting>
  <conditionalFormatting sqref="DR310 DT310 DV310">
    <cfRule type="cellIs" dxfId="247" priority="247" operator="lessThan">
      <formula>0.039</formula>
    </cfRule>
    <cfRule type="cellIs" dxfId="246" priority="248" operator="greaterThan">
      <formula>0.052</formula>
    </cfRule>
  </conditionalFormatting>
  <conditionalFormatting sqref="DR311 DT311 DV311">
    <cfRule type="cellIs" dxfId="245" priority="245" operator="lessThan">
      <formula>0.085</formula>
    </cfRule>
    <cfRule type="cellIs" dxfId="244" priority="246" operator="greaterThan">
      <formula>0.115</formula>
    </cfRule>
  </conditionalFormatting>
  <conditionalFormatting sqref="DR312 DT312 DV312">
    <cfRule type="cellIs" dxfId="243" priority="243" operator="lessThan">
      <formula>0.053</formula>
    </cfRule>
    <cfRule type="cellIs" dxfId="242" priority="244" operator="greaterThan">
      <formula>0.072</formula>
    </cfRule>
  </conditionalFormatting>
  <conditionalFormatting sqref="DR313 DT313 DV313">
    <cfRule type="cellIs" dxfId="241" priority="241" operator="lessThan">
      <formula>0.039</formula>
    </cfRule>
    <cfRule type="cellIs" dxfId="240" priority="242" operator="greaterThan">
      <formula>0.052</formula>
    </cfRule>
  </conditionalFormatting>
  <conditionalFormatting sqref="DR314 DT314 DV314">
    <cfRule type="cellIs" dxfId="239" priority="239" operator="lessThan">
      <formula>0.025</formula>
    </cfRule>
    <cfRule type="cellIs" dxfId="238" priority="240" operator="greaterThan">
      <formula>0.033</formula>
    </cfRule>
  </conditionalFormatting>
  <conditionalFormatting sqref="DR315 DT315 DV315">
    <cfRule type="cellIs" dxfId="237" priority="237" operator="lessThan">
      <formula>0.102</formula>
    </cfRule>
    <cfRule type="cellIs" dxfId="236" priority="238" operator="greaterThan">
      <formula>0.138</formula>
    </cfRule>
  </conditionalFormatting>
  <conditionalFormatting sqref="DV316 DT316 DR316">
    <cfRule type="cellIs" dxfId="235" priority="235" operator="lessThan">
      <formula>0.085</formula>
    </cfRule>
    <cfRule type="cellIs" dxfId="234" priority="236" operator="greaterThan">
      <formula>0.115</formula>
    </cfRule>
  </conditionalFormatting>
  <conditionalFormatting sqref="DT269">
    <cfRule type="cellIs" dxfId="233" priority="233" operator="greaterThan">
      <formula>30</formula>
    </cfRule>
  </conditionalFormatting>
  <conditionalFormatting sqref="DT255">
    <cfRule type="cellIs" dxfId="232" priority="234" operator="greaterThan">
      <formula>30</formula>
    </cfRule>
  </conditionalFormatting>
  <conditionalFormatting sqref="DU341">
    <cfRule type="cellIs" dxfId="231" priority="231" operator="greaterThan">
      <formula>30</formula>
    </cfRule>
  </conditionalFormatting>
  <conditionalFormatting sqref="DU327">
    <cfRule type="cellIs" dxfId="230" priority="232" operator="greaterThan">
      <formula>30</formula>
    </cfRule>
  </conditionalFormatting>
  <conditionalFormatting sqref="DV365">
    <cfRule type="cellIs" dxfId="229" priority="229" operator="greaterThan">
      <formula>30</formula>
    </cfRule>
  </conditionalFormatting>
  <conditionalFormatting sqref="DV351">
    <cfRule type="cellIs" dxfId="228" priority="230" operator="greaterThan">
      <formula>30</formula>
    </cfRule>
  </conditionalFormatting>
  <conditionalFormatting sqref="DY250:DY254 EA250:EA254 EC250:EC254">
    <cfRule type="cellIs" dxfId="227" priority="227" operator="lessThan">
      <formula>0.17</formula>
    </cfRule>
    <cfRule type="cellIs" dxfId="226" priority="228" operator="greaterThan">
      <formula>0.23</formula>
    </cfRule>
  </conditionalFormatting>
  <conditionalFormatting sqref="EB255 DZ255 DX255">
    <cfRule type="cellIs" dxfId="225" priority="226" operator="greaterThan">
      <formula>30</formula>
    </cfRule>
  </conditionalFormatting>
  <conditionalFormatting sqref="EB269 DZ269 DX269">
    <cfRule type="cellIs" dxfId="224" priority="225" operator="greaterThan">
      <formula>30</formula>
    </cfRule>
  </conditionalFormatting>
  <conditionalFormatting sqref="DY261 EA261 EC261">
    <cfRule type="cellIs" dxfId="223" priority="223" operator="lessThan">
      <formula>3.9</formula>
    </cfRule>
    <cfRule type="cellIs" dxfId="222" priority="224" operator="greaterThan">
      <formula>0.043</formula>
    </cfRule>
  </conditionalFormatting>
  <conditionalFormatting sqref="DY257 EA257 EC257">
    <cfRule type="cellIs" dxfId="221" priority="221" operator="lessThan">
      <formula>0.067</formula>
    </cfRule>
    <cfRule type="cellIs" dxfId="220" priority="222" operator="greaterThan">
      <formula>0.091</formula>
    </cfRule>
  </conditionalFormatting>
  <conditionalFormatting sqref="DY258 EA258 EC258">
    <cfRule type="cellIs" dxfId="219" priority="219" operator="lessThan">
      <formula>0.109</formula>
    </cfRule>
    <cfRule type="cellIs" dxfId="218" priority="220" operator="greaterThan">
      <formula>0.148</formula>
    </cfRule>
  </conditionalFormatting>
  <conditionalFormatting sqref="DY259 EA259 EC259">
    <cfRule type="cellIs" dxfId="217" priority="217" operator="lessThan">
      <formula>0.166</formula>
    </cfRule>
    <cfRule type="cellIs" dxfId="216" priority="218" operator="greaterThan">
      <formula>0.224</formula>
    </cfRule>
  </conditionalFormatting>
  <conditionalFormatting sqref="DY260 EA260 EC260">
    <cfRule type="cellIs" dxfId="215" priority="215" operator="lessThan">
      <formula>0.049</formula>
    </cfRule>
    <cfRule type="cellIs" dxfId="214" priority="216" operator="greaterThan">
      <formula>0.067</formula>
    </cfRule>
  </conditionalFormatting>
  <conditionalFormatting sqref="DY262 EA262 EC262">
    <cfRule type="cellIs" dxfId="213" priority="213" operator="lessThan">
      <formula>0.039</formula>
    </cfRule>
    <cfRule type="cellIs" dxfId="212" priority="214" operator="greaterThan">
      <formula>0.052</formula>
    </cfRule>
  </conditionalFormatting>
  <conditionalFormatting sqref="DY263 EA263 EC263">
    <cfRule type="cellIs" dxfId="211" priority="211" operator="lessThan">
      <formula>0.085</formula>
    </cfRule>
    <cfRule type="cellIs" dxfId="210" priority="212" operator="greaterThan">
      <formula>0.115</formula>
    </cfRule>
  </conditionalFormatting>
  <conditionalFormatting sqref="DY264 EA264 EC264">
    <cfRule type="cellIs" dxfId="209" priority="209" operator="lessThan">
      <formula>0.053</formula>
    </cfRule>
    <cfRule type="cellIs" dxfId="208" priority="210" operator="greaterThan">
      <formula>0.072</formula>
    </cfRule>
  </conditionalFormatting>
  <conditionalFormatting sqref="DY265 EA265 EC265">
    <cfRule type="cellIs" dxfId="207" priority="207" operator="lessThan">
      <formula>0.039</formula>
    </cfRule>
    <cfRule type="cellIs" dxfId="206" priority="208" operator="greaterThan">
      <formula>0.052</formula>
    </cfRule>
  </conditionalFormatting>
  <conditionalFormatting sqref="DY266 EA266 EC266">
    <cfRule type="cellIs" dxfId="205" priority="205" operator="lessThan">
      <formula>0.025</formula>
    </cfRule>
    <cfRule type="cellIs" dxfId="204" priority="206" operator="greaterThan">
      <formula>0.033</formula>
    </cfRule>
  </conditionalFormatting>
  <conditionalFormatting sqref="DY267 EA267 EC267">
    <cfRule type="cellIs" dxfId="203" priority="203" operator="lessThan">
      <formula>0.102</formula>
    </cfRule>
    <cfRule type="cellIs" dxfId="202" priority="204" operator="greaterThan">
      <formula>0.138</formula>
    </cfRule>
  </conditionalFormatting>
  <conditionalFormatting sqref="EC268 EA268 DY268">
    <cfRule type="cellIs" dxfId="201" priority="201" operator="lessThan">
      <formula>0.085</formula>
    </cfRule>
    <cfRule type="cellIs" dxfId="200" priority="202" operator="greaterThan">
      <formula>0.115</formula>
    </cfRule>
  </conditionalFormatting>
  <conditionalFormatting sqref="DY293">
    <cfRule type="cellIs" dxfId="199" priority="199" operator="greaterThan">
      <formula>30</formula>
    </cfRule>
  </conditionalFormatting>
  <conditionalFormatting sqref="DY279">
    <cfRule type="cellIs" dxfId="198" priority="200" operator="greaterThan">
      <formula>30</formula>
    </cfRule>
  </conditionalFormatting>
  <conditionalFormatting sqref="DZ317">
    <cfRule type="cellIs" dxfId="197" priority="197" operator="greaterThan">
      <formula>30</formula>
    </cfRule>
  </conditionalFormatting>
  <conditionalFormatting sqref="DZ303">
    <cfRule type="cellIs" dxfId="196" priority="198" operator="greaterThan">
      <formula>30</formula>
    </cfRule>
  </conditionalFormatting>
  <conditionalFormatting sqref="EA341">
    <cfRule type="cellIs" dxfId="195" priority="195" operator="greaterThan">
      <formula>30</formula>
    </cfRule>
  </conditionalFormatting>
  <conditionalFormatting sqref="EA327">
    <cfRule type="cellIs" dxfId="194" priority="196" operator="greaterThan">
      <formula>30</formula>
    </cfRule>
  </conditionalFormatting>
  <conditionalFormatting sqref="EB293">
    <cfRule type="cellIs" dxfId="193" priority="193" operator="greaterThan">
      <formula>30</formula>
    </cfRule>
  </conditionalFormatting>
  <conditionalFormatting sqref="EB279">
    <cfRule type="cellIs" dxfId="192" priority="194" operator="greaterThan">
      <formula>30</formula>
    </cfRule>
  </conditionalFormatting>
  <conditionalFormatting sqref="EC317">
    <cfRule type="cellIs" dxfId="191" priority="191" operator="greaterThan">
      <formula>30</formula>
    </cfRule>
  </conditionalFormatting>
  <conditionalFormatting sqref="EC303">
    <cfRule type="cellIs" dxfId="190" priority="192" operator="greaterThan">
      <formula>30</formula>
    </cfRule>
  </conditionalFormatting>
  <conditionalFormatting sqref="ED341">
    <cfRule type="cellIs" dxfId="189" priority="189" operator="greaterThan">
      <formula>30</formula>
    </cfRule>
  </conditionalFormatting>
  <conditionalFormatting sqref="ED327">
    <cfRule type="cellIs" dxfId="188" priority="190" operator="greaterThan">
      <formula>30</formula>
    </cfRule>
  </conditionalFormatting>
  <conditionalFormatting sqref="EE293">
    <cfRule type="cellIs" dxfId="187" priority="187" operator="greaterThan">
      <formula>30</formula>
    </cfRule>
  </conditionalFormatting>
  <conditionalFormatting sqref="EE279">
    <cfRule type="cellIs" dxfId="186" priority="188" operator="greaterThan">
      <formula>30</formula>
    </cfRule>
  </conditionalFormatting>
  <conditionalFormatting sqref="EF317">
    <cfRule type="cellIs" dxfId="185" priority="185" operator="greaterThan">
      <formula>30</formula>
    </cfRule>
  </conditionalFormatting>
  <conditionalFormatting sqref="EF303">
    <cfRule type="cellIs" dxfId="184" priority="186" operator="greaterThan">
      <formula>30</formula>
    </cfRule>
  </conditionalFormatting>
  <conditionalFormatting sqref="EG341">
    <cfRule type="cellIs" dxfId="183" priority="183" operator="greaterThan">
      <formula>30</formula>
    </cfRule>
  </conditionalFormatting>
  <conditionalFormatting sqref="EG327">
    <cfRule type="cellIs" dxfId="182" priority="184" operator="greaterThan">
      <formula>30</formula>
    </cfRule>
  </conditionalFormatting>
  <conditionalFormatting sqref="EH293">
    <cfRule type="cellIs" dxfId="181" priority="181" operator="greaterThan">
      <formula>30</formula>
    </cfRule>
  </conditionalFormatting>
  <conditionalFormatting sqref="EH279">
    <cfRule type="cellIs" dxfId="180" priority="182" operator="greaterThan">
      <formula>30</formula>
    </cfRule>
  </conditionalFormatting>
  <conditionalFormatting sqref="EJ269">
    <cfRule type="cellIs" dxfId="179" priority="179" operator="greaterThan">
      <formula>30</formula>
    </cfRule>
  </conditionalFormatting>
  <conditionalFormatting sqref="EJ255">
    <cfRule type="cellIs" dxfId="178" priority="180" operator="greaterThan">
      <formula>30</formula>
    </cfRule>
  </conditionalFormatting>
  <conditionalFormatting sqref="EK293">
    <cfRule type="cellIs" dxfId="177" priority="177" operator="greaterThan">
      <formula>30</formula>
    </cfRule>
  </conditionalFormatting>
  <conditionalFormatting sqref="EK279">
    <cfRule type="cellIs" dxfId="176" priority="178" operator="greaterThan">
      <formula>30</formula>
    </cfRule>
  </conditionalFormatting>
  <conditionalFormatting sqref="EL317">
    <cfRule type="cellIs" dxfId="175" priority="175" operator="greaterThan">
      <formula>30</formula>
    </cfRule>
  </conditionalFormatting>
  <conditionalFormatting sqref="EL303">
    <cfRule type="cellIs" dxfId="174" priority="176" operator="greaterThan">
      <formula>30</formula>
    </cfRule>
  </conditionalFormatting>
  <conditionalFormatting sqref="EP269">
    <cfRule type="cellIs" dxfId="173" priority="173" operator="greaterThan">
      <formula>30</formula>
    </cfRule>
  </conditionalFormatting>
  <conditionalFormatting sqref="EP255">
    <cfRule type="cellIs" dxfId="172" priority="174" operator="greaterThan">
      <formula>30</formula>
    </cfRule>
  </conditionalFormatting>
  <conditionalFormatting sqref="EQ293">
    <cfRule type="cellIs" dxfId="171" priority="171" operator="greaterThan">
      <formula>30</formula>
    </cfRule>
  </conditionalFormatting>
  <conditionalFormatting sqref="EQ279">
    <cfRule type="cellIs" dxfId="170" priority="172" operator="greaterThan">
      <formula>30</formula>
    </cfRule>
  </conditionalFormatting>
  <conditionalFormatting sqref="EW269">
    <cfRule type="cellIs" dxfId="169" priority="169" operator="greaterThan">
      <formula>30</formula>
    </cfRule>
  </conditionalFormatting>
  <conditionalFormatting sqref="EW255">
    <cfRule type="cellIs" dxfId="168" priority="170" operator="greaterThan">
      <formula>30</formula>
    </cfRule>
  </conditionalFormatting>
  <conditionalFormatting sqref="EX293">
    <cfRule type="cellIs" dxfId="167" priority="167" operator="greaterThan">
      <formula>30</formula>
    </cfRule>
  </conditionalFormatting>
  <conditionalFormatting sqref="EX279">
    <cfRule type="cellIs" dxfId="166" priority="168" operator="greaterThan">
      <formula>30</formula>
    </cfRule>
  </conditionalFormatting>
  <conditionalFormatting sqref="EY317">
    <cfRule type="cellIs" dxfId="165" priority="165" operator="greaterThan">
      <formula>30</formula>
    </cfRule>
  </conditionalFormatting>
  <conditionalFormatting sqref="EY303">
    <cfRule type="cellIs" dxfId="164" priority="166" operator="greaterThan">
      <formula>30</formula>
    </cfRule>
  </conditionalFormatting>
  <conditionalFormatting sqref="FA250:FA254 FC250:FC254 FE250:FE254">
    <cfRule type="cellIs" dxfId="163" priority="163" operator="lessThan">
      <formula>0.17</formula>
    </cfRule>
    <cfRule type="cellIs" dxfId="162" priority="164" operator="greaterThan">
      <formula>0.23</formula>
    </cfRule>
  </conditionalFormatting>
  <conditionalFormatting sqref="FD255 FB255 EZ255">
    <cfRule type="cellIs" dxfId="161" priority="162" operator="greaterThan">
      <formula>30</formula>
    </cfRule>
  </conditionalFormatting>
  <conditionalFormatting sqref="FD269 FB269 EZ269">
    <cfRule type="cellIs" dxfId="160" priority="161" operator="greaterThan">
      <formula>30</formula>
    </cfRule>
  </conditionalFormatting>
  <conditionalFormatting sqref="FA261 FC261 FE261">
    <cfRule type="cellIs" dxfId="159" priority="159" operator="lessThan">
      <formula>3.9</formula>
    </cfRule>
    <cfRule type="cellIs" dxfId="158" priority="160" operator="greaterThan">
      <formula>0.043</formula>
    </cfRule>
  </conditionalFormatting>
  <conditionalFormatting sqref="FA257 FC257 FE257">
    <cfRule type="cellIs" dxfId="157" priority="157" operator="lessThan">
      <formula>0.067</formula>
    </cfRule>
    <cfRule type="cellIs" dxfId="156" priority="158" operator="greaterThan">
      <formula>0.091</formula>
    </cfRule>
  </conditionalFormatting>
  <conditionalFormatting sqref="FA258 FC258 FE258">
    <cfRule type="cellIs" dxfId="155" priority="155" operator="lessThan">
      <formula>0.109</formula>
    </cfRule>
    <cfRule type="cellIs" dxfId="154" priority="156" operator="greaterThan">
      <formula>0.148</formula>
    </cfRule>
  </conditionalFormatting>
  <conditionalFormatting sqref="FA259 FC259 FE259">
    <cfRule type="cellIs" dxfId="153" priority="153" operator="lessThan">
      <formula>0.166</formula>
    </cfRule>
    <cfRule type="cellIs" dxfId="152" priority="154" operator="greaterThan">
      <formula>0.224</formula>
    </cfRule>
  </conditionalFormatting>
  <conditionalFormatting sqref="FA260 FC260 FE260">
    <cfRule type="cellIs" dxfId="151" priority="151" operator="lessThan">
      <formula>0.049</formula>
    </cfRule>
    <cfRule type="cellIs" dxfId="150" priority="152" operator="greaterThan">
      <formula>0.067</formula>
    </cfRule>
  </conditionalFormatting>
  <conditionalFormatting sqref="FA262 FC262 FE262">
    <cfRule type="cellIs" dxfId="149" priority="149" operator="lessThan">
      <formula>0.039</formula>
    </cfRule>
    <cfRule type="cellIs" dxfId="148" priority="150" operator="greaterThan">
      <formula>0.052</formula>
    </cfRule>
  </conditionalFormatting>
  <conditionalFormatting sqref="FA263 FC263 FE263">
    <cfRule type="cellIs" dxfId="147" priority="147" operator="lessThan">
      <formula>0.085</formula>
    </cfRule>
    <cfRule type="cellIs" dxfId="146" priority="148" operator="greaterThan">
      <formula>0.115</formula>
    </cfRule>
  </conditionalFormatting>
  <conditionalFormatting sqref="FA264 FC264 FE264">
    <cfRule type="cellIs" dxfId="145" priority="145" operator="lessThan">
      <formula>0.053</formula>
    </cfRule>
    <cfRule type="cellIs" dxfId="144" priority="146" operator="greaterThan">
      <formula>0.072</formula>
    </cfRule>
  </conditionalFormatting>
  <conditionalFormatting sqref="FA265 FC265 FE265">
    <cfRule type="cellIs" dxfId="143" priority="143" operator="lessThan">
      <formula>0.039</formula>
    </cfRule>
    <cfRule type="cellIs" dxfId="142" priority="144" operator="greaterThan">
      <formula>0.052</formula>
    </cfRule>
  </conditionalFormatting>
  <conditionalFormatting sqref="FA266 FC266 FE266">
    <cfRule type="cellIs" dxfId="141" priority="141" operator="lessThan">
      <formula>0.025</formula>
    </cfRule>
    <cfRule type="cellIs" dxfId="140" priority="142" operator="greaterThan">
      <formula>0.033</formula>
    </cfRule>
  </conditionalFormatting>
  <conditionalFormatting sqref="FA267 FC267 FE267">
    <cfRule type="cellIs" dxfId="139" priority="139" operator="lessThan">
      <formula>0.102</formula>
    </cfRule>
    <cfRule type="cellIs" dxfId="138" priority="140" operator="greaterThan">
      <formula>0.138</formula>
    </cfRule>
  </conditionalFormatting>
  <conditionalFormatting sqref="FE268 FC268 FA268">
    <cfRule type="cellIs" dxfId="137" priority="137" operator="lessThan">
      <formula>0.085</formula>
    </cfRule>
    <cfRule type="cellIs" dxfId="136" priority="138" operator="greaterThan">
      <formula>0.115</formula>
    </cfRule>
  </conditionalFormatting>
  <conditionalFormatting sqref="FB274:FB278 FD274:FD278 FF274:FF278">
    <cfRule type="cellIs" dxfId="135" priority="135" operator="lessThan">
      <formula>0.17</formula>
    </cfRule>
    <cfRule type="cellIs" dxfId="134" priority="136" operator="greaterThan">
      <formula>0.23</formula>
    </cfRule>
  </conditionalFormatting>
  <conditionalFormatting sqref="FE279 FC279 FA279">
    <cfRule type="cellIs" dxfId="133" priority="134" operator="greaterThan">
      <formula>30</formula>
    </cfRule>
  </conditionalFormatting>
  <conditionalFormatting sqref="FE293 FC293 FA293">
    <cfRule type="cellIs" dxfId="132" priority="133" operator="greaterThan">
      <formula>30</formula>
    </cfRule>
  </conditionalFormatting>
  <conditionalFormatting sqref="FB285 FD285 FF285">
    <cfRule type="cellIs" dxfId="131" priority="131" operator="lessThan">
      <formula>3.9</formula>
    </cfRule>
    <cfRule type="cellIs" dxfId="130" priority="132" operator="greaterThan">
      <formula>0.043</formula>
    </cfRule>
  </conditionalFormatting>
  <conditionalFormatting sqref="FB281 FD281 FF281">
    <cfRule type="cellIs" dxfId="129" priority="129" operator="lessThan">
      <formula>0.067</formula>
    </cfRule>
    <cfRule type="cellIs" dxfId="128" priority="130" operator="greaterThan">
      <formula>0.091</formula>
    </cfRule>
  </conditionalFormatting>
  <conditionalFormatting sqref="FB282 FD282 FF282">
    <cfRule type="cellIs" dxfId="127" priority="127" operator="lessThan">
      <formula>0.109</formula>
    </cfRule>
    <cfRule type="cellIs" dxfId="126" priority="128" operator="greaterThan">
      <formula>0.148</formula>
    </cfRule>
  </conditionalFormatting>
  <conditionalFormatting sqref="FB283 FD283 FF283">
    <cfRule type="cellIs" dxfId="125" priority="125" operator="lessThan">
      <formula>0.166</formula>
    </cfRule>
    <cfRule type="cellIs" dxfId="124" priority="126" operator="greaterThan">
      <formula>0.224</formula>
    </cfRule>
  </conditionalFormatting>
  <conditionalFormatting sqref="FB284 FD284 FF284">
    <cfRule type="cellIs" dxfId="123" priority="123" operator="lessThan">
      <formula>0.049</formula>
    </cfRule>
    <cfRule type="cellIs" dxfId="122" priority="124" operator="greaterThan">
      <formula>0.067</formula>
    </cfRule>
  </conditionalFormatting>
  <conditionalFormatting sqref="FB286 FD286 FF286">
    <cfRule type="cellIs" dxfId="121" priority="121" operator="lessThan">
      <formula>0.039</formula>
    </cfRule>
    <cfRule type="cellIs" dxfId="120" priority="122" operator="greaterThan">
      <formula>0.052</formula>
    </cfRule>
  </conditionalFormatting>
  <conditionalFormatting sqref="FB287 FD287 FF287">
    <cfRule type="cellIs" dxfId="119" priority="119" operator="lessThan">
      <formula>0.085</formula>
    </cfRule>
    <cfRule type="cellIs" dxfId="118" priority="120" operator="greaterThan">
      <formula>0.115</formula>
    </cfRule>
  </conditionalFormatting>
  <conditionalFormatting sqref="FB288 FD288 FF288">
    <cfRule type="cellIs" dxfId="117" priority="117" operator="lessThan">
      <formula>0.053</formula>
    </cfRule>
    <cfRule type="cellIs" dxfId="116" priority="118" operator="greaterThan">
      <formula>0.072</formula>
    </cfRule>
  </conditionalFormatting>
  <conditionalFormatting sqref="FB289 FD289 FF289">
    <cfRule type="cellIs" dxfId="115" priority="115" operator="lessThan">
      <formula>0.039</formula>
    </cfRule>
    <cfRule type="cellIs" dxfId="114" priority="116" operator="greaterThan">
      <formula>0.052</formula>
    </cfRule>
  </conditionalFormatting>
  <conditionalFormatting sqref="FB290 FD290 FF290">
    <cfRule type="cellIs" dxfId="113" priority="113" operator="lessThan">
      <formula>0.025</formula>
    </cfRule>
    <cfRule type="cellIs" dxfId="112" priority="114" operator="greaterThan">
      <formula>0.033</formula>
    </cfRule>
  </conditionalFormatting>
  <conditionalFormatting sqref="FB291 FD291 FF291">
    <cfRule type="cellIs" dxfId="111" priority="111" operator="lessThan">
      <formula>0.102</formula>
    </cfRule>
    <cfRule type="cellIs" dxfId="110" priority="112" operator="greaterThan">
      <formula>0.138</formula>
    </cfRule>
  </conditionalFormatting>
  <conditionalFormatting sqref="FF292 FD292 FB292">
    <cfRule type="cellIs" dxfId="109" priority="109" operator="lessThan">
      <formula>0.085</formula>
    </cfRule>
    <cfRule type="cellIs" dxfId="108" priority="110" operator="greaterThan">
      <formula>0.115</formula>
    </cfRule>
  </conditionalFormatting>
  <conditionalFormatting sqref="FB317">
    <cfRule type="cellIs" dxfId="107" priority="107" operator="greaterThan">
      <formula>30</formula>
    </cfRule>
  </conditionalFormatting>
  <conditionalFormatting sqref="FB303">
    <cfRule type="cellIs" dxfId="106" priority="108" operator="greaterThan">
      <formula>30</formula>
    </cfRule>
  </conditionalFormatting>
  <conditionalFormatting sqref="FE322:FE326 FG322:FG326 FI322:FI326">
    <cfRule type="cellIs" dxfId="105" priority="105" operator="lessThan">
      <formula>0.17</formula>
    </cfRule>
    <cfRule type="cellIs" dxfId="104" priority="106" operator="greaterThan">
      <formula>0.23</formula>
    </cfRule>
  </conditionalFormatting>
  <conditionalFormatting sqref="FH327 FF327 FD327">
    <cfRule type="cellIs" dxfId="103" priority="104" operator="greaterThan">
      <formula>30</formula>
    </cfRule>
  </conditionalFormatting>
  <conditionalFormatting sqref="FH341 FF341 FD341">
    <cfRule type="cellIs" dxfId="102" priority="103" operator="greaterThan">
      <formula>30</formula>
    </cfRule>
  </conditionalFormatting>
  <conditionalFormatting sqref="FE333 FG333 FI333">
    <cfRule type="cellIs" dxfId="101" priority="101" operator="lessThan">
      <formula>3.9</formula>
    </cfRule>
    <cfRule type="cellIs" dxfId="100" priority="102" operator="greaterThan">
      <formula>0.043</formula>
    </cfRule>
  </conditionalFormatting>
  <conditionalFormatting sqref="FE329 FG329 FI329">
    <cfRule type="cellIs" dxfId="99" priority="99" operator="lessThan">
      <formula>0.067</formula>
    </cfRule>
    <cfRule type="cellIs" dxfId="98" priority="100" operator="greaterThan">
      <formula>0.091</formula>
    </cfRule>
  </conditionalFormatting>
  <conditionalFormatting sqref="FE330 FG330 FI330">
    <cfRule type="cellIs" dxfId="97" priority="97" operator="lessThan">
      <formula>0.109</formula>
    </cfRule>
    <cfRule type="cellIs" dxfId="96" priority="98" operator="greaterThan">
      <formula>0.148</formula>
    </cfRule>
  </conditionalFormatting>
  <conditionalFormatting sqref="FE331 FG331 FI331">
    <cfRule type="cellIs" dxfId="95" priority="95" operator="lessThan">
      <formula>0.166</formula>
    </cfRule>
    <cfRule type="cellIs" dxfId="94" priority="96" operator="greaterThan">
      <formula>0.224</formula>
    </cfRule>
  </conditionalFormatting>
  <conditionalFormatting sqref="FE332 FG332 FI332">
    <cfRule type="cellIs" dxfId="93" priority="93" operator="lessThan">
      <formula>0.049</formula>
    </cfRule>
    <cfRule type="cellIs" dxfId="92" priority="94" operator="greaterThan">
      <formula>0.067</formula>
    </cfRule>
  </conditionalFormatting>
  <conditionalFormatting sqref="FE334 FG334 FI334">
    <cfRule type="cellIs" dxfId="91" priority="91" operator="lessThan">
      <formula>0.039</formula>
    </cfRule>
    <cfRule type="cellIs" dxfId="90" priority="92" operator="greaterThan">
      <formula>0.052</formula>
    </cfRule>
  </conditionalFormatting>
  <conditionalFormatting sqref="FE335 FG335 FI335">
    <cfRule type="cellIs" dxfId="89" priority="89" operator="lessThan">
      <formula>0.085</formula>
    </cfRule>
    <cfRule type="cellIs" dxfId="88" priority="90" operator="greaterThan">
      <formula>0.115</formula>
    </cfRule>
  </conditionalFormatting>
  <conditionalFormatting sqref="FE336 FG336 FI336">
    <cfRule type="cellIs" dxfId="87" priority="87" operator="lessThan">
      <formula>0.053</formula>
    </cfRule>
    <cfRule type="cellIs" dxfId="86" priority="88" operator="greaterThan">
      <formula>0.072</formula>
    </cfRule>
  </conditionalFormatting>
  <conditionalFormatting sqref="FE337 FG337 FI337">
    <cfRule type="cellIs" dxfId="85" priority="85" operator="lessThan">
      <formula>0.039</formula>
    </cfRule>
    <cfRule type="cellIs" dxfId="84" priority="86" operator="greaterThan">
      <formula>0.052</formula>
    </cfRule>
  </conditionalFormatting>
  <conditionalFormatting sqref="FE338 FG338 FI338">
    <cfRule type="cellIs" dxfId="83" priority="83" operator="lessThan">
      <formula>0.025</formula>
    </cfRule>
    <cfRule type="cellIs" dxfId="82" priority="84" operator="greaterThan">
      <formula>0.033</formula>
    </cfRule>
  </conditionalFormatting>
  <conditionalFormatting sqref="FE339 FG339 FI339">
    <cfRule type="cellIs" dxfId="81" priority="81" operator="lessThan">
      <formula>0.102</formula>
    </cfRule>
    <cfRule type="cellIs" dxfId="80" priority="82" operator="greaterThan">
      <formula>0.138</formula>
    </cfRule>
  </conditionalFormatting>
  <conditionalFormatting sqref="FI340 FG340 FE340">
    <cfRule type="cellIs" dxfId="79" priority="79" operator="lessThan">
      <formula>0.085</formula>
    </cfRule>
    <cfRule type="cellIs" dxfId="78" priority="80" operator="greaterThan">
      <formula>0.115</formula>
    </cfRule>
  </conditionalFormatting>
  <conditionalFormatting sqref="FG298:FG302 FI298:FI302 FK298:FK302">
    <cfRule type="cellIs" dxfId="77" priority="77" operator="lessThan">
      <formula>0.17</formula>
    </cfRule>
    <cfRule type="cellIs" dxfId="76" priority="78" operator="greaterThan">
      <formula>0.23</formula>
    </cfRule>
  </conditionalFormatting>
  <conditionalFormatting sqref="FJ303 FH303 FF303">
    <cfRule type="cellIs" dxfId="75" priority="76" operator="greaterThan">
      <formula>30</formula>
    </cfRule>
  </conditionalFormatting>
  <conditionalFormatting sqref="FJ317 FH317 FF317">
    <cfRule type="cellIs" dxfId="74" priority="75" operator="greaterThan">
      <formula>30</formula>
    </cfRule>
  </conditionalFormatting>
  <conditionalFormatting sqref="FG309 FI309 FK309">
    <cfRule type="cellIs" dxfId="73" priority="73" operator="lessThan">
      <formula>3.9</formula>
    </cfRule>
    <cfRule type="cellIs" dxfId="72" priority="74" operator="greaterThan">
      <formula>0.043</formula>
    </cfRule>
  </conditionalFormatting>
  <conditionalFormatting sqref="FG305 FI305 FK305">
    <cfRule type="cellIs" dxfId="71" priority="71" operator="lessThan">
      <formula>0.067</formula>
    </cfRule>
    <cfRule type="cellIs" dxfId="70" priority="72" operator="greaterThan">
      <formula>0.091</formula>
    </cfRule>
  </conditionalFormatting>
  <conditionalFormatting sqref="FG306 FI306 FK306">
    <cfRule type="cellIs" dxfId="69" priority="69" operator="lessThan">
      <formula>0.109</formula>
    </cfRule>
    <cfRule type="cellIs" dxfId="68" priority="70" operator="greaterThan">
      <formula>0.148</formula>
    </cfRule>
  </conditionalFormatting>
  <conditionalFormatting sqref="FG307 FI307 FK307">
    <cfRule type="cellIs" dxfId="67" priority="67" operator="lessThan">
      <formula>0.166</formula>
    </cfRule>
    <cfRule type="cellIs" dxfId="66" priority="68" operator="greaterThan">
      <formula>0.224</formula>
    </cfRule>
  </conditionalFormatting>
  <conditionalFormatting sqref="FG308 FI308 FK308">
    <cfRule type="cellIs" dxfId="65" priority="65" operator="lessThan">
      <formula>0.049</formula>
    </cfRule>
    <cfRule type="cellIs" dxfId="64" priority="66" operator="greaterThan">
      <formula>0.067</formula>
    </cfRule>
  </conditionalFormatting>
  <conditionalFormatting sqref="FG310 FI310 FK310">
    <cfRule type="cellIs" dxfId="63" priority="63" operator="lessThan">
      <formula>0.039</formula>
    </cfRule>
    <cfRule type="cellIs" dxfId="62" priority="64" operator="greaterThan">
      <formula>0.052</formula>
    </cfRule>
  </conditionalFormatting>
  <conditionalFormatting sqref="FG311 FI311 FK311">
    <cfRule type="cellIs" dxfId="61" priority="61" operator="lessThan">
      <formula>0.085</formula>
    </cfRule>
    <cfRule type="cellIs" dxfId="60" priority="62" operator="greaterThan">
      <formula>0.115</formula>
    </cfRule>
  </conditionalFormatting>
  <conditionalFormatting sqref="FG312 FI312 FK312">
    <cfRule type="cellIs" dxfId="59" priority="59" operator="lessThan">
      <formula>0.053</formula>
    </cfRule>
    <cfRule type="cellIs" dxfId="58" priority="60" operator="greaterThan">
      <formula>0.072</formula>
    </cfRule>
  </conditionalFormatting>
  <conditionalFormatting sqref="FG313 FI313 FK313">
    <cfRule type="cellIs" dxfId="57" priority="57" operator="lessThan">
      <formula>0.039</formula>
    </cfRule>
    <cfRule type="cellIs" dxfId="56" priority="58" operator="greaterThan">
      <formula>0.052</formula>
    </cfRule>
  </conditionalFormatting>
  <conditionalFormatting sqref="FG314 FI314 FK314">
    <cfRule type="cellIs" dxfId="55" priority="55" operator="lessThan">
      <formula>0.025</formula>
    </cfRule>
    <cfRule type="cellIs" dxfId="54" priority="56" operator="greaterThan">
      <formula>0.033</formula>
    </cfRule>
  </conditionalFormatting>
  <conditionalFormatting sqref="FG315 FI315 FK315">
    <cfRule type="cellIs" dxfId="53" priority="53" operator="lessThan">
      <formula>0.102</formula>
    </cfRule>
    <cfRule type="cellIs" dxfId="52" priority="54" operator="greaterThan">
      <formula>0.138</formula>
    </cfRule>
  </conditionalFormatting>
  <conditionalFormatting sqref="FK316 FI316 FG316">
    <cfRule type="cellIs" dxfId="51" priority="51" operator="lessThan">
      <formula>0.085</formula>
    </cfRule>
    <cfRule type="cellIs" dxfId="50" priority="52" operator="greaterThan">
      <formula>0.115</formula>
    </cfRule>
  </conditionalFormatting>
  <conditionalFormatting sqref="FG365">
    <cfRule type="cellIs" dxfId="49" priority="49" operator="greaterThan">
      <formula>30</formula>
    </cfRule>
  </conditionalFormatting>
  <conditionalFormatting sqref="FG351">
    <cfRule type="cellIs" dxfId="48" priority="50" operator="greaterThan">
      <formula>30</formula>
    </cfRule>
  </conditionalFormatting>
  <conditionalFormatting sqref="FJ250:FJ254 FL250:FL254 FN250:FN254">
    <cfRule type="cellIs" dxfId="47" priority="47" operator="lessThan">
      <formula>0.17</formula>
    </cfRule>
    <cfRule type="cellIs" dxfId="46" priority="48" operator="greaterThan">
      <formula>0.23</formula>
    </cfRule>
  </conditionalFormatting>
  <conditionalFormatting sqref="FM255 FK255 FI255">
    <cfRule type="cellIs" dxfId="45" priority="46" operator="greaterThan">
      <formula>30</formula>
    </cfRule>
  </conditionalFormatting>
  <conditionalFormatting sqref="FM269 FK269 FI269">
    <cfRule type="cellIs" dxfId="44" priority="45" operator="greaterThan">
      <formula>30</formula>
    </cfRule>
  </conditionalFormatting>
  <conditionalFormatting sqref="FJ261 FL261 FN261">
    <cfRule type="cellIs" dxfId="43" priority="43" operator="lessThan">
      <formula>3.9</formula>
    </cfRule>
    <cfRule type="cellIs" dxfId="42" priority="44" operator="greaterThan">
      <formula>0.043</formula>
    </cfRule>
  </conditionalFormatting>
  <conditionalFormatting sqref="FJ257 FL257 FN257">
    <cfRule type="cellIs" dxfId="41" priority="41" operator="lessThan">
      <formula>0.067</formula>
    </cfRule>
    <cfRule type="cellIs" dxfId="40" priority="42" operator="greaterThan">
      <formula>0.091</formula>
    </cfRule>
  </conditionalFormatting>
  <conditionalFormatting sqref="FJ258 FL258 FN258">
    <cfRule type="cellIs" dxfId="39" priority="39" operator="lessThan">
      <formula>0.109</formula>
    </cfRule>
    <cfRule type="cellIs" dxfId="38" priority="40" operator="greaterThan">
      <formula>0.148</formula>
    </cfRule>
  </conditionalFormatting>
  <conditionalFormatting sqref="FJ259 FL259 FN259">
    <cfRule type="cellIs" dxfId="37" priority="37" operator="lessThan">
      <formula>0.166</formula>
    </cfRule>
    <cfRule type="cellIs" dxfId="36" priority="38" operator="greaterThan">
      <formula>0.224</formula>
    </cfRule>
  </conditionalFormatting>
  <conditionalFormatting sqref="FJ260 FL260 FN260">
    <cfRule type="cellIs" dxfId="35" priority="35" operator="lessThan">
      <formula>0.049</formula>
    </cfRule>
    <cfRule type="cellIs" dxfId="34" priority="36" operator="greaterThan">
      <formula>0.067</formula>
    </cfRule>
  </conditionalFormatting>
  <conditionalFormatting sqref="FJ262 FL262 FN262">
    <cfRule type="cellIs" dxfId="33" priority="33" operator="lessThan">
      <formula>0.039</formula>
    </cfRule>
    <cfRule type="cellIs" dxfId="32" priority="34" operator="greaterThan">
      <formula>0.052</formula>
    </cfRule>
  </conditionalFormatting>
  <conditionalFormatting sqref="FJ263 FL263 FN263">
    <cfRule type="cellIs" dxfId="31" priority="31" operator="lessThan">
      <formula>0.085</formula>
    </cfRule>
    <cfRule type="cellIs" dxfId="30" priority="32" operator="greaterThan">
      <formula>0.115</formula>
    </cfRule>
  </conditionalFormatting>
  <conditionalFormatting sqref="FJ264 FL264 FN264">
    <cfRule type="cellIs" dxfId="29" priority="29" operator="lessThan">
      <formula>0.053</formula>
    </cfRule>
    <cfRule type="cellIs" dxfId="28" priority="30" operator="greaterThan">
      <formula>0.072</formula>
    </cfRule>
  </conditionalFormatting>
  <conditionalFormatting sqref="FJ265 FL265 FN265">
    <cfRule type="cellIs" dxfId="27" priority="27" operator="lessThan">
      <formula>0.039</formula>
    </cfRule>
    <cfRule type="cellIs" dxfId="26" priority="28" operator="greaterThan">
      <formula>0.052</formula>
    </cfRule>
  </conditionalFormatting>
  <conditionalFormatting sqref="FJ266 FL266 FN266">
    <cfRule type="cellIs" dxfId="25" priority="25" operator="lessThan">
      <formula>0.025</formula>
    </cfRule>
    <cfRule type="cellIs" dxfId="24" priority="26" operator="greaterThan">
      <formula>0.033</formula>
    </cfRule>
  </conditionalFormatting>
  <conditionalFormatting sqref="FJ267 FL267 FN267">
    <cfRule type="cellIs" dxfId="23" priority="23" operator="lessThan">
      <formula>0.102</formula>
    </cfRule>
    <cfRule type="cellIs" dxfId="22" priority="24" operator="greaterThan">
      <formula>0.138</formula>
    </cfRule>
  </conditionalFormatting>
  <conditionalFormatting sqref="FN268 FL268 FJ268">
    <cfRule type="cellIs" dxfId="21" priority="21" operator="lessThan">
      <formula>0.085</formula>
    </cfRule>
    <cfRule type="cellIs" dxfId="20" priority="22" operator="greaterThan">
      <formula>0.115</formula>
    </cfRule>
  </conditionalFormatting>
  <conditionalFormatting sqref="FJ293">
    <cfRule type="cellIs" dxfId="19" priority="19" operator="greaterThan">
      <formula>30</formula>
    </cfRule>
  </conditionalFormatting>
  <conditionalFormatting sqref="FJ279">
    <cfRule type="cellIs" dxfId="18" priority="20" operator="greaterThan">
      <formula>30</formula>
    </cfRule>
  </conditionalFormatting>
  <conditionalFormatting sqref="FK365">
    <cfRule type="cellIs" dxfId="17" priority="17" operator="greaterThan">
      <formula>30</formula>
    </cfRule>
  </conditionalFormatting>
  <conditionalFormatting sqref="FK351">
    <cfRule type="cellIs" dxfId="16" priority="18" operator="greaterThan">
      <formula>30</formula>
    </cfRule>
  </conditionalFormatting>
  <conditionalFormatting sqref="FL341">
    <cfRule type="cellIs" dxfId="15" priority="15" operator="greaterThan">
      <formula>30</formula>
    </cfRule>
  </conditionalFormatting>
  <conditionalFormatting sqref="FL327">
    <cfRule type="cellIs" dxfId="14" priority="16" operator="greaterThan">
      <formula>30</formula>
    </cfRule>
  </conditionalFormatting>
  <conditionalFormatting sqref="FM293">
    <cfRule type="cellIs" dxfId="13" priority="13" operator="greaterThan">
      <formula>30</formula>
    </cfRule>
  </conditionalFormatting>
  <conditionalFormatting sqref="FM279">
    <cfRule type="cellIs" dxfId="12" priority="14" operator="greaterThan">
      <formula>30</formula>
    </cfRule>
  </conditionalFormatting>
  <conditionalFormatting sqref="FN317">
    <cfRule type="cellIs" dxfId="11" priority="11" operator="greaterThan">
      <formula>30</formula>
    </cfRule>
  </conditionalFormatting>
  <conditionalFormatting sqref="FN303">
    <cfRule type="cellIs" dxfId="10" priority="12" operator="greaterThan">
      <formula>30</formula>
    </cfRule>
  </conditionalFormatting>
  <conditionalFormatting sqref="FO341">
    <cfRule type="cellIs" dxfId="9" priority="9" operator="greaterThan">
      <formula>30</formula>
    </cfRule>
  </conditionalFormatting>
  <conditionalFormatting sqref="FO327">
    <cfRule type="cellIs" dxfId="8" priority="10" operator="greaterThan">
      <formula>30</formula>
    </cfRule>
  </conditionalFormatting>
  <conditionalFormatting sqref="FP293">
    <cfRule type="cellIs" dxfId="7" priority="7" operator="greaterThan">
      <formula>30</formula>
    </cfRule>
  </conditionalFormatting>
  <conditionalFormatting sqref="FP279">
    <cfRule type="cellIs" dxfId="6" priority="8" operator="greaterThan">
      <formula>30</formula>
    </cfRule>
  </conditionalFormatting>
  <conditionalFormatting sqref="FQ317">
    <cfRule type="cellIs" dxfId="5" priority="5" operator="greaterThan">
      <formula>30</formula>
    </cfRule>
  </conditionalFormatting>
  <conditionalFormatting sqref="FQ303">
    <cfRule type="cellIs" dxfId="4" priority="6" operator="greaterThan">
      <formula>30</formula>
    </cfRule>
  </conditionalFormatting>
  <conditionalFormatting sqref="FR269">
    <cfRule type="cellIs" dxfId="3" priority="3" operator="greaterThan">
      <formula>30</formula>
    </cfRule>
  </conditionalFormatting>
  <conditionalFormatting sqref="FR255">
    <cfRule type="cellIs" dxfId="2" priority="4" operator="greaterThan">
      <formula>30</formula>
    </cfRule>
  </conditionalFormatting>
  <conditionalFormatting sqref="FS293">
    <cfRule type="cellIs" dxfId="1" priority="1" operator="greaterThan">
      <formula>30</formula>
    </cfRule>
  </conditionalFormatting>
  <conditionalFormatting sqref="FS279">
    <cfRule type="cellIs" dxfId="0" priority="2" operator="greaterThan">
      <formula>30</formula>
    </cfRule>
  </conditionalFormatting>
  <pageMargins left="0.7" right="0.7" top="0.75" bottom="0.75" header="0.3" footer="0.3"/>
  <pageSetup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DED6E7-9044-4549-8020-38CCA1C0AE31}">
  <dimension ref="B5:L27"/>
  <sheetViews>
    <sheetView workbookViewId="0">
      <selection activeCell="F30" sqref="F30"/>
    </sheetView>
  </sheetViews>
  <sheetFormatPr defaultRowHeight="15" x14ac:dyDescent="0.25"/>
  <cols>
    <col min="2" max="2" width="11.7109375" bestFit="1" customWidth="1"/>
    <col min="3" max="3" width="19.7109375" bestFit="1" customWidth="1"/>
    <col min="4" max="4" width="14.28515625" bestFit="1" customWidth="1"/>
    <col min="5" max="5" width="15.85546875" bestFit="1" customWidth="1"/>
    <col min="6" max="6" width="21.7109375" bestFit="1" customWidth="1"/>
  </cols>
  <sheetData>
    <row r="5" spans="2:12" x14ac:dyDescent="0.25">
      <c r="B5" s="173" t="s">
        <v>3299</v>
      </c>
      <c r="C5" s="174"/>
      <c r="D5" s="174"/>
      <c r="E5" s="174"/>
      <c r="F5" s="175"/>
    </row>
    <row r="6" spans="2:12" x14ac:dyDescent="0.25">
      <c r="B6" s="144"/>
      <c r="C6" s="145" t="s">
        <v>3301</v>
      </c>
      <c r="D6" s="146" t="s">
        <v>3297</v>
      </c>
      <c r="E6" s="146" t="s">
        <v>3298</v>
      </c>
      <c r="F6" s="146" t="s">
        <v>3300</v>
      </c>
      <c r="L6" s="146" t="s">
        <v>3300</v>
      </c>
    </row>
    <row r="7" spans="2:12" x14ac:dyDescent="0.25">
      <c r="B7" s="147" t="s">
        <v>3273</v>
      </c>
      <c r="C7" s="148"/>
      <c r="D7" s="149"/>
      <c r="E7" s="149"/>
      <c r="F7" s="149"/>
    </row>
    <row r="8" spans="2:12" x14ac:dyDescent="0.25">
      <c r="B8" s="150" t="s">
        <v>3274</v>
      </c>
      <c r="C8" s="151">
        <v>2</v>
      </c>
      <c r="D8" s="152">
        <v>0.5</v>
      </c>
      <c r="E8" s="152">
        <v>6</v>
      </c>
      <c r="F8" s="152">
        <v>2</v>
      </c>
      <c r="L8">
        <v>2</v>
      </c>
    </row>
    <row r="9" spans="2:12" x14ac:dyDescent="0.25">
      <c r="B9" s="153" t="s">
        <v>3275</v>
      </c>
      <c r="C9" s="154">
        <v>7.333333333333333</v>
      </c>
      <c r="D9" s="155">
        <v>2.6666666666666665</v>
      </c>
      <c r="E9" s="155">
        <v>12</v>
      </c>
      <c r="F9" s="155">
        <v>11.5</v>
      </c>
      <c r="L9">
        <v>11.5</v>
      </c>
    </row>
    <row r="10" spans="2:12" x14ac:dyDescent="0.25">
      <c r="B10" s="150" t="s">
        <v>3276</v>
      </c>
      <c r="C10" s="151">
        <v>7</v>
      </c>
      <c r="D10" s="152">
        <v>3.6666666666666665</v>
      </c>
      <c r="E10" s="152">
        <v>28.5</v>
      </c>
      <c r="F10" s="152">
        <v>12.958333333333334</v>
      </c>
      <c r="L10">
        <v>12.958333333333334</v>
      </c>
    </row>
    <row r="11" spans="2:12" x14ac:dyDescent="0.25">
      <c r="B11" s="153" t="s">
        <v>3277</v>
      </c>
      <c r="C11" s="154">
        <v>3.75</v>
      </c>
      <c r="D11" s="155">
        <v>2</v>
      </c>
      <c r="E11" s="155">
        <v>39.690000000000005</v>
      </c>
      <c r="F11" s="155">
        <v>58.200769230769232</v>
      </c>
      <c r="L11">
        <v>58.200769230769232</v>
      </c>
    </row>
    <row r="12" spans="2:12" x14ac:dyDescent="0.25">
      <c r="B12" s="150" t="s">
        <v>3278</v>
      </c>
      <c r="C12" s="151">
        <v>9.5384615384615383</v>
      </c>
      <c r="D12" s="152">
        <v>5.4285714285714288</v>
      </c>
      <c r="E12" s="152">
        <v>197.21428571428572</v>
      </c>
      <c r="F12" s="152">
        <v>159.33666666666667</v>
      </c>
      <c r="L12">
        <v>159.33666666666667</v>
      </c>
    </row>
    <row r="13" spans="2:12" x14ac:dyDescent="0.25">
      <c r="B13" s="156" t="s">
        <v>3279</v>
      </c>
      <c r="C13" s="157">
        <v>5.895833333333333</v>
      </c>
      <c r="D13" s="158">
        <v>3.2553191489361701</v>
      </c>
      <c r="E13" s="158">
        <v>87.898780487804871</v>
      </c>
      <c r="F13" s="158">
        <v>79.511428571428567</v>
      </c>
      <c r="L13">
        <v>79.511428571428567</v>
      </c>
    </row>
    <row r="14" spans="2:12" x14ac:dyDescent="0.25">
      <c r="B14" s="159" t="s">
        <v>3266</v>
      </c>
      <c r="C14" s="160"/>
      <c r="D14" s="161"/>
      <c r="E14" s="161"/>
      <c r="F14" s="161"/>
    </row>
    <row r="15" spans="2:12" x14ac:dyDescent="0.25">
      <c r="B15" s="150" t="s">
        <v>3280</v>
      </c>
      <c r="C15" s="151">
        <v>3</v>
      </c>
      <c r="D15" s="152">
        <v>6</v>
      </c>
      <c r="E15" s="152">
        <v>48</v>
      </c>
      <c r="F15" s="152">
        <v>36</v>
      </c>
      <c r="L15">
        <v>36</v>
      </c>
    </row>
    <row r="16" spans="2:12" x14ac:dyDescent="0.25">
      <c r="B16" s="153" t="s">
        <v>3281</v>
      </c>
      <c r="C16" s="154">
        <v>5.875</v>
      </c>
      <c r="D16" s="155">
        <v>4</v>
      </c>
      <c r="E16" s="155">
        <v>117.02374999999999</v>
      </c>
      <c r="F16" s="155">
        <v>80.175714285714292</v>
      </c>
      <c r="L16">
        <v>80.175714285714292</v>
      </c>
    </row>
    <row r="17" spans="2:12" x14ac:dyDescent="0.25">
      <c r="B17" s="150" t="s">
        <v>3282</v>
      </c>
      <c r="C17" s="151">
        <v>9</v>
      </c>
      <c r="D17" s="152">
        <v>4.1818181818181817</v>
      </c>
      <c r="E17" s="152">
        <v>118.97499999999999</v>
      </c>
      <c r="F17" s="152">
        <v>119.97699999999998</v>
      </c>
      <c r="L17">
        <v>119.97699999999998</v>
      </c>
    </row>
    <row r="18" spans="2:12" x14ac:dyDescent="0.25">
      <c r="B18" s="153" t="s">
        <v>3283</v>
      </c>
      <c r="C18" s="154">
        <v>4.666666666666667</v>
      </c>
      <c r="D18" s="155">
        <v>1.8571428571428572</v>
      </c>
      <c r="E18" s="155">
        <v>60.487142857142864</v>
      </c>
      <c r="F18" s="155">
        <v>21.966666666666669</v>
      </c>
      <c r="L18">
        <v>21.966666666666669</v>
      </c>
    </row>
    <row r="19" spans="2:12" x14ac:dyDescent="0.25">
      <c r="B19" s="150" t="s">
        <v>3284</v>
      </c>
      <c r="C19" s="151">
        <v>7</v>
      </c>
      <c r="D19" s="152">
        <v>3.6666666666666665</v>
      </c>
      <c r="E19" s="152">
        <v>37.800000000000004</v>
      </c>
      <c r="F19" s="152">
        <v>34.166666666666664</v>
      </c>
      <c r="L19">
        <v>34.166666666666664</v>
      </c>
    </row>
    <row r="20" spans="2:12" x14ac:dyDescent="0.25">
      <c r="B20" s="153" t="s">
        <v>3285</v>
      </c>
      <c r="C20" s="154" t="s">
        <v>1077</v>
      </c>
      <c r="D20" s="154" t="s">
        <v>1077</v>
      </c>
      <c r="E20" s="154" t="s">
        <v>1077</v>
      </c>
      <c r="F20" s="154" t="s">
        <v>1077</v>
      </c>
      <c r="L20" t="e">
        <v>#DIV/0!</v>
      </c>
    </row>
    <row r="21" spans="2:12" x14ac:dyDescent="0.25">
      <c r="B21" s="150" t="s">
        <v>3286</v>
      </c>
      <c r="C21" s="151">
        <v>6</v>
      </c>
      <c r="D21" s="152">
        <v>2.25</v>
      </c>
      <c r="E21" s="152">
        <v>86</v>
      </c>
      <c r="F21" s="152">
        <v>147.46666666666667</v>
      </c>
      <c r="L21">
        <v>147.46666666666667</v>
      </c>
    </row>
    <row r="22" spans="2:12" x14ac:dyDescent="0.25">
      <c r="B22" s="153" t="s">
        <v>3287</v>
      </c>
      <c r="C22" s="154">
        <v>5</v>
      </c>
      <c r="D22" s="155">
        <v>1</v>
      </c>
      <c r="E22" s="155">
        <v>3</v>
      </c>
      <c r="F22" s="155">
        <v>3</v>
      </c>
      <c r="L22">
        <v>3</v>
      </c>
    </row>
    <row r="23" spans="2:12" x14ac:dyDescent="0.25">
      <c r="B23" s="150" t="s">
        <v>3288</v>
      </c>
      <c r="C23" s="151">
        <v>15</v>
      </c>
      <c r="D23" s="152">
        <v>3</v>
      </c>
      <c r="E23" s="152">
        <v>177</v>
      </c>
      <c r="F23" s="152">
        <v>80</v>
      </c>
      <c r="L23">
        <v>80</v>
      </c>
    </row>
    <row r="24" spans="2:12" x14ac:dyDescent="0.25">
      <c r="B24" s="153" t="s">
        <v>3289</v>
      </c>
      <c r="C24" s="154" t="s">
        <v>1077</v>
      </c>
      <c r="D24" s="154" t="s">
        <v>1077</v>
      </c>
      <c r="E24" s="154" t="s">
        <v>1077</v>
      </c>
      <c r="F24" s="154" t="s">
        <v>1077</v>
      </c>
      <c r="L24" t="e">
        <v>#DIV/0!</v>
      </c>
    </row>
    <row r="25" spans="2:12" x14ac:dyDescent="0.25">
      <c r="B25" s="150" t="s">
        <v>3290</v>
      </c>
      <c r="C25" s="151">
        <v>2.8888888888888888</v>
      </c>
      <c r="D25" s="152">
        <v>1.5714285714285714</v>
      </c>
      <c r="E25" s="152">
        <v>84.36666666666666</v>
      </c>
      <c r="F25" s="152">
        <v>52.033333333333331</v>
      </c>
      <c r="L25">
        <v>52.033333333333331</v>
      </c>
    </row>
    <row r="26" spans="2:12" x14ac:dyDescent="0.25">
      <c r="B26" s="153" t="s">
        <v>3291</v>
      </c>
      <c r="C26" s="154">
        <v>4.5</v>
      </c>
      <c r="D26" s="155">
        <v>5</v>
      </c>
      <c r="E26" s="155">
        <v>20</v>
      </c>
      <c r="F26" s="155">
        <v>20</v>
      </c>
      <c r="L26">
        <v>20</v>
      </c>
    </row>
    <row r="27" spans="2:12" x14ac:dyDescent="0.25">
      <c r="B27" s="162" t="s">
        <v>3279</v>
      </c>
      <c r="C27" s="163">
        <v>5.895833333333333</v>
      </c>
      <c r="D27" s="164">
        <v>3.2553191489361701</v>
      </c>
      <c r="E27" s="164">
        <v>87.898780487804871</v>
      </c>
      <c r="F27" s="164">
        <v>79.511428571428567</v>
      </c>
      <c r="L27">
        <v>79.511428571428567</v>
      </c>
    </row>
  </sheetData>
  <mergeCells count="1">
    <mergeCell ref="B5:F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  i : n i l = " t r u e " / > < T i l e s L i s t > < T i l e s / > < / T i l e s L i s t > < / W o r k b o o k S t a t e > 
</file>

<file path=customXml/itemProps1.xml><?xml version="1.0" encoding="utf-8"?>
<ds:datastoreItem xmlns:ds="http://schemas.openxmlformats.org/officeDocument/2006/customXml" ds:itemID="{880BEE1F-5091-4E31-8B48-32E22BF56C6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vt:lpstr>
      <vt:lpstr>Cleaned</vt:lpstr>
      <vt:lpstr>Analysis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Paul Aljets</cp:lastModifiedBy>
  <dcterms:created xsi:type="dcterms:W3CDTF">2019-11-19T16:19:29Z</dcterms:created>
  <dcterms:modified xsi:type="dcterms:W3CDTF">2020-02-18T22:02:00Z</dcterms:modified>
</cp:coreProperties>
</file>