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ae965882345f39/桌面/財務工程/模擬分析/"/>
    </mc:Choice>
  </mc:AlternateContent>
  <xr:revisionPtr revIDLastSave="77" documentId="8_{381AD37A-9688-4FEF-AD7F-23786B0D7BE3}" xr6:coauthVersionLast="47" xr6:coauthVersionMax="47" xr10:uidLastSave="{6938BD9F-2E85-4985-BBBE-76240756F474}"/>
  <bookViews>
    <workbookView xWindow="-108" yWindow="-108" windowWidth="23256" windowHeight="13176" xr2:uid="{ED7AC9F3-6D0F-4757-8584-045A19967A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1" l="1"/>
  <c r="N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B2" i="1"/>
  <c r="B1" i="1"/>
  <c r="H10" i="1" s="1"/>
  <c r="J10" i="1" s="1"/>
  <c r="E2" i="1"/>
  <c r="B4" i="1"/>
  <c r="G4" i="1" s="1"/>
  <c r="M5" i="1" l="1"/>
  <c r="M4" i="1"/>
  <c r="M2" i="1"/>
  <c r="H17" i="1"/>
  <c r="J17" i="1" s="1"/>
  <c r="H16" i="1"/>
  <c r="J16" i="1" s="1"/>
  <c r="I18" i="1"/>
  <c r="K18" i="1" s="1"/>
  <c r="I17" i="1"/>
  <c r="K17" i="1" s="1"/>
  <c r="F13" i="1"/>
  <c r="H15" i="1"/>
  <c r="J15" i="1" s="1"/>
  <c r="I16" i="1"/>
  <c r="K16" i="1" s="1"/>
  <c r="F12" i="1"/>
  <c r="L12" i="1" s="1"/>
  <c r="H14" i="1"/>
  <c r="J14" i="1" s="1"/>
  <c r="I15" i="1"/>
  <c r="K15" i="1" s="1"/>
  <c r="F11" i="1"/>
  <c r="H2" i="1"/>
  <c r="I10" i="1"/>
  <c r="K10" i="1" s="1"/>
  <c r="G17" i="1"/>
  <c r="M17" i="1" s="1"/>
  <c r="I2" i="1"/>
  <c r="K2" i="1" s="1"/>
  <c r="I9" i="1"/>
  <c r="K9" i="1" s="1"/>
  <c r="G11" i="1"/>
  <c r="M11" i="1" s="1"/>
  <c r="I24" i="1"/>
  <c r="K24" i="1" s="1"/>
  <c r="I8" i="1"/>
  <c r="K8" i="1" s="1"/>
  <c r="G10" i="1"/>
  <c r="M10" i="1" s="1"/>
  <c r="I23" i="1"/>
  <c r="K23" i="1" s="1"/>
  <c r="I7" i="1"/>
  <c r="K7" i="1" s="1"/>
  <c r="F4" i="1"/>
  <c r="G3" i="1"/>
  <c r="M3" i="1" s="1"/>
  <c r="H9" i="1"/>
  <c r="J9" i="1" s="1"/>
  <c r="I22" i="1"/>
  <c r="K22" i="1" s="1"/>
  <c r="I14" i="1"/>
  <c r="K14" i="1" s="1"/>
  <c r="I6" i="1"/>
  <c r="K6" i="1" s="1"/>
  <c r="F21" i="1"/>
  <c r="F3" i="1"/>
  <c r="H24" i="1"/>
  <c r="J24" i="1" s="1"/>
  <c r="H8" i="1"/>
  <c r="J8" i="1" s="1"/>
  <c r="I21" i="1"/>
  <c r="K21" i="1" s="1"/>
  <c r="I13" i="1"/>
  <c r="K13" i="1" s="1"/>
  <c r="I5" i="1"/>
  <c r="K5" i="1" s="1"/>
  <c r="F5" i="1"/>
  <c r="G9" i="1"/>
  <c r="M9" i="1" s="1"/>
  <c r="F20" i="1"/>
  <c r="G19" i="1"/>
  <c r="M19" i="1" s="1"/>
  <c r="H23" i="1"/>
  <c r="J23" i="1" s="1"/>
  <c r="H7" i="1"/>
  <c r="J7" i="1" s="1"/>
  <c r="I20" i="1"/>
  <c r="K20" i="1" s="1"/>
  <c r="I12" i="1"/>
  <c r="K12" i="1" s="1"/>
  <c r="I4" i="1"/>
  <c r="K4" i="1" s="1"/>
  <c r="F19" i="1"/>
  <c r="G18" i="1"/>
  <c r="M18" i="1" s="1"/>
  <c r="H22" i="1"/>
  <c r="J22" i="1" s="1"/>
  <c r="H6" i="1"/>
  <c r="J6" i="1" s="1"/>
  <c r="I19" i="1"/>
  <c r="K19" i="1" s="1"/>
  <c r="I11" i="1"/>
  <c r="K11" i="1" s="1"/>
  <c r="I3" i="1"/>
  <c r="K3" i="1" s="1"/>
  <c r="F17" i="1"/>
  <c r="L17" i="1" s="1"/>
  <c r="F9" i="1"/>
  <c r="G23" i="1"/>
  <c r="M23" i="1" s="1"/>
  <c r="G15" i="1"/>
  <c r="M15" i="1" s="1"/>
  <c r="G7" i="1"/>
  <c r="M7" i="1" s="1"/>
  <c r="H21" i="1"/>
  <c r="J21" i="1" s="1"/>
  <c r="H13" i="1"/>
  <c r="J13" i="1" s="1"/>
  <c r="H5" i="1"/>
  <c r="J5" i="1" s="1"/>
  <c r="F10" i="1"/>
  <c r="L10" i="1" s="1"/>
  <c r="G24" i="1"/>
  <c r="M24" i="1" s="1"/>
  <c r="G16" i="1"/>
  <c r="M16" i="1" s="1"/>
  <c r="G8" i="1"/>
  <c r="M8" i="1" s="1"/>
  <c r="F24" i="1"/>
  <c r="F16" i="1"/>
  <c r="L16" i="1" s="1"/>
  <c r="F8" i="1"/>
  <c r="G22" i="1"/>
  <c r="M22" i="1" s="1"/>
  <c r="G14" i="1"/>
  <c r="M14" i="1" s="1"/>
  <c r="G6" i="1"/>
  <c r="M6" i="1" s="1"/>
  <c r="H20" i="1"/>
  <c r="J20" i="1" s="1"/>
  <c r="H12" i="1"/>
  <c r="J12" i="1" s="1"/>
  <c r="H4" i="1"/>
  <c r="J4" i="1" s="1"/>
  <c r="L4" i="1" s="1"/>
  <c r="F23" i="1"/>
  <c r="F15" i="1"/>
  <c r="F7" i="1"/>
  <c r="G21" i="1"/>
  <c r="L21" i="1" s="1"/>
  <c r="G13" i="1"/>
  <c r="M13" i="1" s="1"/>
  <c r="G5" i="1"/>
  <c r="H19" i="1"/>
  <c r="J19" i="1" s="1"/>
  <c r="H11" i="1"/>
  <c r="J11" i="1" s="1"/>
  <c r="L11" i="1" s="1"/>
  <c r="H3" i="1"/>
  <c r="J3" i="1" s="1"/>
  <c r="F18" i="1"/>
  <c r="F22" i="1"/>
  <c r="F14" i="1"/>
  <c r="L14" i="1" s="1"/>
  <c r="F6" i="1"/>
  <c r="G20" i="1"/>
  <c r="M20" i="1" s="1"/>
  <c r="G12" i="1"/>
  <c r="M12" i="1" s="1"/>
  <c r="H18" i="1"/>
  <c r="J18" i="1" s="1"/>
  <c r="F2" i="1"/>
  <c r="J2" i="1"/>
  <c r="G2" i="1"/>
  <c r="L2" i="1" s="1"/>
  <c r="M21" i="1" l="1"/>
  <c r="L22" i="1"/>
  <c r="L7" i="1"/>
  <c r="L18" i="1"/>
  <c r="L15" i="1"/>
  <c r="L8" i="1"/>
  <c r="L20" i="1"/>
  <c r="L13" i="1"/>
  <c r="L9" i="1"/>
  <c r="L24" i="1"/>
  <c r="L3" i="1"/>
  <c r="L19" i="1"/>
  <c r="L23" i="1"/>
  <c r="L6" i="1"/>
  <c r="L5" i="1"/>
</calcChain>
</file>

<file path=xl/sharedStrings.xml><?xml version="1.0" encoding="utf-8"?>
<sst xmlns="http://schemas.openxmlformats.org/spreadsheetml/2006/main" count="19" uniqueCount="18">
  <si>
    <t>u=</t>
    <phoneticPr fontId="1" type="noConversion"/>
  </si>
  <si>
    <t>d=</t>
    <phoneticPr fontId="1" type="noConversion"/>
  </si>
  <si>
    <t>r=</t>
    <phoneticPr fontId="1" type="noConversion"/>
  </si>
  <si>
    <t>p=</t>
    <phoneticPr fontId="1" type="noConversion"/>
  </si>
  <si>
    <t>n</t>
    <phoneticPr fontId="1" type="noConversion"/>
  </si>
  <si>
    <t>j</t>
    <phoneticPr fontId="1" type="noConversion"/>
  </si>
  <si>
    <t>combina</t>
    <phoneticPr fontId="1" type="noConversion"/>
  </si>
  <si>
    <t>p</t>
    <phoneticPr fontId="1" type="noConversion"/>
  </si>
  <si>
    <t>1-p</t>
    <phoneticPr fontId="1" type="noConversion"/>
  </si>
  <si>
    <t>s=</t>
    <phoneticPr fontId="1" type="noConversion"/>
  </si>
  <si>
    <t>x=</t>
    <phoneticPr fontId="1" type="noConversion"/>
  </si>
  <si>
    <t>c</t>
    <phoneticPr fontId="1" type="noConversion"/>
  </si>
  <si>
    <t>買權價值</t>
    <phoneticPr fontId="1" type="noConversion"/>
  </si>
  <si>
    <t>賣權價值</t>
    <phoneticPr fontId="1" type="noConversion"/>
  </si>
  <si>
    <t>買權</t>
    <phoneticPr fontId="1" type="noConversion"/>
  </si>
  <si>
    <t>賣權</t>
    <phoneticPr fontId="1" type="noConversion"/>
  </si>
  <si>
    <t>買權各項</t>
    <phoneticPr fontId="1" type="noConversion"/>
  </si>
  <si>
    <t>賣權各項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</si>
</sst>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8BD1-5C7F-4D19-B1F5-C5D1477AE689}">
  <dimension ref="A1:O24"/>
  <sheetViews>
    <sheetView tabSelected="1" zoomScale="85" zoomScaleNormal="85" workbookViewId="0">
      <selection activeCell="L8" sqref="L8"/>
    </sheetView>
  </sheetViews>
  <sheetFormatPr defaultRowHeight="16.2" x14ac:dyDescent="0.3"/>
  <cols>
    <col min="7" max="7" width="13.33203125" bestFit="1" customWidth="1"/>
    <col min="8" max="8" width="9.44140625" customWidth="1"/>
    <col min="9" max="9" width="9.77734375" customWidth="1"/>
    <col min="10" max="10" width="10" customWidth="1"/>
    <col min="11" max="11" width="9.77734375" customWidth="1"/>
    <col min="12" max="12" width="11.77734375" customWidth="1"/>
    <col min="13" max="13" width="10.77734375" customWidth="1"/>
    <col min="14" max="14" width="9.6640625" bestFit="1" customWidth="1"/>
  </cols>
  <sheetData>
    <row r="1" spans="1:15" x14ac:dyDescent="0.3">
      <c r="A1" t="s">
        <v>0</v>
      </c>
      <c r="B1">
        <f>1.1</f>
        <v>1.1000000000000001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14</v>
      </c>
      <c r="I1" t="s">
        <v>15</v>
      </c>
      <c r="J1" t="s">
        <v>12</v>
      </c>
      <c r="K1" t="s">
        <v>13</v>
      </c>
      <c r="L1" t="s">
        <v>16</v>
      </c>
      <c r="M1" t="s">
        <v>17</v>
      </c>
      <c r="N1" t="s">
        <v>11</v>
      </c>
      <c r="O1" t="s">
        <v>7</v>
      </c>
    </row>
    <row r="2" spans="1:15" x14ac:dyDescent="0.3">
      <c r="A2" t="s">
        <v>1</v>
      </c>
      <c r="B2">
        <f>0.9</f>
        <v>0.9</v>
      </c>
      <c r="C2">
        <v>10</v>
      </c>
      <c r="D2">
        <v>0</v>
      </c>
      <c r="E2">
        <f>FACT(C$2)/(FACT(D2)*FACT(C$2-D2))</f>
        <v>1</v>
      </c>
      <c r="F2">
        <f>$B$4^D2</f>
        <v>1</v>
      </c>
      <c r="G2">
        <f>(1-B$4)^($C$2-D2)</f>
        <v>2.7585473535156404E-5</v>
      </c>
      <c r="H2">
        <f>B$5*B$1^D2*B$2^(C$2-D2)-B$6</f>
        <v>-54.10572479199999</v>
      </c>
      <c r="I2">
        <f>B$6-B$5*B$1^D2*B$2^(C$2-D2)</f>
        <v>54.10572479199999</v>
      </c>
      <c r="J2">
        <f>MAX(H2,0)</f>
        <v>0</v>
      </c>
      <c r="K2">
        <f>MAX(0,I2)</f>
        <v>54.10572479199999</v>
      </c>
      <c r="L2">
        <f>E2*F2*G2*J2</f>
        <v>0</v>
      </c>
      <c r="M2">
        <f>E2*F2*G2*K2</f>
        <v>1.4925320393501713E-3</v>
      </c>
      <c r="N2">
        <f>SUM(L2:L12)*((1+B3)^(-C2))</f>
        <v>21.311798579298465</v>
      </c>
      <c r="O2">
        <f>SUM(M2:M12)*((1+B3)^(-C2))</f>
        <v>2.3274996008298996</v>
      </c>
    </row>
    <row r="3" spans="1:15" x14ac:dyDescent="0.3">
      <c r="A3" t="s">
        <v>2</v>
      </c>
      <c r="B3">
        <v>0.03</v>
      </c>
      <c r="D3">
        <v>1</v>
      </c>
      <c r="E3">
        <f t="shared" ref="E3:E24" si="0">FACT(C$2)/(FACT(D3)*FACT(C$2-D3))</f>
        <v>10</v>
      </c>
      <c r="F3">
        <f t="shared" ref="F3:F24" si="1">$B$4^D3</f>
        <v>0.6499999999999998</v>
      </c>
      <c r="G3">
        <f t="shared" ref="G3:G24" si="2">(1-B$4)^($C$2-D3)</f>
        <v>7.8815638671875392E-5</v>
      </c>
      <c r="H3">
        <f t="shared" ref="H3:H24" si="3">B$5*B$1^D3*B$2^(C$2-D3)-B$6</f>
        <v>-47.906996967999987</v>
      </c>
      <c r="I3">
        <f t="shared" ref="I3:I24" si="4">B$6-B$5*B$1^D3*B$2^(C$2-D3)</f>
        <v>47.906996967999987</v>
      </c>
      <c r="J3">
        <f t="shared" ref="J3:J24" si="5">MAX(H3,0)</f>
        <v>0</v>
      </c>
      <c r="K3">
        <f t="shared" ref="K3:K24" si="6">MAX(0,I3)</f>
        <v>47.906996967999987</v>
      </c>
      <c r="L3">
        <f>E3*F3*G3*J3</f>
        <v>0</v>
      </c>
      <c r="M3">
        <f t="shared" ref="M3:M24" si="7">E3*F3*G3*K3</f>
        <v>2.4542833658749354E-2</v>
      </c>
    </row>
    <row r="4" spans="1:15" x14ac:dyDescent="0.3">
      <c r="A4" t="s">
        <v>3</v>
      </c>
      <c r="B4">
        <f>(1+B3-B2)/(B1-B2)</f>
        <v>0.6499999999999998</v>
      </c>
      <c r="D4">
        <v>2</v>
      </c>
      <c r="E4">
        <f t="shared" si="0"/>
        <v>45</v>
      </c>
      <c r="F4">
        <f t="shared" si="1"/>
        <v>0.42249999999999976</v>
      </c>
      <c r="G4">
        <f t="shared" si="2"/>
        <v>2.25187539062501E-4</v>
      </c>
      <c r="H4">
        <f t="shared" si="3"/>
        <v>-40.330774071999983</v>
      </c>
      <c r="I4">
        <f t="shared" si="4"/>
        <v>40.330774071999983</v>
      </c>
      <c r="J4">
        <f t="shared" si="5"/>
        <v>0</v>
      </c>
      <c r="K4">
        <f t="shared" si="6"/>
        <v>40.330774071999983</v>
      </c>
      <c r="L4">
        <f>E4*F4*G4*J4</f>
        <v>0</v>
      </c>
      <c r="M4">
        <f t="shared" si="7"/>
        <v>0.17267129232045048</v>
      </c>
    </row>
    <row r="5" spans="1:15" x14ac:dyDescent="0.3">
      <c r="A5" t="s">
        <v>9</v>
      </c>
      <c r="B5">
        <v>80</v>
      </c>
      <c r="D5">
        <v>3</v>
      </c>
      <c r="E5">
        <f t="shared" si="0"/>
        <v>120</v>
      </c>
      <c r="F5">
        <f t="shared" si="1"/>
        <v>0.27462499999999979</v>
      </c>
      <c r="G5">
        <f t="shared" si="2"/>
        <v>6.4339296875000253E-4</v>
      </c>
      <c r="H5">
        <f t="shared" si="3"/>
        <v>-31.070946087999971</v>
      </c>
      <c r="I5">
        <f t="shared" si="4"/>
        <v>31.070946087999971</v>
      </c>
      <c r="J5">
        <f t="shared" si="5"/>
        <v>0</v>
      </c>
      <c r="K5">
        <f t="shared" si="6"/>
        <v>31.070946087999971</v>
      </c>
      <c r="L5">
        <f>E5*F5*G5*J5</f>
        <v>0</v>
      </c>
      <c r="M5">
        <f t="shared" si="7"/>
        <v>0.65879774482813125</v>
      </c>
    </row>
    <row r="6" spans="1:15" x14ac:dyDescent="0.3">
      <c r="A6" t="s">
        <v>10</v>
      </c>
      <c r="B6">
        <v>82</v>
      </c>
      <c r="D6">
        <v>4</v>
      </c>
      <c r="E6">
        <f t="shared" si="0"/>
        <v>210</v>
      </c>
      <c r="F6">
        <f t="shared" si="1"/>
        <v>0.17850624999999981</v>
      </c>
      <c r="G6">
        <f t="shared" si="2"/>
        <v>1.8382656250000061E-3</v>
      </c>
      <c r="H6">
        <f t="shared" si="3"/>
        <v>-19.753378551999965</v>
      </c>
      <c r="I6">
        <f t="shared" si="4"/>
        <v>19.753378551999965</v>
      </c>
      <c r="J6">
        <f t="shared" si="5"/>
        <v>0</v>
      </c>
      <c r="K6">
        <f t="shared" si="6"/>
        <v>19.753378551999965</v>
      </c>
      <c r="L6">
        <f>E6*F6*G6*J6</f>
        <v>0</v>
      </c>
      <c r="M6">
        <f t="shared" si="7"/>
        <v>1.3612013589574852</v>
      </c>
    </row>
    <row r="7" spans="1:15" x14ac:dyDescent="0.3">
      <c r="D7">
        <v>5</v>
      </c>
      <c r="E7">
        <f t="shared" si="0"/>
        <v>252</v>
      </c>
      <c r="F7">
        <f t="shared" si="1"/>
        <v>0.11602906249999984</v>
      </c>
      <c r="G7">
        <f t="shared" si="2"/>
        <v>5.2521875000000147E-3</v>
      </c>
      <c r="H7">
        <f t="shared" si="3"/>
        <v>-5.9207960079999395</v>
      </c>
      <c r="I7">
        <f t="shared" si="4"/>
        <v>5.9207960079999395</v>
      </c>
      <c r="J7">
        <f t="shared" si="5"/>
        <v>0</v>
      </c>
      <c r="K7">
        <f t="shared" si="6"/>
        <v>5.9207960079999395</v>
      </c>
      <c r="L7">
        <f>E7*F7*G7*J7</f>
        <v>0</v>
      </c>
      <c r="M7">
        <f t="shared" si="7"/>
        <v>0.90925907466804134</v>
      </c>
    </row>
    <row r="8" spans="1:15" x14ac:dyDescent="0.3">
      <c r="D8">
        <v>6</v>
      </c>
      <c r="E8">
        <f t="shared" si="0"/>
        <v>210</v>
      </c>
      <c r="F8">
        <f t="shared" si="1"/>
        <v>7.5418890624999874E-2</v>
      </c>
      <c r="G8">
        <f t="shared" si="2"/>
        <v>1.5006250000000033E-2</v>
      </c>
      <c r="H8">
        <f t="shared" si="3"/>
        <v>10.985693768000061</v>
      </c>
      <c r="I8">
        <f t="shared" si="4"/>
        <v>-10.985693768000061</v>
      </c>
      <c r="J8">
        <f t="shared" si="5"/>
        <v>10.985693768000061</v>
      </c>
      <c r="K8">
        <f t="shared" si="6"/>
        <v>0</v>
      </c>
      <c r="L8">
        <f>E8*F8*G8*J8</f>
        <v>2.6109532797931112</v>
      </c>
      <c r="M8">
        <f t="shared" si="7"/>
        <v>0</v>
      </c>
    </row>
    <row r="9" spans="1:15" x14ac:dyDescent="0.3">
      <c r="D9">
        <v>7</v>
      </c>
      <c r="E9">
        <f t="shared" si="0"/>
        <v>120</v>
      </c>
      <c r="F9">
        <f t="shared" si="1"/>
        <v>4.9022278906249911E-2</v>
      </c>
      <c r="G9">
        <f t="shared" si="2"/>
        <v>4.2875000000000073E-2</v>
      </c>
      <c r="H9">
        <f t="shared" si="3"/>
        <v>31.649181272000078</v>
      </c>
      <c r="I9">
        <f t="shared" si="4"/>
        <v>-31.649181272000078</v>
      </c>
      <c r="J9">
        <f t="shared" si="5"/>
        <v>31.649181272000078</v>
      </c>
      <c r="K9">
        <f t="shared" si="6"/>
        <v>0</v>
      </c>
      <c r="L9">
        <f>E9*F9*G9*J9</f>
        <v>7.9825446311154744</v>
      </c>
      <c r="M9">
        <f t="shared" si="7"/>
        <v>0</v>
      </c>
    </row>
    <row r="10" spans="1:15" x14ac:dyDescent="0.3">
      <c r="D10">
        <v>8</v>
      </c>
      <c r="E10">
        <f t="shared" si="0"/>
        <v>45</v>
      </c>
      <c r="F10">
        <f t="shared" si="1"/>
        <v>3.1864481289062434E-2</v>
      </c>
      <c r="G10">
        <f t="shared" si="2"/>
        <v>0.12250000000000014</v>
      </c>
      <c r="H10">
        <f t="shared" si="3"/>
        <v>56.904554888000064</v>
      </c>
      <c r="I10">
        <f t="shared" si="4"/>
        <v>-56.904554888000064</v>
      </c>
      <c r="J10">
        <f t="shared" si="5"/>
        <v>56.904554888000064</v>
      </c>
      <c r="K10">
        <f t="shared" si="6"/>
        <v>0</v>
      </c>
      <c r="L10">
        <f>E10*F10*G10*J10</f>
        <v>9.9954531112572234</v>
      </c>
      <c r="M10">
        <f t="shared" si="7"/>
        <v>0</v>
      </c>
    </row>
    <row r="11" spans="1:15" x14ac:dyDescent="0.3">
      <c r="D11">
        <v>9</v>
      </c>
      <c r="E11">
        <f t="shared" si="0"/>
        <v>10</v>
      </c>
      <c r="F11">
        <f t="shared" si="1"/>
        <v>2.0711912837890575E-2</v>
      </c>
      <c r="G11">
        <f t="shared" si="2"/>
        <v>0.3500000000000002</v>
      </c>
      <c r="H11">
        <f t="shared" si="3"/>
        <v>87.772233752000119</v>
      </c>
      <c r="I11">
        <f t="shared" si="4"/>
        <v>-87.772233752000119</v>
      </c>
      <c r="J11">
        <f t="shared" si="5"/>
        <v>87.772233752000119</v>
      </c>
      <c r="K11">
        <f t="shared" si="6"/>
        <v>0</v>
      </c>
      <c r="L11">
        <f>E11*F11*G11*J11</f>
        <v>6.3627579927043465</v>
      </c>
      <c r="M11">
        <f t="shared" si="7"/>
        <v>0</v>
      </c>
    </row>
    <row r="12" spans="1:15" x14ac:dyDescent="0.3">
      <c r="D12">
        <v>10</v>
      </c>
      <c r="E12">
        <f t="shared" si="0"/>
        <v>1</v>
      </c>
      <c r="F12">
        <f t="shared" si="1"/>
        <v>1.3462743344628872E-2</v>
      </c>
      <c r="G12">
        <f t="shared" si="2"/>
        <v>1</v>
      </c>
      <c r="H12">
        <f t="shared" si="3"/>
        <v>125.49939680800014</v>
      </c>
      <c r="I12">
        <f t="shared" si="4"/>
        <v>-125.49939680800014</v>
      </c>
      <c r="J12">
        <f t="shared" si="5"/>
        <v>125.49939680800014</v>
      </c>
      <c r="K12">
        <f t="shared" si="6"/>
        <v>0</v>
      </c>
      <c r="L12">
        <f>E12*F12*G12*J12</f>
        <v>1.6895661691318418</v>
      </c>
      <c r="M12">
        <f t="shared" si="7"/>
        <v>0</v>
      </c>
    </row>
    <row r="13" spans="1:15" x14ac:dyDescent="0.3">
      <c r="D13">
        <v>11</v>
      </c>
      <c r="E13" t="e">
        <f t="shared" si="0"/>
        <v>#NUM!</v>
      </c>
      <c r="F13">
        <f t="shared" si="1"/>
        <v>8.7507831740087638E-3</v>
      </c>
      <c r="G13">
        <f t="shared" si="2"/>
        <v>2.8571428571428554</v>
      </c>
      <c r="H13">
        <f t="shared" si="3"/>
        <v>171.61037387644467</v>
      </c>
      <c r="I13">
        <f t="shared" si="4"/>
        <v>-171.61037387644467</v>
      </c>
      <c r="J13">
        <f t="shared" si="5"/>
        <v>171.61037387644467</v>
      </c>
      <c r="K13">
        <f t="shared" si="6"/>
        <v>0</v>
      </c>
      <c r="L13" t="e">
        <f>E13*F13*G13*J13</f>
        <v>#NUM!</v>
      </c>
      <c r="M13" t="e">
        <f t="shared" si="7"/>
        <v>#NUM!</v>
      </c>
    </row>
    <row r="14" spans="1:15" x14ac:dyDescent="0.3">
      <c r="D14">
        <v>12</v>
      </c>
      <c r="E14" t="e">
        <f t="shared" si="0"/>
        <v>#NUM!</v>
      </c>
      <c r="F14">
        <f t="shared" si="1"/>
        <v>5.6880090631056951E-3</v>
      </c>
      <c r="G14">
        <f t="shared" si="2"/>
        <v>8.1632653061224403</v>
      </c>
      <c r="H14">
        <f t="shared" si="3"/>
        <v>227.9682347378768</v>
      </c>
      <c r="I14">
        <f t="shared" si="4"/>
        <v>-227.9682347378768</v>
      </c>
      <c r="J14">
        <f t="shared" si="5"/>
        <v>227.9682347378768</v>
      </c>
      <c r="K14">
        <f t="shared" si="6"/>
        <v>0</v>
      </c>
      <c r="L14" t="e">
        <f>E14*F14*G14*J14</f>
        <v>#NUM!</v>
      </c>
      <c r="M14" t="e">
        <f t="shared" si="7"/>
        <v>#NUM!</v>
      </c>
    </row>
    <row r="15" spans="1:15" x14ac:dyDescent="0.3">
      <c r="D15">
        <v>13</v>
      </c>
      <c r="E15" t="e">
        <f t="shared" si="0"/>
        <v>#NUM!</v>
      </c>
      <c r="F15">
        <f t="shared" si="1"/>
        <v>3.6972058910187005E-3</v>
      </c>
      <c r="G15">
        <f t="shared" si="2"/>
        <v>23.323615160349814</v>
      </c>
      <c r="H15">
        <f t="shared" si="3"/>
        <v>296.85006467962717</v>
      </c>
      <c r="I15">
        <f t="shared" si="4"/>
        <v>-296.85006467962717</v>
      </c>
      <c r="J15">
        <f t="shared" si="5"/>
        <v>296.85006467962717</v>
      </c>
      <c r="K15">
        <f t="shared" si="6"/>
        <v>0</v>
      </c>
      <c r="L15" t="e">
        <f>E15*F15*G15*J15</f>
        <v>#NUM!</v>
      </c>
      <c r="M15" t="e">
        <f t="shared" si="7"/>
        <v>#NUM!</v>
      </c>
    </row>
    <row r="16" spans="1:15" x14ac:dyDescent="0.3">
      <c r="D16">
        <v>14</v>
      </c>
      <c r="E16" t="e">
        <f t="shared" si="0"/>
        <v>#NUM!</v>
      </c>
      <c r="F16">
        <f t="shared" si="1"/>
        <v>2.4031838291621549E-3</v>
      </c>
      <c r="G16">
        <f t="shared" si="2"/>
        <v>66.638900458142288</v>
      </c>
      <c r="H16">
        <f t="shared" si="3"/>
        <v>381.0389679417666</v>
      </c>
      <c r="I16">
        <f t="shared" si="4"/>
        <v>-381.0389679417666</v>
      </c>
      <c r="J16">
        <f t="shared" si="5"/>
        <v>381.0389679417666</v>
      </c>
      <c r="K16">
        <f t="shared" si="6"/>
        <v>0</v>
      </c>
      <c r="L16" t="e">
        <f>E16*F16*G16*J16</f>
        <v>#NUM!</v>
      </c>
      <c r="M16" t="e">
        <f t="shared" si="7"/>
        <v>#NUM!</v>
      </c>
    </row>
    <row r="17" spans="4:13" x14ac:dyDescent="0.3">
      <c r="D17">
        <v>15</v>
      </c>
      <c r="E17" t="e">
        <f t="shared" si="0"/>
        <v>#NUM!</v>
      </c>
      <c r="F17">
        <f t="shared" si="1"/>
        <v>1.5620694889554004E-3</v>
      </c>
      <c r="G17">
        <f t="shared" si="2"/>
        <v>190.39685845183502</v>
      </c>
      <c r="H17">
        <f t="shared" si="3"/>
        <v>483.93651637327025</v>
      </c>
      <c r="I17">
        <f t="shared" si="4"/>
        <v>-483.93651637327025</v>
      </c>
      <c r="J17">
        <f t="shared" si="5"/>
        <v>483.93651637327025</v>
      </c>
      <c r="K17">
        <f t="shared" si="6"/>
        <v>0</v>
      </c>
      <c r="L17" t="e">
        <f>E17*F17*G17*J17</f>
        <v>#NUM!</v>
      </c>
      <c r="M17" t="e">
        <f t="shared" si="7"/>
        <v>#NUM!</v>
      </c>
    </row>
    <row r="18" spans="4:13" x14ac:dyDescent="0.3">
      <c r="D18">
        <v>16</v>
      </c>
      <c r="E18" t="e">
        <f t="shared" si="0"/>
        <v>#NUM!</v>
      </c>
      <c r="F18">
        <f t="shared" si="1"/>
        <v>1.0153451678210099E-3</v>
      </c>
      <c r="G18">
        <f t="shared" si="2"/>
        <v>543.99102414809977</v>
      </c>
      <c r="H18">
        <f t="shared" si="3"/>
        <v>609.70018667844136</v>
      </c>
      <c r="I18">
        <f t="shared" si="4"/>
        <v>-609.70018667844136</v>
      </c>
      <c r="J18">
        <f t="shared" si="5"/>
        <v>609.70018667844136</v>
      </c>
      <c r="K18">
        <f t="shared" si="6"/>
        <v>0</v>
      </c>
      <c r="L18" t="e">
        <f>E18*F18*G18*J18</f>
        <v>#NUM!</v>
      </c>
      <c r="M18" t="e">
        <f t="shared" si="7"/>
        <v>#NUM!</v>
      </c>
    </row>
    <row r="19" spans="4:13" x14ac:dyDescent="0.3">
      <c r="D19">
        <v>17</v>
      </c>
      <c r="E19" t="e">
        <f t="shared" si="0"/>
        <v>#NUM!</v>
      </c>
      <c r="F19">
        <f t="shared" si="1"/>
        <v>6.5997435908365617E-4</v>
      </c>
      <c r="G19">
        <f t="shared" si="2"/>
        <v>1554.2600689945698</v>
      </c>
      <c r="H19">
        <f t="shared" si="3"/>
        <v>763.4113392736507</v>
      </c>
      <c r="I19">
        <f t="shared" si="4"/>
        <v>-763.4113392736507</v>
      </c>
      <c r="J19">
        <f t="shared" si="5"/>
        <v>763.4113392736507</v>
      </c>
      <c r="K19">
        <f t="shared" si="6"/>
        <v>0</v>
      </c>
      <c r="L19" t="e">
        <f>E19*F19*G19*J19</f>
        <v>#NUM!</v>
      </c>
      <c r="M19" t="e">
        <f t="shared" si="7"/>
        <v>#NUM!</v>
      </c>
    </row>
    <row r="20" spans="4:13" x14ac:dyDescent="0.3">
      <c r="D20">
        <v>18</v>
      </c>
      <c r="E20" t="e">
        <f t="shared" si="0"/>
        <v>#NUM!</v>
      </c>
      <c r="F20">
        <f t="shared" si="1"/>
        <v>4.2898333340437645E-4</v>
      </c>
      <c r="G20">
        <f t="shared" si="2"/>
        <v>4440.7430542701968</v>
      </c>
      <c r="H20">
        <f t="shared" si="3"/>
        <v>951.28052577890639</v>
      </c>
      <c r="I20">
        <f t="shared" si="4"/>
        <v>-951.28052577890639</v>
      </c>
      <c r="J20">
        <f t="shared" si="5"/>
        <v>951.28052577890639</v>
      </c>
      <c r="K20">
        <f t="shared" si="6"/>
        <v>0</v>
      </c>
      <c r="L20" t="e">
        <f>E20*F20*G20*J20</f>
        <v>#NUM!</v>
      </c>
      <c r="M20" t="e">
        <f t="shared" si="7"/>
        <v>#NUM!</v>
      </c>
    </row>
    <row r="21" spans="4:13" x14ac:dyDescent="0.3">
      <c r="D21">
        <v>19</v>
      </c>
      <c r="E21" t="e">
        <f t="shared" si="0"/>
        <v>#NUM!</v>
      </c>
      <c r="F21">
        <f t="shared" si="1"/>
        <v>2.7883916671284461E-4</v>
      </c>
      <c r="G21">
        <f t="shared" si="2"/>
        <v>12687.837297914843</v>
      </c>
      <c r="H21">
        <f t="shared" si="3"/>
        <v>1180.8984203964412</v>
      </c>
      <c r="I21">
        <f t="shared" si="4"/>
        <v>-1180.8984203964412</v>
      </c>
      <c r="J21">
        <f t="shared" si="5"/>
        <v>1180.8984203964412</v>
      </c>
      <c r="K21">
        <f t="shared" si="6"/>
        <v>0</v>
      </c>
      <c r="L21" t="e">
        <f>E21*F21*G21*J21</f>
        <v>#NUM!</v>
      </c>
      <c r="M21" t="e">
        <f t="shared" si="7"/>
        <v>#NUM!</v>
      </c>
    </row>
    <row r="22" spans="4:13" x14ac:dyDescent="0.3">
      <c r="D22">
        <v>20</v>
      </c>
      <c r="E22" t="e">
        <f t="shared" si="0"/>
        <v>#NUM!</v>
      </c>
      <c r="F22">
        <f t="shared" si="1"/>
        <v>1.8124545836334895E-4</v>
      </c>
      <c r="G22">
        <f t="shared" si="2"/>
        <v>36250.963708328098</v>
      </c>
      <c r="H22">
        <f t="shared" si="3"/>
        <v>1461.5425138178725</v>
      </c>
      <c r="I22">
        <f t="shared" si="4"/>
        <v>-1461.5425138178725</v>
      </c>
      <c r="J22">
        <f t="shared" si="5"/>
        <v>1461.5425138178725</v>
      </c>
      <c r="K22">
        <f t="shared" si="6"/>
        <v>0</v>
      </c>
      <c r="L22" t="e">
        <f>E22*F22*G22*J22</f>
        <v>#NUM!</v>
      </c>
      <c r="M22" t="e">
        <f t="shared" si="7"/>
        <v>#NUM!</v>
      </c>
    </row>
    <row r="23" spans="4:13" x14ac:dyDescent="0.3">
      <c r="D23">
        <v>21</v>
      </c>
      <c r="E23" t="e">
        <f t="shared" si="0"/>
        <v>#NUM!</v>
      </c>
      <c r="F23">
        <f t="shared" si="1"/>
        <v>1.1780954793617677E-4</v>
      </c>
      <c r="G23">
        <f t="shared" si="2"/>
        <v>103574.18202379451</v>
      </c>
      <c r="H23">
        <f t="shared" si="3"/>
        <v>1804.5519613329554</v>
      </c>
      <c r="I23">
        <f t="shared" si="4"/>
        <v>-1804.5519613329554</v>
      </c>
      <c r="J23">
        <f t="shared" si="5"/>
        <v>1804.5519613329554</v>
      </c>
      <c r="K23">
        <f t="shared" si="6"/>
        <v>0</v>
      </c>
      <c r="L23" t="e">
        <f>E23*F23*G23*J23</f>
        <v>#NUM!</v>
      </c>
      <c r="M23" t="e">
        <f t="shared" si="7"/>
        <v>#NUM!</v>
      </c>
    </row>
    <row r="24" spans="4:13" x14ac:dyDescent="0.3">
      <c r="D24">
        <v>22</v>
      </c>
      <c r="E24" t="e">
        <f t="shared" si="0"/>
        <v>#NUM!</v>
      </c>
      <c r="F24">
        <f t="shared" si="1"/>
        <v>7.6576206158514881E-5</v>
      </c>
      <c r="G24">
        <f t="shared" si="2"/>
        <v>295926.23435369844</v>
      </c>
      <c r="H24">
        <f t="shared" si="3"/>
        <v>2223.7857305180569</v>
      </c>
      <c r="I24">
        <f t="shared" si="4"/>
        <v>-2223.7857305180569</v>
      </c>
      <c r="J24">
        <f t="shared" si="5"/>
        <v>2223.7857305180569</v>
      </c>
      <c r="K24">
        <f t="shared" si="6"/>
        <v>0</v>
      </c>
      <c r="L24" t="e">
        <f>E24*F24*G24*J24</f>
        <v>#NUM!</v>
      </c>
      <c r="M24" t="e">
        <f t="shared" si="7"/>
        <v>#NUM!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李香儀</dc:creator>
  <cp:lastModifiedBy>香儀 李</cp:lastModifiedBy>
  <dcterms:created xsi:type="dcterms:W3CDTF">2022-05-16T10:17:16Z</dcterms:created>
  <dcterms:modified xsi:type="dcterms:W3CDTF">2022-05-24T03:40:57Z</dcterms:modified>
</cp:coreProperties>
</file>