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9390" windowHeight="1860"/>
  </bookViews>
  <sheets>
    <sheet name="ogólny GENERAL" sheetId="1" r:id="rId1"/>
    <sheet name="płytki" sheetId="2" r:id="rId2"/>
    <sheet name="armaturaiceramika" sheetId="10" r:id="rId3"/>
    <sheet name="AGD" sheetId="3" r:id="rId4"/>
    <sheet name="gniazda i włączniki" sheetId="4" r:id="rId5"/>
    <sheet name="meble" sheetId="5" r:id="rId6"/>
    <sheet name="lampy" sheetId="8" r:id="rId7"/>
  </sheets>
  <calcPr calcId="125725"/>
</workbook>
</file>

<file path=xl/calcChain.xml><?xml version="1.0" encoding="utf-8"?>
<calcChain xmlns="http://schemas.openxmlformats.org/spreadsheetml/2006/main">
  <c r="H3" i="1"/>
  <c r="K25"/>
  <c r="I25"/>
  <c r="M25" s="1"/>
  <c r="K27"/>
  <c r="I27"/>
  <c r="M27" s="1"/>
  <c r="G28" i="8"/>
  <c r="G14"/>
  <c r="G10"/>
  <c r="G7"/>
  <c r="G16"/>
  <c r="G20"/>
  <c r="G19"/>
  <c r="G18"/>
  <c r="G17"/>
  <c r="G27"/>
  <c r="G26"/>
  <c r="G25"/>
  <c r="G24"/>
  <c r="G23"/>
  <c r="G22"/>
  <c r="G4" i="10"/>
  <c r="D3" i="2"/>
  <c r="D2"/>
  <c r="F2" s="1"/>
  <c r="D4"/>
  <c r="D6"/>
  <c r="F6" s="1"/>
  <c r="D7"/>
  <c r="F7" s="1"/>
  <c r="F8"/>
  <c r="D5"/>
  <c r="F5" s="1"/>
  <c r="K35" i="1"/>
  <c r="I35"/>
  <c r="M35" s="1"/>
  <c r="M31"/>
  <c r="K31"/>
  <c r="I31"/>
  <c r="K30"/>
  <c r="I30"/>
  <c r="M30" s="1"/>
  <c r="G10" i="10"/>
  <c r="K33" i="1"/>
  <c r="I33"/>
  <c r="M33" s="1"/>
  <c r="K29"/>
  <c r="I29"/>
  <c r="M29" s="1"/>
  <c r="I4"/>
  <c r="G8" i="10"/>
  <c r="F9" i="2"/>
  <c r="K8" i="1"/>
  <c r="K18"/>
  <c r="I18"/>
  <c r="M18" s="1"/>
  <c r="K17"/>
  <c r="I17"/>
  <c r="M17" s="1"/>
  <c r="G14" i="10"/>
  <c r="G13"/>
  <c r="G12"/>
  <c r="G9"/>
  <c r="G7"/>
  <c r="G6"/>
  <c r="G16"/>
  <c r="G23"/>
  <c r="G24" l="1"/>
  <c r="G22"/>
  <c r="G21"/>
  <c r="G17"/>
  <c r="G15"/>
  <c r="G11" l="1"/>
  <c r="G20" l="1"/>
  <c r="G19"/>
  <c r="G5"/>
  <c r="G3"/>
  <c r="I7" i="1"/>
  <c r="G25" i="10" l="1"/>
  <c r="I9" i="1" s="1"/>
  <c r="K21" l="1"/>
  <c r="I21"/>
  <c r="M21" s="1"/>
  <c r="D9" i="5" l="1"/>
  <c r="I16" i="1"/>
  <c r="M16" s="1"/>
  <c r="M9"/>
  <c r="K9"/>
  <c r="K11"/>
  <c r="K12"/>
  <c r="K13"/>
  <c r="K22"/>
  <c r="K15"/>
  <c r="C14" i="4"/>
  <c r="K12"/>
  <c r="J12"/>
  <c r="I12"/>
  <c r="H12"/>
  <c r="G12"/>
  <c r="F12"/>
  <c r="E12"/>
  <c r="D12"/>
  <c r="C12"/>
  <c r="L36" i="1"/>
  <c r="M7"/>
  <c r="K16"/>
  <c r="C13" i="4" l="1"/>
  <c r="I6" i="1"/>
  <c r="M6" s="1"/>
  <c r="K6"/>
  <c r="G6" i="8" l="1"/>
  <c r="K3" i="1" l="1"/>
  <c r="K23" l="1"/>
  <c r="I23"/>
  <c r="M23" s="1"/>
  <c r="G11" i="8"/>
  <c r="F4" i="2" l="1"/>
  <c r="G3" i="8" l="1"/>
  <c r="F3" i="2" l="1"/>
  <c r="F10" s="1"/>
  <c r="G13" i="8" l="1"/>
  <c r="I8" i="1" l="1"/>
  <c r="M8" s="1"/>
  <c r="G9" i="8"/>
  <c r="G29" l="1"/>
  <c r="H13" i="1" s="1"/>
  <c r="I13" s="1"/>
  <c r="G5" i="8"/>
  <c r="K10" i="1" l="1"/>
  <c r="I11" l="1"/>
  <c r="M11" s="1"/>
  <c r="C9" i="3" l="1"/>
  <c r="H12" i="1" s="1"/>
  <c r="I12" s="1"/>
  <c r="K26"/>
  <c r="I26"/>
  <c r="M26" s="1"/>
  <c r="K24"/>
  <c r="I24"/>
  <c r="M24" s="1"/>
  <c r="I22"/>
  <c r="M22" s="1"/>
  <c r="I15"/>
  <c r="M15" s="1"/>
  <c r="K14"/>
  <c r="I14"/>
  <c r="M14" s="1"/>
  <c r="M13"/>
  <c r="I10"/>
  <c r="M10" s="1"/>
  <c r="K5"/>
  <c r="I5"/>
  <c r="M5" s="1"/>
  <c r="K4"/>
  <c r="M4"/>
  <c r="I3"/>
  <c r="M3" s="1"/>
  <c r="K36" l="1"/>
  <c r="I36" s="1"/>
  <c r="M12"/>
  <c r="M36" s="1"/>
  <c r="I37" l="1"/>
</calcChain>
</file>

<file path=xl/sharedStrings.xml><?xml version="1.0" encoding="utf-8"?>
<sst xmlns="http://schemas.openxmlformats.org/spreadsheetml/2006/main" count="311" uniqueCount="213">
  <si>
    <t>Lp.</t>
  </si>
  <si>
    <t>NAZWA</t>
  </si>
  <si>
    <t>UWAGI</t>
  </si>
  <si>
    <t>JM</t>
  </si>
  <si>
    <t>ILOŚĆ</t>
  </si>
  <si>
    <t>WARTOŚĆ SZACUNKOWA</t>
  </si>
  <si>
    <t>WARTOŚĆ</t>
  </si>
  <si>
    <t>ZAPŁACONE/</t>
  </si>
  <si>
    <t>DO WPŁATY</t>
  </si>
  <si>
    <t>LINK</t>
  </si>
  <si>
    <t>WYCENY ELEMENTARNE CAŁEJ INWESTYCJI</t>
  </si>
  <si>
    <t>PRACE BUDOWLANE</t>
  </si>
  <si>
    <t>wg wyceny szczegółowej</t>
  </si>
  <si>
    <t>MATERIAŁY BUDOWLANE</t>
  </si>
  <si>
    <t>FARBY ŚCIENNE, SUFITOWE</t>
  </si>
  <si>
    <t>PŁYTKI</t>
  </si>
  <si>
    <t xml:space="preserve">DRZWI </t>
  </si>
  <si>
    <t>szt.</t>
  </si>
  <si>
    <t xml:space="preserve">ZABUDOWA MEBLOWA </t>
  </si>
  <si>
    <t>STOLARZ</t>
  </si>
  <si>
    <t>AGD</t>
  </si>
  <si>
    <t>LAMPY</t>
  </si>
  <si>
    <t>OSPRZĘT ELEKTRYCZNY</t>
  </si>
  <si>
    <t>PRACE SZKLARSKIE</t>
  </si>
  <si>
    <t>LISTWY PRZYPODŁOGOWE</t>
  </si>
  <si>
    <t>WYCENA MEBLI RUCHOMYCH + DODATKÓW</t>
  </si>
  <si>
    <t>KUCHNIA</t>
  </si>
  <si>
    <t>POKÓJ DZIENNY</t>
  </si>
  <si>
    <t>KRZESŁA DO STOŁU</t>
  </si>
  <si>
    <t>HOL</t>
  </si>
  <si>
    <t>SUMA</t>
  </si>
  <si>
    <t>SUMA:</t>
  </si>
  <si>
    <t>Lp</t>
  </si>
  <si>
    <t>PRODUKT</t>
  </si>
  <si>
    <t>PIEKARNIK</t>
  </si>
  <si>
    <t>LODÓWKA</t>
  </si>
  <si>
    <t>PŁYTA</t>
  </si>
  <si>
    <t>PRALKA</t>
  </si>
  <si>
    <t>CENA</t>
  </si>
  <si>
    <t>ZALICZKA</t>
  </si>
  <si>
    <t>ZDJĘCIE</t>
  </si>
  <si>
    <t>CENA ZA M2</t>
  </si>
  <si>
    <t>M2</t>
  </si>
  <si>
    <t>ZAMÓWIONE</t>
  </si>
  <si>
    <t>DOSTARCZONE</t>
  </si>
  <si>
    <t xml:space="preserve"> </t>
  </si>
  <si>
    <t>GARDEROBA</t>
  </si>
  <si>
    <t>PODŁOGA</t>
  </si>
  <si>
    <t>MODEL</t>
  </si>
  <si>
    <t>SKLEP</t>
  </si>
  <si>
    <t>ZDJĘCIA/OPIS</t>
  </si>
  <si>
    <t>LAMPA PODŁOGOWA</t>
  </si>
  <si>
    <t>PRODUCENT/ WYKONAWCA</t>
  </si>
  <si>
    <t>dwukrotne malowanie, baza + kolor</t>
  </si>
  <si>
    <t>ŁAZIENKA</t>
  </si>
  <si>
    <t>STOLIK KAWOWY</t>
  </si>
  <si>
    <t>STÓŁ DO JADALNI</t>
  </si>
  <si>
    <t>SYPIALNIA</t>
  </si>
  <si>
    <t>ZMYWARKA 60 CM</t>
  </si>
  <si>
    <t>KINKIETY ŁÓŻKOWE</t>
  </si>
  <si>
    <t>OBLICZENIA</t>
  </si>
  <si>
    <t>ZDJĘCIA</t>
  </si>
  <si>
    <t xml:space="preserve">CENA SZACUNKOWA </t>
  </si>
  <si>
    <t>RODZAJ WŁĄCZNIKA</t>
  </si>
  <si>
    <t>RODZAJ RAMKI</t>
  </si>
  <si>
    <t>POMIESZCZENIE</t>
  </si>
  <si>
    <t>POJEDYNCZY</t>
  </si>
  <si>
    <t>PODWÓJNY</t>
  </si>
  <si>
    <t>SCHODOWY</t>
  </si>
  <si>
    <t>PODWÓJNY SCHODOWY</t>
  </si>
  <si>
    <t>KRZYŻOWY</t>
  </si>
  <si>
    <t>GNIAZDO ZWYKŁE</t>
  </si>
  <si>
    <t>GNIAZDO HERMETYCZNE</t>
  </si>
  <si>
    <t>GNIAZDO RTV</t>
  </si>
  <si>
    <t>GNIAZDO INT</t>
  </si>
  <si>
    <t>POJEDYNCZA</t>
  </si>
  <si>
    <t>PODWÓJNA</t>
  </si>
  <si>
    <t>POTRÓJNA</t>
  </si>
  <si>
    <t>CZTEROKROTNA</t>
  </si>
  <si>
    <t>PIĘCIOKROTNA</t>
  </si>
  <si>
    <t>RAMKI NIEWIDOCZNE</t>
  </si>
  <si>
    <t>SUMY CZĄSTKOWE</t>
  </si>
  <si>
    <t>SUMA CAŁKOWITA GNIAZD/WŁĄCZNIKÓW</t>
  </si>
  <si>
    <t>SUMA CAŁKOWITA PÓL W RAMKACH</t>
  </si>
  <si>
    <t>DO WYBRANIA!</t>
  </si>
  <si>
    <t>ZLEW</t>
  </si>
  <si>
    <t>WC</t>
  </si>
  <si>
    <t>ŁAZIENKI</t>
  </si>
  <si>
    <t>mb</t>
  </si>
  <si>
    <t>MAGADOR/EDKO</t>
  </si>
  <si>
    <t>https://in360.pl/sas-polsyfon-umywalkowy-cofniety-pod-szafki-nicoll.html?gclid=Cj0KCQjww8jcBRDZARIsAJGCSGt8l_CtaA6XRZpKumK3YulaaDfQT5RsNuFu4C8kJmQMIju8-Fk0UHIaAgmZEALw_wcB&amp;gclsrc=aw.ds</t>
  </si>
  <si>
    <t>ZAWORY DO UMYWALKI</t>
  </si>
  <si>
    <t>https://www.sklepbaterie.pl/baterie/zawory/katowe/052120699_p_24115</t>
  </si>
  <si>
    <t>ZAWORY DO ZLEWU</t>
  </si>
  <si>
    <t>ZAWÓR DO PRALKI</t>
  </si>
  <si>
    <t>ZAWÓR DO ZMYWARKI</t>
  </si>
  <si>
    <t>ARMATURA ŁAZIENKOWA, CERAMIKA SANITARNA , BATERIA KUCHENNA, ZLEW</t>
  </si>
  <si>
    <t>SYFON DO PRALKI</t>
  </si>
  <si>
    <t>https://www.sklepbaterie.pl/baterie/zawory/katowe/033000699_p_24187</t>
  </si>
  <si>
    <t>https://www.castorama.pl/produkty/instalacja/instalacje-wodne/syfony-i-odplywy-wewnetrzne/syfony/przylacze-mcalpine-do-pralki-lub-zmywarki.html?&amp;gclid=Cj0KCQjw5s3cBRCAARIsAB8ZjU2RHdnxsVNAZRagePNeYU0iRbZ4EO-kRV6m1H6ac4wmZ_LN4Xz1rTsaAo1TEALw_wcB</t>
  </si>
  <si>
    <t>2 sztangi zapasu</t>
  </si>
  <si>
    <t>ODPŁYW LINIOWY DO PRYSZNICA Z UZUPEŁNIENIEM Z PŁYTKI</t>
  </si>
  <si>
    <t>BATERIA KUCHENNA Z WYCIĄGANĄ WYLEWKĄ</t>
  </si>
  <si>
    <t>NISKI COFNIĘTY SYFON UMYWALKOWY</t>
  </si>
  <si>
    <t>PROJEKT I NADZÓR</t>
  </si>
  <si>
    <t>KONTENERY</t>
  </si>
  <si>
    <t>FUGI</t>
  </si>
  <si>
    <t>BATERIA UMYWALKOWA - ŁAZIENKA</t>
  </si>
  <si>
    <t>BATERIA UMYWALKOWA - WC</t>
  </si>
  <si>
    <t>UMYWALKA - ŁAZIENKA</t>
  </si>
  <si>
    <t>UMYWALKA - WC</t>
  </si>
  <si>
    <t>MISKA USTĘPOWA + DESKA WOLNOOPADAJĄCA</t>
  </si>
  <si>
    <t>STELAŻ DO WC WISZĄCEGO ZE WSPORNIKAMI</t>
  </si>
  <si>
    <t>PRZYCISK WC</t>
  </si>
  <si>
    <t>MIKROFALA</t>
  </si>
  <si>
    <t>OKAP</t>
  </si>
  <si>
    <t>BIURO</t>
  </si>
  <si>
    <t>SALON</t>
  </si>
  <si>
    <t>OŚWIETLENIE SUFITU</t>
  </si>
  <si>
    <t>ROLETY RZYMSKIE/PLISY</t>
  </si>
  <si>
    <t>https://www.sklepbaterie.pl/baterie/baterie-kuchenne/baterie-sztorcowe/32663001_p_16930</t>
  </si>
  <si>
    <t>https://www.sklepbaterie.pl/blanco-513230-p49064.html</t>
  </si>
  <si>
    <t>https://www.sklepbaterie.pl/baterie/baterie-lazienkowe/baterie/umywalkowe/382450576-bozz_p_14721?fbclid=IwAR0Uxf_iWWrRcAosH7HMXKL-1RWfVjkXmE8uJkwHTvsjI8QXZpnuwzGr4AQ</t>
  </si>
  <si>
    <t>https://www.sklepbaterie.pl/kludi-382900576-p82746.html?fbclid=IwAR1AI-hwvtVPrjQEA3fLhGrGcwzz0Wepth8-_9Xm-tBEuPOdeGBxwxhqeFw</t>
  </si>
  <si>
    <t>https://www.lazienkaplus.pl/pl/ideal-standard-strada-umywalka-50-cm-k081701,487015,81,i/?utm_source=gmc&amp;gclid=CjwKCAiA0uLgBRABEiwAecFnk9fQKExdNzDntBAqTPKMaE4uFOnIkrt1sdYdsweYR6BPu60UeKmjURoCf_AQAvD_BwE&amp;gclsrc=aw.ds</t>
  </si>
  <si>
    <t>DEKORACYJNY SYFON UMYWALKOWY</t>
  </si>
  <si>
    <t>https://www.sklepbaterie.pl/ceramika-sanitarna/umywalki-i-postumenty/blatowe-i-podblatowe/l21850900_p_15674</t>
  </si>
  <si>
    <t>BATERIA WANNOWA</t>
  </si>
  <si>
    <t>https://www.sklepbaterie.pl/baterie/baterie-lazienkowe/baterie/wannowe/386910576-bozz_p_3572</t>
  </si>
  <si>
    <t>ZESTAW PRYSZNICOWY DO BATERII WANNOWEJ</t>
  </si>
  <si>
    <t>https://www.poseidon-laziska.pl/aco-odwodnienie-prysznicowe-h-65mm-tile-l-685-p9445</t>
  </si>
  <si>
    <t>https://taniezlewozmywaki.pl/pl/p/Syfon-Umywalkowy-Mosiezny-Chromowany/81?gclid=Cj0KCQiAr93gBRDSARIsADvHiOqS5gcLvUgK1ONWk7A7XnXZqpu9-36hF7wR-A2P9Hfq0XVAorgSQlcaAk0VEALw_wcB</t>
  </si>
  <si>
    <t>https://www.sklepbaterie.pl/przyciski/stelaze-podtynkowe/chromowane-blyszczace/115-080-kh-1_p_36227</t>
  </si>
  <si>
    <t>https://www.sklepbaterie.pl/massi-msm-3673rimslim-p117229.html</t>
  </si>
  <si>
    <t>https://www.sklepbaterie.pl/stelaze-podtynkowe/wc/111-060-00-1_p_36226</t>
  </si>
  <si>
    <t>ZESTAW PRYSZNICOWY Z DESZCZOWNICĄ BEZ TERMOSTATU</t>
  </si>
  <si>
    <t>https://www.sklepbaterie.pl/prysznice/komplety-natynkowe/27222000_p_15012</t>
  </si>
  <si>
    <t>https://www.sklepbaterie.pl/prysznice/raczki-prysznicowe-bidetowe/raczki-prysznicowe/6075005-00_p_27671</t>
  </si>
  <si>
    <t>DRABINKA</t>
  </si>
  <si>
    <t>ŁÓŻKO + TAPICEROWANIE ŚCIANY</t>
  </si>
  <si>
    <t>NAJDROŻSZY WARIANT - GRUBE TAPICEROWANIE. TAŃSZA WERSJA - 7274 zł</t>
  </si>
  <si>
    <t>LUSTRO TOALETKI</t>
  </si>
  <si>
    <t>LUSTRO PRZY WEJŚCIU</t>
  </si>
  <si>
    <t>DROŻSZY WARIANT - JODŁA FRANCUSKA</t>
  </si>
  <si>
    <t>JAWOR/ŚWIAT PODŁÓG</t>
  </si>
  <si>
    <t>https://ferros.pl/pl/p/Drabinka-gimnastyczna-biala-2%2C4-m-2%2C5-m-/1392</t>
  </si>
  <si>
    <t>DRE/ASMAX</t>
  </si>
  <si>
    <t>NAJTAŃSZY WARIANT - DRE BINITO 80</t>
  </si>
  <si>
    <t>DROŻSZY WARIANT - INTERDOOR- 11983 zł</t>
  </si>
  <si>
    <t>LUSTRO W ŁAZIENCE + KABINA W WC</t>
  </si>
  <si>
    <t>LUSTRO NAD UMYWALKĄ</t>
  </si>
  <si>
    <t>https://www.euro.com.pl/akcesoria-do-projektorow-multimedialnych/art-em-84-186x105-16-9-84-.bhtml?fbclid=IwAR3Wpds1o-q-tyxNJXewFFTaAJHnnyVjhmEPFfDPDe4O7MaumGO6sl8WCWk</t>
  </si>
  <si>
    <t>KRÓTKA SOFA</t>
  </si>
  <si>
    <t>DO POTWIERDZENIA!</t>
  </si>
  <si>
    <t>https://www.ikea.com/pl/pl/catalog/products/00325443/</t>
  </si>
  <si>
    <t>Equipe Octagon Negro Mate 20x20 cm</t>
  </si>
  <si>
    <t>Equipe Octagon Taco Negro 4,6x4,6 cm</t>
  </si>
  <si>
    <t>Equipe Octagon Blanco Mate 20x20 cm</t>
  </si>
  <si>
    <t xml:space="preserve">Tubądzin Pietrasanta Mat 79,8x79,8 cm
</t>
  </si>
  <si>
    <t>GRES TUBĄDZIN EPOXY GREY MAT 59,8X59,8 cm</t>
  </si>
  <si>
    <t>CARREA</t>
  </si>
  <si>
    <t xml:space="preserve">Lamborghini Interlagos 20x180
</t>
  </si>
  <si>
    <t xml:space="preserve">Glazura Liso Blanco Mate 10x30 gat.1
</t>
  </si>
  <si>
    <t>liczba płytek w paczce i cena do sprawdzenia ze sklepem!</t>
  </si>
  <si>
    <t>DEKORDIA</t>
  </si>
  <si>
    <t>211 sztuk bez zapasu, 225 sztuki z zaokrągleniem do pełnej paczki (zapas 14 płytek). Cena nie uwzględnia kosztu transportu.</t>
  </si>
  <si>
    <t>40 sztuk bez zapasu, 42 sztuki z zaokrągleniem do pełnej paczki (zapas 2 płytek). Cena nie uwzględnia kosztu transportu.</t>
  </si>
  <si>
    <t>37 sztuk bez zapasu, 42 sztuki z zaokrągleniem do pełnej paczki (zapas 5 płytek). Cenia nie uwzględnia kosztu transportu.</t>
  </si>
  <si>
    <t>15 sztuk bez zapasu, 16 sztuk z zaokrągleniem do pełnej paczki (zapas 1 płytki). Cena nie uwzględnia kosztu transportu.</t>
  </si>
  <si>
    <t>325 sztuk bez zapasu. Cena nie uwzględnia kosztu transportu.</t>
  </si>
  <si>
    <t>25 sztuk na m2 płytek 20x20 cm. Cena nie uwzględnia kosztu transportu.</t>
  </si>
  <si>
    <t>ELEMENT PODTYNKOWY BATERII</t>
  </si>
  <si>
    <t>https://www.sklepbaterie.pl/baterie/baterie-lazienkowe/elementy-podtynkowe/38243_p_14637</t>
  </si>
  <si>
    <t>https://www.euro.com.pl/plyty-do-zabudowy/bosch-pie631fb1e.bhtml?fbclid=IwAR2MxgbrTLqbclBQPNnQrXmeEWXXBJsO0-xv6FVId20IH1iMJzzNUoioNUU</t>
  </si>
  <si>
    <t>https://www.euro.com.pl/piekarniki-do-zabudowy/samsung-nv75k5541rb.bhtml?fbclid=IwAR3lXdaU6bKvvW8J6nqUpmXPJWttyLoyFDBXPza491stsSPTDYBDX9FGB5c</t>
  </si>
  <si>
    <t>https://www.euro.com.pl/pralki/samsung-wf60f4efw2w.bhtml?fbclid=IwAR2xMLPNm6jtbDUlz4JwQB2yD9Wk7GdxxjTQKgG9oikeMWoLgZLDaTHH5nk</t>
  </si>
  <si>
    <t>https://www.euro.com.pl/kuchenki-mikrofalowe-do-zabudowy/samsung-fg87sub.bhtml?fbclid=IwAR0x4Hd6H4XZi03cCBIvkmWtskmtJzD3VvzEwuVTRv3RRB_VJzK33MOZIOs</t>
  </si>
  <si>
    <t>https://www.euro.com.pl/lodowki-do-zabudowy/samsung-brb260030ww.bhtml?fbclid=IwAR2J-42NEBvvXwkx7DJv-skvKTc5T5UkjWgswPpXqfBClMLp81jXcTGwTGA#afterSearch-samsung%20brb260030ww%7C%7C%7C%7Cproduct</t>
  </si>
  <si>
    <t>https://www.euro.com.pl/zmywarki-do-zabudowy/bosch-smv46kx01e.bhtml</t>
  </si>
  <si>
    <t>GABINET</t>
  </si>
  <si>
    <t>https://mlamp.pl/lampy-scienne-kinkiety/39192-kinkiet-lampa-scienna-arvada-cs-w061-3-wh-zumaline-regulowana-oprawa-na-wysiegniku-reflektorek-bialy.html?fbclid=IwAR1S0plJVnfbJkkCg39fuMtmDVJbG7pK4YHLXwMuv9mOlTqLHDl--d66jNY#/kolor-czarny</t>
  </si>
  <si>
    <t>LAMPA PRZY SOFIE</t>
  </si>
  <si>
    <t>LAMPA PRZY BIURKU</t>
  </si>
  <si>
    <t>https://www.ikea.com/pl/pl/catalog/products/70331394/?fbclid=IwAR0vpNWdbddwPTDmpdFCIFyqF7fUQlA4wqgF6nMrOH4i3gQdEJELGlo6XGs</t>
  </si>
  <si>
    <t>REFLEKTORKI DO SZYNOPRZEWODÓW</t>
  </si>
  <si>
    <t>https://elampki.pl/product-pol-5302-Profile-Eye-Spot-9322-Nowodvorski-Lighting.html</t>
  </si>
  <si>
    <t>SZYNYOPRZEWODY</t>
  </si>
  <si>
    <t>https://elampki.pl/product-pol-5698-Profile-Track-Black-2-m-9452.html</t>
  </si>
  <si>
    <t>https://elampki.pl/product-pol-5702-PROFILE-POWER-END-CAP-BLACK-9463.html</t>
  </si>
  <si>
    <t>PROFIL POWER END</t>
  </si>
  <si>
    <t>https://elampki.pl/product-pol-5710-PROFILE-STRAIGHT-CONNECTOR-BLACK-9453.html</t>
  </si>
  <si>
    <t>PROFIL STRAIGHT CONNECTOR</t>
  </si>
  <si>
    <t>https://mlamp.pl/lampy-scienne-kinkiety/7210-kinkiet-lampa-scienna-fredrikshamn-105026-markslojd-industrialna-oprawa-metalowa-klosz-bialy.html?fbclid=IwAR0fbkzhI77R1HSDOyA1ZoFeCdp4EbNjgRgGXtc4Vqj7HqZLbhE4RYmcBr0</t>
  </si>
  <si>
    <t>https://epstryk.pl/Pillar-czarny-563303016?ceneo-plus</t>
  </si>
  <si>
    <t>https://epstryk.pl/philips-myliving-pillar-bialy?ceneo-plus</t>
  </si>
  <si>
    <t>KINKIET PRZY OKNIE</t>
  </si>
  <si>
    <t>OCZKA NATYNKOWE</t>
  </si>
  <si>
    <t>https://mlamp.pl/lampy-wewnetrzne/34902-kinkiet-lampa-scienna-break-20512106-kaspa-metalowa-oprawa-industrialna-na-wysiegniku-czarna.html?fbclid=IwAR3cDJE8oHyuBKHRjqW1vEJHVq3AoKmtHsLcNfpXwQaHbE6skAUQOru37_c</t>
  </si>
  <si>
    <t>KINKIET MIĘDZY OKNAMI W ŁAZIENCE</t>
  </si>
  <si>
    <t>LAMPA NAD STOŁEM</t>
  </si>
  <si>
    <t>DO WYBRANIA W LEROY MERLIN PO DOSTAWIE PŁYTEK!</t>
  </si>
  <si>
    <t>https://mlamp.pl/lampy-scienne-kinkiety/42593-kinkiet-lampa-scienna-cgvicarm1k-mdeco-industrialna-oprawa-reflektorek-na-wysiegniku-loft-czarny.html?gclid=CjwKCAiAgrfhBRA3EiwAnfF4tnm8a375o7q4q9mFGUGmKEoYq1lrV0REdoiKYjBjKd1xp8G1htIK8hoCtn0QAvD_BwE&amp;fbclid=IwAR0mtOkWtlNWIGnPvPyuE852SuamGkDYJe5sIDR4-39-u6yVqOvYyDl3DXY</t>
  </si>
  <si>
    <t>KASETA Z EKRANEM W ROLCE</t>
  </si>
  <si>
    <t>LAMPA SUFITOWA</t>
  </si>
  <si>
    <t>cena szacunkowa na podstawie obecnego kursu dolara!</t>
  </si>
  <si>
    <t>https://pl.aliexpress.com/item/Szklane-kulki-wisiorek-wiat-a-lampy-LED-LOFT-industrialna-lampa-wisz-ca-wiat-a-LED-globalny/32879460389.html?spm=2114.search0204.3.15.20fc2cb78uGIFa&amp;ws_ab_test=searchweb0_0%2Csearchweb201602_3_10065_10068_319_317_10696_5729415_10084_453_454_10083_10618_10304_10307_10820_10301_10821_537_536_5730515_10843_10059_10884_10887_100031_321_322_10103-5729415%2Csearchweb201603_51%2CppcSwitch_0_ppcChannel&amp;algo_pvid=da297fe2-465c-4292-bdff-e531d435dc51&amp;algo_expid=da297fe2-465c-4292-bdff-e531d435dc51-2</t>
  </si>
  <si>
    <t>https://elampki.pl/product-pol-4844-IMBRIA-BLACK-VI-listwa-9675-Nowodvorski-Lighting.html</t>
  </si>
  <si>
    <t>LAMPA PRZY LUSTRZE W WC</t>
  </si>
  <si>
    <t>https://mlamp.pl/lampy-wiszace-zyrandole/34923-lampa-wiszaca-clea-10563109-kaspa-szklana-oprawa-zwis-przezroczysty.html?gclid=CjwKCAiAgrfhBRA3EiwAnfF4tmcH7hs21r124XJQAEUqulVF8NV0gGvYmIdUMRxG3pJZ4kpZHzbVrRoCTHUQAvD_BwE</t>
  </si>
  <si>
    <t>DO WYBRANIA! CENA SZACUNKOWA</t>
  </si>
  <si>
    <t>PODUSZKI SIEDZISKA OKIENNEGO</t>
  </si>
  <si>
    <t>UCHWYT SUFITOWY NA PROJEKTOR</t>
  </si>
  <si>
    <t>OCZKA PODTYNKOWE + TAŚMY LED I ZASILACZE W CAŁYM MIESZKANIU</t>
  </si>
</sst>
</file>

<file path=xl/styles.xml><?xml version="1.0" encoding="utf-8"?>
<styleSheet xmlns="http://schemas.openxmlformats.org/spreadsheetml/2006/main">
  <numFmts count="1">
    <numFmt numFmtId="164" formatCode="#,##0.0"/>
  </numFmts>
  <fonts count="28">
    <font>
      <sz val="10"/>
      <color indexed="8"/>
      <name val="Arial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indexed="8"/>
      <name val="Arial Narrow"/>
      <family val="2"/>
      <charset val="238"/>
    </font>
    <font>
      <sz val="11"/>
      <color indexed="8"/>
      <name val="Arial Narrow"/>
      <family val="2"/>
      <charset val="238"/>
    </font>
    <font>
      <u/>
      <sz val="10"/>
      <color theme="10"/>
      <name val="Arial"/>
      <family val="2"/>
      <charset val="238"/>
    </font>
    <font>
      <b/>
      <sz val="14"/>
      <color indexed="8"/>
      <name val="Arial Narrow"/>
      <family val="2"/>
      <charset val="238"/>
    </font>
    <font>
      <b/>
      <sz val="16"/>
      <color indexed="8"/>
      <name val="Arial Narrow"/>
      <family val="2"/>
      <charset val="238"/>
    </font>
    <font>
      <sz val="16"/>
      <color indexed="8"/>
      <name val="Arial Narrow"/>
      <family val="2"/>
      <charset val="238"/>
    </font>
    <font>
      <sz val="14"/>
      <color indexed="8"/>
      <name val="Arial"/>
      <family val="2"/>
      <charset val="238"/>
    </font>
    <font>
      <sz val="16"/>
      <color indexed="8"/>
      <name val="Arial"/>
      <family val="2"/>
      <charset val="238"/>
    </font>
    <font>
      <u/>
      <sz val="16"/>
      <color theme="10"/>
      <name val="Arial"/>
      <family val="2"/>
      <charset val="238"/>
    </font>
    <font>
      <u/>
      <sz val="16"/>
      <color indexed="16"/>
      <name val="Calibri"/>
      <family val="2"/>
      <charset val="238"/>
    </font>
    <font>
      <b/>
      <sz val="20"/>
      <color indexed="8"/>
      <name val="Arial Narrow"/>
      <family val="2"/>
      <charset val="238"/>
    </font>
    <font>
      <sz val="16"/>
      <color indexed="8"/>
      <name val="Czcionka tekstu podstawowego"/>
    </font>
    <font>
      <sz val="16"/>
      <color indexed="8"/>
      <name val="Times New Roman"/>
      <family val="1"/>
      <charset val="238"/>
    </font>
    <font>
      <sz val="16"/>
      <color indexed="22"/>
      <name val="Arial Narrow"/>
      <family val="2"/>
      <charset val="238"/>
    </font>
    <font>
      <b/>
      <sz val="16"/>
      <color indexed="8"/>
      <name val="Calibri"/>
      <family val="2"/>
      <charset val="238"/>
    </font>
    <font>
      <b/>
      <sz val="16"/>
      <color indexed="8"/>
      <name val="Arial"/>
      <family val="2"/>
      <charset val="238"/>
    </font>
    <font>
      <sz val="16"/>
      <color indexed="15"/>
      <name val="Arial Narrow"/>
      <family val="2"/>
      <charset val="238"/>
    </font>
    <font>
      <sz val="16"/>
      <name val="Calibri"/>
      <family val="2"/>
      <charset val="238"/>
    </font>
    <font>
      <sz val="16"/>
      <color rgb="FFFF0000"/>
      <name val="Arial Narrow"/>
      <family val="2"/>
      <charset val="238"/>
    </font>
    <font>
      <u/>
      <sz val="16"/>
      <color rgb="FFFF0000"/>
      <name val="Calibri"/>
      <family val="2"/>
      <charset val="238"/>
    </font>
    <font>
      <sz val="16"/>
      <color rgb="FFFF0000"/>
      <name val="Arial"/>
      <family val="2"/>
      <charset val="238"/>
    </font>
    <font>
      <sz val="16"/>
      <color theme="1"/>
      <name val="Czcionka tekstu podstawowego"/>
      <family val="2"/>
      <charset val="238"/>
    </font>
    <font>
      <sz val="16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sz val="10"/>
      <color indexed="8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7" fillId="0" borderId="0" applyNumberFormat="0" applyFill="0" applyBorder="0" applyProtection="0"/>
    <xf numFmtId="0" fontId="1" fillId="0" borderId="0"/>
  </cellStyleXfs>
  <cellXfs count="276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10" borderId="0" xfId="0" applyFont="1" applyFill="1" applyBorder="1" applyAlignment="1">
      <alignment wrapText="1"/>
    </xf>
    <xf numFmtId="0" fontId="0" fillId="10" borderId="0" xfId="0" applyNumberFormat="1" applyFont="1" applyFill="1" applyBorder="1" applyAlignment="1"/>
    <xf numFmtId="0" fontId="9" fillId="0" borderId="0" xfId="0" applyNumberFormat="1" applyFont="1" applyAlignment="1"/>
    <xf numFmtId="0" fontId="9" fillId="0" borderId="0" xfId="0" applyFont="1" applyAlignment="1"/>
    <xf numFmtId="49" fontId="7" fillId="2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 applyBorder="1" applyAlignment="1"/>
    <xf numFmtId="49" fontId="8" fillId="3" borderId="1" xfId="0" applyNumberFormat="1" applyFont="1" applyFill="1" applyBorder="1" applyAlignment="1">
      <alignment horizontal="left" vertical="center"/>
    </xf>
    <xf numFmtId="0" fontId="8" fillId="5" borderId="1" xfId="0" applyNumberFormat="1" applyFont="1" applyFill="1" applyBorder="1" applyAlignment="1"/>
    <xf numFmtId="0" fontId="10" fillId="4" borderId="0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/>
    <xf numFmtId="49" fontId="8" fillId="3" borderId="10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/>
    <xf numFmtId="49" fontId="8" fillId="3" borderId="7" xfId="0" applyNumberFormat="1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top" wrapText="1"/>
    </xf>
    <xf numFmtId="0" fontId="8" fillId="4" borderId="7" xfId="0" applyNumberFormat="1" applyFont="1" applyFill="1" applyBorder="1" applyAlignment="1">
      <alignment horizontal="left" vertical="top" wrapText="1"/>
    </xf>
    <xf numFmtId="1" fontId="7" fillId="2" borderId="10" xfId="0" applyNumberFormat="1" applyFont="1" applyFill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/>
    </xf>
    <xf numFmtId="49" fontId="8" fillId="3" borderId="12" xfId="0" applyNumberFormat="1" applyFont="1" applyFill="1" applyBorder="1" applyAlignment="1">
      <alignment horizontal="left" vertical="center"/>
    </xf>
    <xf numFmtId="0" fontId="8" fillId="4" borderId="12" xfId="0" applyNumberFormat="1" applyFont="1" applyFill="1" applyBorder="1" applyAlignment="1">
      <alignment horizontal="left" vertical="top" wrapText="1"/>
    </xf>
    <xf numFmtId="0" fontId="8" fillId="5" borderId="5" xfId="0" applyNumberFormat="1" applyFont="1" applyFill="1" applyBorder="1" applyAlignment="1"/>
    <xf numFmtId="0" fontId="7" fillId="2" borderId="7" xfId="0" applyNumberFormat="1" applyFont="1" applyFill="1" applyBorder="1" applyAlignment="1">
      <alignment horizontal="center" vertical="center"/>
    </xf>
    <xf numFmtId="0" fontId="8" fillId="5" borderId="7" xfId="0" applyNumberFormat="1" applyFont="1" applyFill="1" applyBorder="1" applyAlignment="1"/>
    <xf numFmtId="2" fontId="7" fillId="8" borderId="18" xfId="0" applyNumberFormat="1" applyFont="1" applyFill="1" applyBorder="1" applyAlignment="1">
      <alignment horizontal="center" vertical="center" wrapText="1"/>
    </xf>
    <xf numFmtId="0" fontId="10" fillId="10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10" borderId="0" xfId="0" applyFont="1" applyFill="1" applyBorder="1" applyAlignment="1">
      <alignment wrapText="1"/>
    </xf>
    <xf numFmtId="0" fontId="0" fillId="10" borderId="0" xfId="0" applyNumberFormat="1" applyFont="1" applyFill="1" applyBorder="1" applyAlignment="1"/>
    <xf numFmtId="49" fontId="7" fillId="2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/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 applyProtection="1">
      <alignment horizontal="center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2" fontId="8" fillId="10" borderId="1" xfId="0" applyNumberFormat="1" applyFont="1" applyFill="1" applyBorder="1" applyAlignment="1">
      <alignment horizontal="center" vertical="center" wrapText="1"/>
    </xf>
    <xf numFmtId="2" fontId="8" fillId="10" borderId="7" xfId="0" applyNumberFormat="1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0" fontId="8" fillId="4" borderId="10" xfId="0" applyNumberFormat="1" applyFont="1" applyFill="1" applyBorder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6" borderId="1" xfId="0" applyNumberFormat="1" applyFont="1" applyFill="1" applyBorder="1" applyAlignment="1">
      <alignment horizontal="center" vertical="center" wrapText="1"/>
    </xf>
    <xf numFmtId="2" fontId="8" fillId="4" borderId="10" xfId="0" applyNumberFormat="1" applyFont="1" applyFill="1" applyBorder="1" applyAlignment="1">
      <alignment horizontal="center" vertical="center" wrapText="1"/>
    </xf>
    <xf numFmtId="2" fontId="8" fillId="5" borderId="10" xfId="0" applyNumberFormat="1" applyFont="1" applyFill="1" applyBorder="1" applyAlignment="1">
      <alignment horizontal="center" vertical="center" wrapText="1"/>
    </xf>
    <xf numFmtId="2" fontId="8" fillId="4" borderId="7" xfId="0" applyNumberFormat="1" applyFont="1" applyFill="1" applyBorder="1" applyAlignment="1">
      <alignment horizontal="center" vertical="center" wrapText="1"/>
    </xf>
    <xf numFmtId="2" fontId="8" fillId="5" borderId="7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Border="1" applyAlignment="1"/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Border="1" applyAlignment="1"/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/>
    <xf numFmtId="0" fontId="10" fillId="0" borderId="7" xfId="0" applyNumberFormat="1" applyFont="1" applyBorder="1" applyAlignment="1"/>
    <xf numFmtId="0" fontId="18" fillId="0" borderId="0" xfId="0" applyNumberFormat="1" applyFont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1" fillId="4" borderId="1" xfId="1" applyNumberFormat="1" applyFont="1" applyFill="1" applyBorder="1" applyAlignment="1" applyProtection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 wrapText="1"/>
    </xf>
    <xf numFmtId="0" fontId="12" fillId="4" borderId="10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2" fontId="8" fillId="4" borderId="12" xfId="0" applyNumberFormat="1" applyFont="1" applyFill="1" applyBorder="1" applyAlignment="1">
      <alignment horizontal="center" vertical="center" wrapText="1"/>
    </xf>
    <xf numFmtId="2" fontId="8" fillId="5" borderId="12" xfId="0" applyNumberFormat="1" applyFont="1" applyFill="1" applyBorder="1" applyAlignment="1">
      <alignment horizontal="center" vertical="center" wrapText="1"/>
    </xf>
    <xf numFmtId="0" fontId="8" fillId="4" borderId="12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0" fontId="8" fillId="4" borderId="7" xfId="0" applyNumberFormat="1" applyFont="1" applyFill="1" applyBorder="1" applyAlignment="1">
      <alignment horizontal="center" vertical="center"/>
    </xf>
    <xf numFmtId="2" fontId="8" fillId="10" borderId="10" xfId="0" applyNumberFormat="1" applyFont="1" applyFill="1" applyBorder="1" applyAlignment="1">
      <alignment horizontal="center" vertical="center" wrapText="1"/>
    </xf>
    <xf numFmtId="2" fontId="8" fillId="10" borderId="12" xfId="0" applyNumberFormat="1" applyFont="1" applyFill="1" applyBorder="1" applyAlignment="1">
      <alignment horizontal="center" vertical="center" wrapText="1"/>
    </xf>
    <xf numFmtId="0" fontId="17" fillId="2" borderId="2" xfId="0" applyNumberFormat="1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7" xfId="0" applyNumberFormat="1" applyFont="1" applyFill="1" applyBorder="1" applyAlignment="1">
      <alignment vertical="center" wrapText="1"/>
    </xf>
    <xf numFmtId="0" fontId="12" fillId="4" borderId="12" xfId="0" applyNumberFormat="1" applyFont="1" applyFill="1" applyBorder="1" applyAlignment="1">
      <alignment horizontal="center" vertical="center" wrapText="1"/>
    </xf>
    <xf numFmtId="49" fontId="20" fillId="4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0" borderId="0" xfId="0" applyNumberFormat="1" applyFont="1" applyBorder="1" applyAlignment="1">
      <alignment vertical="center"/>
    </xf>
    <xf numFmtId="2" fontId="8" fillId="16" borderId="1" xfId="0" applyNumberFormat="1" applyFont="1" applyFill="1" applyBorder="1" applyAlignment="1">
      <alignment horizontal="center" vertical="center" wrapText="1"/>
    </xf>
    <xf numFmtId="2" fontId="8" fillId="16" borderId="7" xfId="0" applyNumberFormat="1" applyFont="1" applyFill="1" applyBorder="1" applyAlignment="1">
      <alignment horizontal="center" vertical="center" wrapText="1"/>
    </xf>
    <xf numFmtId="2" fontId="8" fillId="16" borderId="10" xfId="0" applyNumberFormat="1" applyFont="1" applyFill="1" applyBorder="1" applyAlignment="1">
      <alignment horizontal="center" vertical="center" wrapText="1"/>
    </xf>
    <xf numFmtId="2" fontId="8" fillId="16" borderId="12" xfId="0" applyNumberFormat="1" applyFont="1" applyFill="1" applyBorder="1" applyAlignment="1">
      <alignment horizontal="center" vertical="center" wrapText="1"/>
    </xf>
    <xf numFmtId="2" fontId="21" fillId="10" borderId="0" xfId="0" applyNumberFormat="1" applyFont="1" applyFill="1" applyBorder="1" applyAlignment="1">
      <alignment horizontal="center" vertical="center" wrapText="1"/>
    </xf>
    <xf numFmtId="0" fontId="22" fillId="10" borderId="0" xfId="0" applyNumberFormat="1" applyFont="1" applyFill="1" applyBorder="1" applyAlignment="1">
      <alignment horizontal="center" vertical="center" wrapText="1"/>
    </xf>
    <xf numFmtId="0" fontId="23" fillId="10" borderId="0" xfId="0" applyFont="1" applyFill="1" applyBorder="1" applyAlignment="1">
      <alignment wrapText="1"/>
    </xf>
    <xf numFmtId="2" fontId="8" fillId="10" borderId="0" xfId="0" applyNumberFormat="1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vertical="center" wrapText="1"/>
    </xf>
    <xf numFmtId="2" fontId="7" fillId="10" borderId="0" xfId="0" applyNumberFormat="1" applyFont="1" applyFill="1" applyBorder="1" applyAlignment="1">
      <alignment horizontal="center" vertical="center" wrapText="1"/>
    </xf>
    <xf numFmtId="2" fontId="7" fillId="16" borderId="20" xfId="0" applyNumberFormat="1" applyFont="1" applyFill="1" applyBorder="1" applyAlignment="1">
      <alignment horizontal="center" vertical="center" wrapText="1"/>
    </xf>
    <xf numFmtId="0" fontId="10" fillId="0" borderId="0" xfId="0" applyFont="1" applyAlignment="1"/>
    <xf numFmtId="2" fontId="7" fillId="11" borderId="7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2" fontId="8" fillId="17" borderId="7" xfId="0" applyNumberFormat="1" applyFont="1" applyFill="1" applyBorder="1" applyAlignment="1">
      <alignment horizontal="center" vertical="center" wrapText="1"/>
    </xf>
    <xf numFmtId="2" fontId="8" fillId="17" borderId="1" xfId="0" applyNumberFormat="1" applyFont="1" applyFill="1" applyBorder="1" applyAlignment="1">
      <alignment horizontal="center" vertical="center" wrapText="1"/>
    </xf>
    <xf numFmtId="2" fontId="8" fillId="17" borderId="10" xfId="0" applyNumberFormat="1" applyFont="1" applyFill="1" applyBorder="1" applyAlignment="1">
      <alignment horizontal="center" vertical="center" wrapText="1"/>
    </xf>
    <xf numFmtId="2" fontId="8" fillId="17" borderId="12" xfId="0" applyNumberFormat="1" applyFont="1" applyFill="1" applyBorder="1" applyAlignment="1">
      <alignment horizontal="center" vertical="center" wrapText="1"/>
    </xf>
    <xf numFmtId="4" fontId="7" fillId="17" borderId="21" xfId="0" applyNumberFormat="1" applyFont="1" applyFill="1" applyBorder="1" applyAlignment="1">
      <alignment horizontal="center" vertical="center" wrapText="1"/>
    </xf>
    <xf numFmtId="4" fontId="7" fillId="12" borderId="22" xfId="0" applyNumberFormat="1" applyFont="1" applyFill="1" applyBorder="1" applyAlignment="1">
      <alignment horizontal="center" vertical="center" wrapText="1"/>
    </xf>
    <xf numFmtId="2" fontId="7" fillId="6" borderId="18" xfId="0" applyNumberFormat="1" applyFont="1" applyFill="1" applyBorder="1" applyAlignment="1">
      <alignment horizontal="center" vertical="center" wrapText="1"/>
    </xf>
    <xf numFmtId="1" fontId="7" fillId="18" borderId="1" xfId="0" applyNumberFormat="1" applyFont="1" applyFill="1" applyBorder="1" applyAlignment="1">
      <alignment horizontal="center" vertical="center" wrapText="1"/>
    </xf>
    <xf numFmtId="49" fontId="7" fillId="18" borderId="1" xfId="0" applyNumberFormat="1" applyFont="1" applyFill="1" applyBorder="1" applyAlignment="1">
      <alignment horizontal="center" vertical="center" wrapText="1"/>
    </xf>
    <xf numFmtId="49" fontId="7" fillId="18" borderId="6" xfId="0" applyNumberFormat="1" applyFont="1" applyFill="1" applyBorder="1" applyAlignment="1">
      <alignment horizontal="center" vertical="center" wrapText="1"/>
    </xf>
    <xf numFmtId="49" fontId="7" fillId="18" borderId="2" xfId="0" applyNumberFormat="1" applyFont="1" applyFill="1" applyBorder="1" applyAlignment="1">
      <alignment horizontal="center" vertical="center" wrapText="1"/>
    </xf>
    <xf numFmtId="49" fontId="10" fillId="19" borderId="1" xfId="0" applyNumberFormat="1" applyFont="1" applyFill="1" applyBorder="1" applyAlignment="1">
      <alignment horizontal="center" vertical="center" wrapText="1"/>
    </xf>
    <xf numFmtId="2" fontId="10" fillId="16" borderId="1" xfId="0" applyNumberFormat="1" applyFont="1" applyFill="1" applyBorder="1" applyAlignment="1">
      <alignment horizontal="center" vertical="center" wrapText="1"/>
    </xf>
    <xf numFmtId="2" fontId="10" fillId="16" borderId="10" xfId="0" applyNumberFormat="1" applyFont="1" applyFill="1" applyBorder="1" applyAlignment="1">
      <alignment horizontal="center" vertical="center" wrapText="1"/>
    </xf>
    <xf numFmtId="2" fontId="18" fillId="16" borderId="18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Border="1" applyAlignment="1"/>
    <xf numFmtId="49" fontId="17" fillId="2" borderId="1" xfId="0" applyNumberFormat="1" applyFont="1" applyFill="1" applyBorder="1" applyAlignment="1">
      <alignment horizontal="center" vertical="center"/>
    </xf>
    <xf numFmtId="2" fontId="7" fillId="9" borderId="10" xfId="0" applyNumberFormat="1" applyFont="1" applyFill="1" applyBorder="1" applyAlignment="1">
      <alignment horizontal="center" vertical="center" wrapText="1"/>
    </xf>
    <xf numFmtId="2" fontId="7" fillId="11" borderId="12" xfId="0" applyNumberFormat="1" applyFont="1" applyFill="1" applyBorder="1" applyAlignment="1">
      <alignment horizontal="center" vertical="center" wrapText="1"/>
    </xf>
    <xf numFmtId="2" fontId="10" fillId="10" borderId="0" xfId="0" applyNumberFormat="1" applyFont="1" applyFill="1" applyBorder="1" applyAlignment="1"/>
    <xf numFmtId="49" fontId="10" fillId="4" borderId="8" xfId="0" applyNumberFormat="1" applyFont="1" applyFill="1" applyBorder="1" applyAlignment="1">
      <alignment vertical="center"/>
    </xf>
    <xf numFmtId="49" fontId="10" fillId="4" borderId="13" xfId="0" applyNumberFormat="1" applyFont="1" applyFill="1" applyBorder="1" applyAlignment="1">
      <alignment vertical="center"/>
    </xf>
    <xf numFmtId="2" fontId="10" fillId="16" borderId="7" xfId="0" applyNumberFormat="1" applyFont="1" applyFill="1" applyBorder="1" applyAlignment="1">
      <alignment horizontal="center" vertical="center"/>
    </xf>
    <xf numFmtId="2" fontId="10" fillId="16" borderId="12" xfId="0" applyNumberFormat="1" applyFont="1" applyFill="1" applyBorder="1" applyAlignment="1">
      <alignment horizontal="center" vertical="center"/>
    </xf>
    <xf numFmtId="2" fontId="18" fillId="16" borderId="18" xfId="0" applyNumberFormat="1" applyFont="1" applyFill="1" applyBorder="1" applyAlignment="1">
      <alignment horizontal="center" vertical="center"/>
    </xf>
    <xf numFmtId="0" fontId="27" fillId="0" borderId="0" xfId="3" applyFont="1" applyAlignment="1"/>
    <xf numFmtId="0" fontId="10" fillId="0" borderId="0" xfId="3" applyNumberFormat="1" applyFont="1" applyBorder="1" applyAlignment="1"/>
    <xf numFmtId="49" fontId="11" fillId="4" borderId="7" xfId="1" applyNumberFormat="1" applyFont="1" applyFill="1" applyBorder="1" applyAlignment="1" applyProtection="1">
      <alignment horizontal="center" vertical="center" wrapText="1"/>
    </xf>
    <xf numFmtId="1" fontId="11" fillId="4" borderId="7" xfId="1" applyNumberFormat="1" applyFont="1" applyFill="1" applyBorder="1" applyAlignment="1" applyProtection="1">
      <alignment horizontal="center" vertical="center" wrapText="1"/>
    </xf>
    <xf numFmtId="0" fontId="18" fillId="10" borderId="0" xfId="3" applyNumberFormat="1" applyFont="1" applyFill="1" applyBorder="1" applyAlignment="1">
      <alignment vertical="center"/>
    </xf>
    <xf numFmtId="0" fontId="10" fillId="10" borderId="0" xfId="3" applyNumberFormat="1" applyFont="1" applyFill="1" applyBorder="1" applyAlignment="1">
      <alignment vertical="center"/>
    </xf>
    <xf numFmtId="0" fontId="10" fillId="0" borderId="0" xfId="3" applyNumberFormat="1" applyFont="1" applyBorder="1" applyAlignment="1">
      <alignment vertical="center"/>
    </xf>
    <xf numFmtId="0" fontId="18" fillId="0" borderId="0" xfId="3" applyNumberFormat="1" applyFont="1" applyBorder="1" applyAlignment="1">
      <alignment horizontal="center" vertical="center"/>
    </xf>
    <xf numFmtId="0" fontId="10" fillId="10" borderId="0" xfId="3" applyNumberFormat="1" applyFont="1" applyFill="1" applyBorder="1" applyAlignment="1"/>
    <xf numFmtId="0" fontId="18" fillId="10" borderId="0" xfId="3" applyNumberFormat="1" applyFont="1" applyFill="1" applyBorder="1" applyAlignment="1">
      <alignment horizontal="center" vertical="center"/>
    </xf>
    <xf numFmtId="0" fontId="18" fillId="18" borderId="0" xfId="3" applyFont="1" applyFill="1" applyAlignment="1">
      <alignment horizontal="center" vertical="center"/>
    </xf>
    <xf numFmtId="0" fontId="26" fillId="18" borderId="7" xfId="2" applyFont="1" applyFill="1" applyBorder="1" applyAlignment="1">
      <alignment horizontal="center" vertical="center"/>
    </xf>
    <xf numFmtId="0" fontId="18" fillId="18" borderId="7" xfId="3" applyFont="1" applyFill="1" applyBorder="1" applyAlignment="1">
      <alignment horizontal="center" vertical="center"/>
    </xf>
    <xf numFmtId="0" fontId="24" fillId="18" borderId="11" xfId="2" applyFont="1" applyFill="1" applyBorder="1"/>
    <xf numFmtId="0" fontId="24" fillId="9" borderId="7" xfId="2" applyFont="1" applyFill="1" applyBorder="1" applyAlignment="1">
      <alignment horizontal="center" vertical="center"/>
    </xf>
    <xf numFmtId="0" fontId="24" fillId="14" borderId="7" xfId="2" applyFont="1" applyFill="1" applyBorder="1" applyAlignment="1">
      <alignment horizontal="center" vertical="center"/>
    </xf>
    <xf numFmtId="0" fontId="24" fillId="19" borderId="11" xfId="2" applyFont="1" applyFill="1" applyBorder="1"/>
    <xf numFmtId="0" fontId="25" fillId="0" borderId="7" xfId="2" applyFont="1" applyBorder="1" applyAlignment="1">
      <alignment horizontal="center" vertical="center"/>
    </xf>
    <xf numFmtId="0" fontId="24" fillId="19" borderId="7" xfId="2" applyFont="1" applyFill="1" applyBorder="1"/>
    <xf numFmtId="0" fontId="10" fillId="10" borderId="0" xfId="3" applyFont="1" applyFill="1" applyBorder="1" applyAlignment="1"/>
    <xf numFmtId="0" fontId="24" fillId="10" borderId="0" xfId="2" applyFont="1" applyFill="1" applyBorder="1"/>
    <xf numFmtId="0" fontId="24" fillId="0" borderId="0" xfId="2" applyFont="1"/>
    <xf numFmtId="0" fontId="26" fillId="15" borderId="7" xfId="2" applyFont="1" applyFill="1" applyBorder="1" applyAlignment="1">
      <alignment horizontal="center" vertical="center"/>
    </xf>
    <xf numFmtId="0" fontId="26" fillId="8" borderId="7" xfId="2" applyFont="1" applyFill="1" applyBorder="1" applyAlignment="1">
      <alignment horizontal="center" vertical="center"/>
    </xf>
    <xf numFmtId="0" fontId="26" fillId="8" borderId="12" xfId="2" applyFont="1" applyFill="1" applyBorder="1" applyAlignment="1">
      <alignment horizontal="center" vertical="center"/>
    </xf>
    <xf numFmtId="0" fontId="10" fillId="10" borderId="0" xfId="3" applyFont="1" applyFill="1" applyBorder="1" applyAlignment="1">
      <alignment vertical="center"/>
    </xf>
    <xf numFmtId="0" fontId="24" fillId="0" borderId="0" xfId="2" applyFont="1" applyBorder="1"/>
    <xf numFmtId="0" fontId="24" fillId="10" borderId="0" xfId="2" applyFont="1" applyFill="1"/>
    <xf numFmtId="0" fontId="10" fillId="10" borderId="0" xfId="3" applyFont="1" applyFill="1" applyAlignment="1"/>
    <xf numFmtId="0" fontId="26" fillId="16" borderId="17" xfId="2" applyFont="1" applyFill="1" applyBorder="1" applyAlignment="1">
      <alignment horizontal="center" vertical="center"/>
    </xf>
    <xf numFmtId="0" fontId="26" fillId="16" borderId="18" xfId="2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8" fillId="6" borderId="2" xfId="0" applyNumberFormat="1" applyFont="1" applyFill="1" applyBorder="1" applyAlignment="1"/>
    <xf numFmtId="0" fontId="8" fillId="6" borderId="6" xfId="0" applyNumberFormat="1" applyFont="1" applyFill="1" applyBorder="1" applyAlignment="1"/>
    <xf numFmtId="0" fontId="8" fillId="6" borderId="8" xfId="0" applyNumberFormat="1" applyFont="1" applyFill="1" applyBorder="1" applyAlignment="1"/>
    <xf numFmtId="0" fontId="4" fillId="4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/>
    <xf numFmtId="49" fontId="7" fillId="10" borderId="0" xfId="0" applyNumberFormat="1" applyFont="1" applyFill="1" applyBorder="1" applyAlignment="1">
      <alignment horizontal="center" vertical="center"/>
    </xf>
    <xf numFmtId="0" fontId="4" fillId="10" borderId="0" xfId="0" applyNumberFormat="1" applyFont="1" applyFill="1" applyBorder="1" applyAlignment="1">
      <alignment horizontal="center"/>
    </xf>
    <xf numFmtId="1" fontId="16" fillId="10" borderId="0" xfId="0" applyNumberFormat="1" applyFont="1" applyFill="1" applyBorder="1" applyAlignment="1"/>
    <xf numFmtId="0" fontId="4" fillId="10" borderId="0" xfId="0" applyNumberFormat="1" applyFont="1" applyFill="1" applyBorder="1" applyAlignment="1"/>
    <xf numFmtId="0" fontId="8" fillId="10" borderId="0" xfId="0" applyNumberFormat="1" applyFont="1" applyFill="1" applyBorder="1" applyAlignment="1"/>
    <xf numFmtId="164" fontId="7" fillId="16" borderId="18" xfId="0" applyNumberFormat="1" applyFont="1" applyFill="1" applyBorder="1" applyAlignment="1"/>
    <xf numFmtId="0" fontId="7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/>
    <xf numFmtId="0" fontId="8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/>
    <xf numFmtId="0" fontId="6" fillId="4" borderId="0" xfId="0" applyNumberFormat="1" applyFont="1" applyFill="1" applyBorder="1" applyAlignment="1">
      <alignment horizontal="center"/>
    </xf>
    <xf numFmtId="0" fontId="9" fillId="0" borderId="0" xfId="0" applyNumberFormat="1" applyFont="1" applyBorder="1" applyAlignment="1"/>
    <xf numFmtId="49" fontId="7" fillId="2" borderId="7" xfId="0" applyNumberFormat="1" applyFont="1" applyFill="1" applyBorder="1" applyAlignment="1">
      <alignment horizontal="center" vertical="center"/>
    </xf>
    <xf numFmtId="2" fontId="7" fillId="9" borderId="7" xfId="0" applyNumberFormat="1" applyFont="1" applyFill="1" applyBorder="1" applyAlignment="1">
      <alignment horizontal="center" vertical="center" wrapText="1"/>
    </xf>
    <xf numFmtId="49" fontId="5" fillId="4" borderId="7" xfId="1" applyNumberFormat="1" applyFill="1" applyBorder="1" applyAlignment="1" applyProtection="1">
      <alignment horizontal="center" vertical="center" wrapText="1"/>
    </xf>
    <xf numFmtId="2" fontId="13" fillId="16" borderId="18" xfId="0" applyNumberFormat="1" applyFont="1" applyFill="1" applyBorder="1" applyAlignment="1">
      <alignment horizontal="center" vertical="center"/>
    </xf>
    <xf numFmtId="2" fontId="8" fillId="16" borderId="7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164" fontId="8" fillId="16" borderId="7" xfId="0" applyNumberFormat="1" applyFont="1" applyFill="1" applyBorder="1" applyAlignment="1">
      <alignment horizontal="center" vertical="center"/>
    </xf>
    <xf numFmtId="164" fontId="8" fillId="16" borderId="10" xfId="0" applyNumberFormat="1" applyFont="1" applyFill="1" applyBorder="1" applyAlignment="1">
      <alignment horizontal="center" vertical="center"/>
    </xf>
    <xf numFmtId="0" fontId="10" fillId="10" borderId="0" xfId="0" applyNumberFormat="1" applyFont="1" applyFill="1" applyAlignment="1"/>
    <xf numFmtId="0" fontId="10" fillId="10" borderId="3" xfId="0" applyNumberFormat="1" applyFont="1" applyFill="1" applyBorder="1" applyAlignment="1">
      <alignment horizontal="center" vertical="center" wrapText="1"/>
    </xf>
    <xf numFmtId="2" fontId="10" fillId="4" borderId="10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8" fillId="6" borderId="10" xfId="0" applyNumberFormat="1" applyFont="1" applyFill="1" applyBorder="1" applyAlignment="1">
      <alignment horizontal="center" vertical="center" wrapText="1"/>
    </xf>
    <xf numFmtId="2" fontId="7" fillId="10" borderId="1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0" fontId="21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NumberFormat="1" applyFont="1" applyAlignment="1"/>
    <xf numFmtId="0" fontId="10" fillId="4" borderId="10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49" fontId="10" fillId="19" borderId="1" xfId="0" applyNumberFormat="1" applyFont="1" applyFill="1" applyBorder="1" applyAlignment="1">
      <alignment horizontal="center" vertical="center" wrapText="1"/>
    </xf>
    <xf numFmtId="2" fontId="10" fillId="16" borderId="10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0" fontId="10" fillId="10" borderId="3" xfId="0" applyNumberFormat="1" applyFont="1" applyFill="1" applyBorder="1" applyAlignment="1">
      <alignment horizontal="center" vertical="center" wrapText="1"/>
    </xf>
    <xf numFmtId="2" fontId="10" fillId="4" borderId="10" xfId="0" applyNumberFormat="1" applyFont="1" applyFill="1" applyBorder="1" applyAlignment="1">
      <alignment horizontal="center" vertical="center" wrapText="1"/>
    </xf>
    <xf numFmtId="2" fontId="10" fillId="4" borderId="7" xfId="0" applyNumberFormat="1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horizontal="center" vertical="center" wrapText="1"/>
    </xf>
    <xf numFmtId="49" fontId="10" fillId="19" borderId="12" xfId="0" applyNumberFormat="1" applyFont="1" applyFill="1" applyBorder="1" applyAlignment="1">
      <alignment horizontal="center" vertical="center" wrapText="1"/>
    </xf>
    <xf numFmtId="0" fontId="10" fillId="4" borderId="12" xfId="0" applyNumberFormat="1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10" borderId="3" xfId="0" applyNumberFormat="1" applyFont="1" applyFill="1" applyBorder="1" applyAlignment="1">
      <alignment horizontal="center" vertical="center" wrapText="1"/>
    </xf>
    <xf numFmtId="0" fontId="5" fillId="4" borderId="1" xfId="1" applyNumberFormat="1" applyFill="1" applyBorder="1" applyAlignment="1" applyProtection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17" fillId="13" borderId="8" xfId="0" applyNumberFormat="1" applyFont="1" applyFill="1" applyBorder="1" applyAlignment="1">
      <alignment horizontal="center" vertical="center" wrapText="1"/>
    </xf>
    <xf numFmtId="49" fontId="17" fillId="13" borderId="9" xfId="0" applyNumberFormat="1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center" vertical="center" wrapText="1"/>
    </xf>
    <xf numFmtId="49" fontId="17" fillId="13" borderId="7" xfId="0" applyNumberFormat="1" applyFont="1" applyFill="1" applyBorder="1" applyAlignment="1">
      <alignment horizontal="center" vertical="center" wrapText="1"/>
    </xf>
    <xf numFmtId="2" fontId="7" fillId="16" borderId="7" xfId="0" applyNumberFormat="1" applyFont="1" applyFill="1" applyBorder="1" applyAlignment="1">
      <alignment horizontal="center" vertical="center" wrapText="1"/>
    </xf>
    <xf numFmtId="2" fontId="7" fillId="16" borderId="15" xfId="0" applyNumberFormat="1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7" fillId="7" borderId="3" xfId="0" applyNumberFormat="1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49" fontId="18" fillId="16" borderId="23" xfId="0" applyNumberFormat="1" applyFont="1" applyFill="1" applyBorder="1" applyAlignment="1">
      <alignment horizontal="center" vertical="center"/>
    </xf>
    <xf numFmtId="49" fontId="18" fillId="16" borderId="24" xfId="0" applyNumberFormat="1" applyFont="1" applyFill="1" applyBorder="1" applyAlignment="1">
      <alignment horizontal="center" vertical="center"/>
    </xf>
    <xf numFmtId="49" fontId="18" fillId="16" borderId="25" xfId="0" applyNumberFormat="1" applyFont="1" applyFill="1" applyBorder="1" applyAlignment="1">
      <alignment horizontal="center" vertical="center"/>
    </xf>
    <xf numFmtId="49" fontId="13" fillId="7" borderId="8" xfId="0" applyNumberFormat="1" applyFont="1" applyFill="1" applyBorder="1" applyAlignment="1">
      <alignment horizontal="center" vertical="center"/>
    </xf>
    <xf numFmtId="49" fontId="13" fillId="7" borderId="9" xfId="0" applyNumberFormat="1" applyFont="1" applyFill="1" applyBorder="1" applyAlignment="1">
      <alignment horizontal="center" vertical="center"/>
    </xf>
    <xf numFmtId="49" fontId="13" fillId="7" borderId="11" xfId="0" applyNumberFormat="1" applyFont="1" applyFill="1" applyBorder="1" applyAlignment="1">
      <alignment horizontal="center" vertical="center"/>
    </xf>
    <xf numFmtId="49" fontId="13" fillId="7" borderId="7" xfId="0" applyNumberFormat="1" applyFont="1" applyFill="1" applyBorder="1" applyAlignment="1">
      <alignment horizontal="center" vertical="center"/>
    </xf>
    <xf numFmtId="49" fontId="13" fillId="16" borderId="7" xfId="0" applyNumberFormat="1" applyFont="1" applyFill="1" applyBorder="1" applyAlignment="1">
      <alignment horizontal="center" vertical="center"/>
    </xf>
    <xf numFmtId="49" fontId="13" fillId="16" borderId="8" xfId="0" applyNumberFormat="1" applyFont="1" applyFill="1" applyBorder="1" applyAlignment="1">
      <alignment horizontal="center" vertical="center"/>
    </xf>
    <xf numFmtId="49" fontId="18" fillId="16" borderId="2" xfId="0" applyNumberFormat="1" applyFont="1" applyFill="1" applyBorder="1" applyAlignment="1">
      <alignment horizontal="center"/>
    </xf>
    <xf numFmtId="49" fontId="18" fillId="16" borderId="3" xfId="0" applyNumberFormat="1" applyFont="1" applyFill="1" applyBorder="1" applyAlignment="1">
      <alignment horizontal="center"/>
    </xf>
    <xf numFmtId="0" fontId="26" fillId="18" borderId="7" xfId="2" applyFont="1" applyFill="1" applyBorder="1" applyAlignment="1">
      <alignment horizontal="center" vertical="center"/>
    </xf>
    <xf numFmtId="0" fontId="24" fillId="15" borderId="7" xfId="2" applyFont="1" applyFill="1" applyBorder="1" applyAlignment="1">
      <alignment horizontal="center"/>
    </xf>
    <xf numFmtId="0" fontId="26" fillId="18" borderId="8" xfId="2" applyFont="1" applyFill="1" applyBorder="1" applyAlignment="1">
      <alignment horizontal="center" vertical="center"/>
    </xf>
    <xf numFmtId="0" fontId="26" fillId="18" borderId="9" xfId="2" applyFont="1" applyFill="1" applyBorder="1" applyAlignment="1">
      <alignment horizontal="center" vertical="center"/>
    </xf>
    <xf numFmtId="0" fontId="26" fillId="18" borderId="11" xfId="2" applyFont="1" applyFill="1" applyBorder="1" applyAlignment="1">
      <alignment horizontal="center" vertical="center"/>
    </xf>
    <xf numFmtId="0" fontId="24" fillId="10" borderId="0" xfId="2" applyFont="1" applyFill="1" applyBorder="1" applyAlignment="1">
      <alignment horizontal="left"/>
    </xf>
    <xf numFmtId="0" fontId="26" fillId="8" borderId="7" xfId="2" applyFont="1" applyFill="1" applyBorder="1" applyAlignment="1">
      <alignment horizontal="center" vertical="center"/>
    </xf>
    <xf numFmtId="0" fontId="26" fillId="16" borderId="8" xfId="2" applyFont="1" applyFill="1" applyBorder="1" applyAlignment="1">
      <alignment horizontal="center" vertical="center"/>
    </xf>
    <xf numFmtId="0" fontId="26" fillId="16" borderId="19" xfId="2" applyFont="1" applyFill="1" applyBorder="1" applyAlignment="1">
      <alignment horizontal="center" vertical="center"/>
    </xf>
    <xf numFmtId="0" fontId="26" fillId="16" borderId="7" xfId="2" applyFont="1" applyFill="1" applyBorder="1" applyAlignment="1">
      <alignment horizontal="center" vertical="center"/>
    </xf>
    <xf numFmtId="49" fontId="7" fillId="16" borderId="7" xfId="0" applyNumberFormat="1" applyFont="1" applyFill="1" applyBorder="1" applyAlignment="1">
      <alignment horizontal="center"/>
    </xf>
    <xf numFmtId="49" fontId="7" fillId="16" borderId="8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 vertical="center" wrapText="1"/>
    </xf>
  </cellXfs>
  <cellStyles count="5">
    <cellStyle name="Hiperłącze" xfId="1" builtinId="8"/>
    <cellStyle name="Normalny" xfId="0" builtinId="0"/>
    <cellStyle name="Normalny 2" xfId="2"/>
    <cellStyle name="Normalny 2 2" xfId="4"/>
    <cellStyle name="Normalny 3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6A6A6"/>
      <rgbColor rgb="FFAAAAAA"/>
      <rgbColor rgb="FFF2F2F2"/>
      <rgbColor rgb="FFFFFFFF"/>
      <rgbColor rgb="FFD7E4BD"/>
      <rgbColor rgb="FFBA98A7"/>
      <rgbColor rgb="FF006100"/>
      <rgbColor rgb="FF0000FF"/>
      <rgbColor rgb="FFD9D9D9"/>
      <rgbColor rgb="FFCCC1DA"/>
      <rgbColor rgb="FF7030A0"/>
      <rgbColor rgb="FF333333"/>
      <rgbColor rgb="FFB2B2B2"/>
      <rgbColor rgb="FF33339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12" Type="http://schemas.openxmlformats.org/officeDocument/2006/relationships/image" Target="../media/image22.jpeg"/><Relationship Id="rId17" Type="http://schemas.openxmlformats.org/officeDocument/2006/relationships/image" Target="../media/image27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jpeg"/><Relationship Id="rId13" Type="http://schemas.openxmlformats.org/officeDocument/2006/relationships/image" Target="../media/image42.jpeg"/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10" Type="http://schemas.openxmlformats.org/officeDocument/2006/relationships/image" Target="../media/image39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969818</xdr:colOff>
      <xdr:row>32</xdr:row>
      <xdr:rowOff>69274</xdr:rowOff>
    </xdr:from>
    <xdr:to>
      <xdr:col>3</xdr:col>
      <xdr:colOff>3095105</xdr:colOff>
      <xdr:row>32</xdr:row>
      <xdr:rowOff>3671456</xdr:rowOff>
    </xdr:to>
    <xdr:pic>
      <xdr:nvPicPr>
        <xdr:cNvPr id="2" name="Obraz 1" descr="500_500_productGfx_5d725926f9ad17630e5650e3ac3edba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5863" y="45875865"/>
          <a:ext cx="2125287" cy="3602182"/>
        </a:xfrm>
        <a:prstGeom prst="rect">
          <a:avLst/>
        </a:prstGeom>
      </xdr:spPr>
    </xdr:pic>
    <xdr:clientData/>
  </xdr:twoCellAnchor>
  <xdr:twoCellAnchor editAs="oneCell">
    <xdr:from>
      <xdr:col>3</xdr:col>
      <xdr:colOff>363681</xdr:colOff>
      <xdr:row>23</xdr:row>
      <xdr:rowOff>382846</xdr:rowOff>
    </xdr:from>
    <xdr:to>
      <xdr:col>3</xdr:col>
      <xdr:colOff>3758046</xdr:colOff>
      <xdr:row>23</xdr:row>
      <xdr:rowOff>3392516</xdr:rowOff>
    </xdr:to>
    <xdr:pic>
      <xdr:nvPicPr>
        <xdr:cNvPr id="3" name="Obraz 2" descr="ekran do projektor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69726" y="26134982"/>
          <a:ext cx="3394365" cy="3009670"/>
        </a:xfrm>
        <a:prstGeom prst="rect">
          <a:avLst/>
        </a:prstGeom>
      </xdr:spPr>
    </xdr:pic>
    <xdr:clientData/>
  </xdr:twoCellAnchor>
  <xdr:twoCellAnchor editAs="oneCell">
    <xdr:from>
      <xdr:col>3</xdr:col>
      <xdr:colOff>103909</xdr:colOff>
      <xdr:row>25</xdr:row>
      <xdr:rowOff>710047</xdr:rowOff>
    </xdr:from>
    <xdr:to>
      <xdr:col>3</xdr:col>
      <xdr:colOff>3891131</xdr:colOff>
      <xdr:row>25</xdr:row>
      <xdr:rowOff>3203865</xdr:rowOff>
    </xdr:to>
    <xdr:pic>
      <xdr:nvPicPr>
        <xdr:cNvPr id="4" name="Obraz 3" descr="p-ikea-strandmon-sofa-trzyosobowa-32544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909954" y="30272183"/>
          <a:ext cx="3787222" cy="2493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748985</xdr:colOff>
      <xdr:row>9</xdr:row>
      <xdr:rowOff>0</xdr:rowOff>
    </xdr:from>
    <xdr:to>
      <xdr:col>8</xdr:col>
      <xdr:colOff>1960020</xdr:colOff>
      <xdr:row>9</xdr:row>
      <xdr:rowOff>1360</xdr:rowOff>
    </xdr:to>
    <xdr:pic>
      <xdr:nvPicPr>
        <xdr:cNvPr id="12" name="Obraz 11" descr="pl_Pastel-Bialy-(polysk)-(Biala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8855" y="13721917"/>
          <a:ext cx="1211035" cy="1211035"/>
        </a:xfrm>
        <a:prstGeom prst="rect">
          <a:avLst/>
        </a:prstGeom>
      </xdr:spPr>
    </xdr:pic>
    <xdr:clientData/>
  </xdr:twoCellAnchor>
  <xdr:twoCellAnchor editAs="oneCell">
    <xdr:from>
      <xdr:col>7</xdr:col>
      <xdr:colOff>199159</xdr:colOff>
      <xdr:row>4</xdr:row>
      <xdr:rowOff>77931</xdr:rowOff>
    </xdr:from>
    <xdr:to>
      <xdr:col>7</xdr:col>
      <xdr:colOff>3818659</xdr:colOff>
      <xdr:row>4</xdr:row>
      <xdr:rowOff>3697431</xdr:rowOff>
    </xdr:to>
    <xdr:pic>
      <xdr:nvPicPr>
        <xdr:cNvPr id="3" name="Obraz 2" descr="tubądzin epoxy grey 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55432" y="12010158"/>
          <a:ext cx="3619500" cy="36195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207817</xdr:colOff>
      <xdr:row>5</xdr:row>
      <xdr:rowOff>103909</xdr:rowOff>
    </xdr:from>
    <xdr:to>
      <xdr:col>7</xdr:col>
      <xdr:colOff>3844635</xdr:colOff>
      <xdr:row>5</xdr:row>
      <xdr:rowOff>3740727</xdr:rowOff>
    </xdr:to>
    <xdr:pic>
      <xdr:nvPicPr>
        <xdr:cNvPr id="5" name="Obraz 4" descr="pl_PP-Pietrasanta-MAT-798x798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564090" y="15846136"/>
          <a:ext cx="3636818" cy="363681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173182</xdr:colOff>
      <xdr:row>1</xdr:row>
      <xdr:rowOff>121228</xdr:rowOff>
    </xdr:from>
    <xdr:to>
      <xdr:col>7</xdr:col>
      <xdr:colOff>3855431</xdr:colOff>
      <xdr:row>1</xdr:row>
      <xdr:rowOff>3515592</xdr:rowOff>
    </xdr:to>
    <xdr:pic>
      <xdr:nvPicPr>
        <xdr:cNvPr id="6" name="Obraz 5" descr="octagon-negro-mate-20x20c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529455" y="623455"/>
          <a:ext cx="3682249" cy="3394364"/>
        </a:xfrm>
        <a:prstGeom prst="rect">
          <a:avLst/>
        </a:prstGeom>
      </xdr:spPr>
    </xdr:pic>
    <xdr:clientData/>
  </xdr:twoCellAnchor>
  <xdr:twoCellAnchor editAs="oneCell">
    <xdr:from>
      <xdr:col>7</xdr:col>
      <xdr:colOff>121227</xdr:colOff>
      <xdr:row>3</xdr:row>
      <xdr:rowOff>173182</xdr:rowOff>
    </xdr:from>
    <xdr:to>
      <xdr:col>7</xdr:col>
      <xdr:colOff>3973818</xdr:colOff>
      <xdr:row>3</xdr:row>
      <xdr:rowOff>3619500</xdr:rowOff>
    </xdr:to>
    <xdr:pic>
      <xdr:nvPicPr>
        <xdr:cNvPr id="7" name="Obraz 6" descr="01-equ33821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477500" y="8295409"/>
          <a:ext cx="3852591" cy="3446318"/>
        </a:xfrm>
        <a:prstGeom prst="rect">
          <a:avLst/>
        </a:prstGeom>
      </xdr:spPr>
    </xdr:pic>
    <xdr:clientData/>
  </xdr:twoCellAnchor>
  <xdr:twoCellAnchor editAs="oneCell">
    <xdr:from>
      <xdr:col>7</xdr:col>
      <xdr:colOff>415637</xdr:colOff>
      <xdr:row>2</xdr:row>
      <xdr:rowOff>606138</xdr:rowOff>
    </xdr:from>
    <xdr:to>
      <xdr:col>7</xdr:col>
      <xdr:colOff>3877101</xdr:colOff>
      <xdr:row>2</xdr:row>
      <xdr:rowOff>3117273</xdr:rowOff>
    </xdr:to>
    <xdr:pic>
      <xdr:nvPicPr>
        <xdr:cNvPr id="8" name="Obraz 7" descr="01-equ33838c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771910" y="4918365"/>
          <a:ext cx="3461464" cy="2511135"/>
        </a:xfrm>
        <a:prstGeom prst="rect">
          <a:avLst/>
        </a:prstGeom>
      </xdr:spPr>
    </xdr:pic>
    <xdr:clientData/>
  </xdr:twoCellAnchor>
  <xdr:twoCellAnchor editAs="oneCell">
    <xdr:from>
      <xdr:col>7</xdr:col>
      <xdr:colOff>1423120</xdr:colOff>
      <xdr:row>6</xdr:row>
      <xdr:rowOff>103909</xdr:rowOff>
    </xdr:from>
    <xdr:to>
      <xdr:col>7</xdr:col>
      <xdr:colOff>2629331</xdr:colOff>
      <xdr:row>6</xdr:row>
      <xdr:rowOff>3740727</xdr:rowOff>
    </xdr:to>
    <xdr:pic>
      <xdr:nvPicPr>
        <xdr:cNvPr id="9" name="Obraz 8" descr="pl_PP-Pietrasanta-MAT-798x798-1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779393" y="19656136"/>
          <a:ext cx="1206211" cy="3636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225137</xdr:colOff>
      <xdr:row>14</xdr:row>
      <xdr:rowOff>86591</xdr:rowOff>
    </xdr:from>
    <xdr:to>
      <xdr:col>3</xdr:col>
      <xdr:colOff>3844637</xdr:colOff>
      <xdr:row>14</xdr:row>
      <xdr:rowOff>3706091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3092" y="16331046"/>
          <a:ext cx="3619500" cy="3619500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16</xdr:row>
      <xdr:rowOff>571501</xdr:rowOff>
    </xdr:from>
    <xdr:to>
      <xdr:col>3</xdr:col>
      <xdr:colOff>3949906</xdr:colOff>
      <xdr:row>16</xdr:row>
      <xdr:rowOff>3203864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228" y="59228183"/>
          <a:ext cx="3880633" cy="2632363"/>
        </a:xfrm>
        <a:prstGeom prst="rect">
          <a:avLst/>
        </a:prstGeom>
      </xdr:spPr>
    </xdr:pic>
    <xdr:clientData/>
  </xdr:twoCellAnchor>
  <xdr:twoCellAnchor editAs="oneCell">
    <xdr:from>
      <xdr:col>3</xdr:col>
      <xdr:colOff>103909</xdr:colOff>
      <xdr:row>20</xdr:row>
      <xdr:rowOff>554182</xdr:rowOff>
    </xdr:from>
    <xdr:to>
      <xdr:col>3</xdr:col>
      <xdr:colOff>3984542</xdr:colOff>
      <xdr:row>20</xdr:row>
      <xdr:rowOff>3186545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1864" y="55903091"/>
          <a:ext cx="3880633" cy="2632363"/>
        </a:xfrm>
        <a:prstGeom prst="rect">
          <a:avLst/>
        </a:prstGeom>
      </xdr:spPr>
    </xdr:pic>
    <xdr:clientData/>
  </xdr:twoCellAnchor>
  <xdr:twoCellAnchor editAs="oneCell">
    <xdr:from>
      <xdr:col>3</xdr:col>
      <xdr:colOff>138546</xdr:colOff>
      <xdr:row>21</xdr:row>
      <xdr:rowOff>606136</xdr:rowOff>
    </xdr:from>
    <xdr:to>
      <xdr:col>3</xdr:col>
      <xdr:colOff>4013034</xdr:colOff>
      <xdr:row>21</xdr:row>
      <xdr:rowOff>3186545</xdr:rowOff>
    </xdr:to>
    <xdr:pic>
      <xdr:nvPicPr>
        <xdr:cNvPr id="23" name="Obraz 22" descr="zawór do zmywarki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86501" y="59765045"/>
          <a:ext cx="3874488" cy="2580409"/>
        </a:xfrm>
        <a:prstGeom prst="rect">
          <a:avLst/>
        </a:prstGeom>
      </xdr:spPr>
    </xdr:pic>
    <xdr:clientData/>
  </xdr:twoCellAnchor>
  <xdr:twoCellAnchor editAs="oneCell">
    <xdr:from>
      <xdr:col>3</xdr:col>
      <xdr:colOff>51955</xdr:colOff>
      <xdr:row>23</xdr:row>
      <xdr:rowOff>519546</xdr:rowOff>
    </xdr:from>
    <xdr:to>
      <xdr:col>3</xdr:col>
      <xdr:colOff>3926443</xdr:colOff>
      <xdr:row>23</xdr:row>
      <xdr:rowOff>3099955</xdr:rowOff>
    </xdr:to>
    <xdr:pic>
      <xdr:nvPicPr>
        <xdr:cNvPr id="24" name="Obraz 23" descr="zawór do zmywarki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199910" y="67298455"/>
          <a:ext cx="3874488" cy="2580409"/>
        </a:xfrm>
        <a:prstGeom prst="rect">
          <a:avLst/>
        </a:prstGeom>
      </xdr:spPr>
    </xdr:pic>
    <xdr:clientData/>
  </xdr:twoCellAnchor>
  <xdr:twoCellAnchor editAs="oneCell">
    <xdr:from>
      <xdr:col>3</xdr:col>
      <xdr:colOff>173182</xdr:colOff>
      <xdr:row>22</xdr:row>
      <xdr:rowOff>103909</xdr:rowOff>
    </xdr:from>
    <xdr:to>
      <xdr:col>3</xdr:col>
      <xdr:colOff>3758045</xdr:colOff>
      <xdr:row>22</xdr:row>
      <xdr:rowOff>3688772</xdr:rowOff>
    </xdr:to>
    <xdr:pic>
      <xdr:nvPicPr>
        <xdr:cNvPr id="25" name="Obraz 24" descr="syfon pralki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21137" y="63072818"/>
          <a:ext cx="3584863" cy="358486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1143001</xdr:colOff>
      <xdr:row>18</xdr:row>
      <xdr:rowOff>121228</xdr:rowOff>
    </xdr:from>
    <xdr:to>
      <xdr:col>3</xdr:col>
      <xdr:colOff>3151910</xdr:colOff>
      <xdr:row>18</xdr:row>
      <xdr:rowOff>3584439</xdr:rowOff>
    </xdr:to>
    <xdr:pic>
      <xdr:nvPicPr>
        <xdr:cNvPr id="9" name="Obraz 8" descr="grohe concett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0956" y="54967910"/>
          <a:ext cx="2008909" cy="3463211"/>
        </a:xfrm>
        <a:prstGeom prst="rect">
          <a:avLst/>
        </a:prstGeom>
      </xdr:spPr>
    </xdr:pic>
    <xdr:clientData/>
  </xdr:twoCellAnchor>
  <xdr:twoCellAnchor editAs="oneCell">
    <xdr:from>
      <xdr:col>3</xdr:col>
      <xdr:colOff>86591</xdr:colOff>
      <xdr:row>19</xdr:row>
      <xdr:rowOff>900546</xdr:rowOff>
    </xdr:from>
    <xdr:to>
      <xdr:col>3</xdr:col>
      <xdr:colOff>3976784</xdr:colOff>
      <xdr:row>19</xdr:row>
      <xdr:rowOff>2874819</xdr:rowOff>
    </xdr:to>
    <xdr:pic>
      <xdr:nvPicPr>
        <xdr:cNvPr id="10" name="Obraz 9" descr="blanco zlew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234546" y="59557228"/>
          <a:ext cx="3890193" cy="1974273"/>
        </a:xfrm>
        <a:prstGeom prst="rect">
          <a:avLst/>
        </a:prstGeom>
      </xdr:spPr>
    </xdr:pic>
    <xdr:clientData/>
  </xdr:twoCellAnchor>
  <xdr:twoCellAnchor editAs="oneCell">
    <xdr:from>
      <xdr:col>3</xdr:col>
      <xdr:colOff>86590</xdr:colOff>
      <xdr:row>2</xdr:row>
      <xdr:rowOff>190500</xdr:rowOff>
    </xdr:from>
    <xdr:to>
      <xdr:col>3</xdr:col>
      <xdr:colOff>3928183</xdr:colOff>
      <xdr:row>2</xdr:row>
      <xdr:rowOff>3671454</xdr:rowOff>
    </xdr:to>
    <xdr:pic>
      <xdr:nvPicPr>
        <xdr:cNvPr id="11" name="Obraz 10" descr="kludi bozz podtynkowa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234545" y="1194955"/>
          <a:ext cx="3841593" cy="3480954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</xdr:row>
      <xdr:rowOff>103909</xdr:rowOff>
    </xdr:from>
    <xdr:to>
      <xdr:col>3</xdr:col>
      <xdr:colOff>3563216</xdr:colOff>
      <xdr:row>4</xdr:row>
      <xdr:rowOff>3732934</xdr:rowOff>
    </xdr:to>
    <xdr:pic>
      <xdr:nvPicPr>
        <xdr:cNvPr id="12" name="Obraz 11" descr="kludi bozz sztorcowa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25046" y="4918364"/>
          <a:ext cx="3286125" cy="3629025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6</xdr:row>
      <xdr:rowOff>155865</xdr:rowOff>
    </xdr:from>
    <xdr:to>
      <xdr:col>3</xdr:col>
      <xdr:colOff>3827318</xdr:colOff>
      <xdr:row>6</xdr:row>
      <xdr:rowOff>3706092</xdr:rowOff>
    </xdr:to>
    <xdr:pic>
      <xdr:nvPicPr>
        <xdr:cNvPr id="13" name="Obraz 12" descr="k081701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425046" y="12590320"/>
          <a:ext cx="3550227" cy="3550227"/>
        </a:xfrm>
        <a:prstGeom prst="rect">
          <a:avLst/>
        </a:prstGeom>
      </xdr:spPr>
    </xdr:pic>
    <xdr:clientData/>
  </xdr:twoCellAnchor>
  <xdr:twoCellAnchor editAs="oneCell">
    <xdr:from>
      <xdr:col>3</xdr:col>
      <xdr:colOff>242455</xdr:colOff>
      <xdr:row>5</xdr:row>
      <xdr:rowOff>138545</xdr:rowOff>
    </xdr:from>
    <xdr:to>
      <xdr:col>3</xdr:col>
      <xdr:colOff>3861955</xdr:colOff>
      <xdr:row>5</xdr:row>
      <xdr:rowOff>3758045</xdr:rowOff>
    </xdr:to>
    <xdr:pic>
      <xdr:nvPicPr>
        <xdr:cNvPr id="14" name="Obraz 13" descr="0e85ae848b144293ccb14b56792e3c55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390410" y="8763000"/>
          <a:ext cx="3619500" cy="3619500"/>
        </a:xfrm>
        <a:prstGeom prst="rect">
          <a:avLst/>
        </a:prstGeom>
      </xdr:spPr>
    </xdr:pic>
    <xdr:clientData/>
  </xdr:twoCellAnchor>
  <xdr:twoCellAnchor editAs="oneCell">
    <xdr:from>
      <xdr:col>3</xdr:col>
      <xdr:colOff>294408</xdr:colOff>
      <xdr:row>7</xdr:row>
      <xdr:rowOff>225135</xdr:rowOff>
    </xdr:from>
    <xdr:to>
      <xdr:col>3</xdr:col>
      <xdr:colOff>3654135</xdr:colOff>
      <xdr:row>7</xdr:row>
      <xdr:rowOff>3584862</xdr:rowOff>
    </xdr:to>
    <xdr:pic>
      <xdr:nvPicPr>
        <xdr:cNvPr id="16" name="Obraz 15" descr="534291fbd43d4cd0f0ec20d851e4be32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442363" y="16469590"/>
          <a:ext cx="3359727" cy="3359727"/>
        </a:xfrm>
        <a:prstGeom prst="rect">
          <a:avLst/>
        </a:prstGeom>
      </xdr:spPr>
    </xdr:pic>
    <xdr:clientData/>
  </xdr:twoCellAnchor>
  <xdr:twoCellAnchor editAs="oneCell">
    <xdr:from>
      <xdr:col>3</xdr:col>
      <xdr:colOff>155864</xdr:colOff>
      <xdr:row>15</xdr:row>
      <xdr:rowOff>1125683</xdr:rowOff>
    </xdr:from>
    <xdr:to>
      <xdr:col>3</xdr:col>
      <xdr:colOff>3933583</xdr:colOff>
      <xdr:row>15</xdr:row>
      <xdr:rowOff>2736273</xdr:rowOff>
    </xdr:to>
    <xdr:pic>
      <xdr:nvPicPr>
        <xdr:cNvPr id="17" name="Obraz 16" descr="15e96dd6686cd7de579aad84ce68133c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303819" y="47850138"/>
          <a:ext cx="3777719" cy="16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294409</xdr:colOff>
      <xdr:row>13</xdr:row>
      <xdr:rowOff>103909</xdr:rowOff>
    </xdr:from>
    <xdr:to>
      <xdr:col>3</xdr:col>
      <xdr:colOff>3844636</xdr:colOff>
      <xdr:row>13</xdr:row>
      <xdr:rowOff>3654136</xdr:rowOff>
    </xdr:to>
    <xdr:pic>
      <xdr:nvPicPr>
        <xdr:cNvPr id="19" name="Obraz 18" descr="500_500_productGfx_502ac12e93d338f9fdd2d8b668762759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442364" y="39208364"/>
          <a:ext cx="3550227" cy="3550227"/>
        </a:xfrm>
        <a:prstGeom prst="rect">
          <a:avLst/>
        </a:prstGeom>
      </xdr:spPr>
    </xdr:pic>
    <xdr:clientData/>
  </xdr:twoCellAnchor>
  <xdr:twoCellAnchor editAs="oneCell">
    <xdr:from>
      <xdr:col>3</xdr:col>
      <xdr:colOff>155865</xdr:colOff>
      <xdr:row>12</xdr:row>
      <xdr:rowOff>606136</xdr:rowOff>
    </xdr:from>
    <xdr:to>
      <xdr:col>3</xdr:col>
      <xdr:colOff>3942915</xdr:colOff>
      <xdr:row>12</xdr:row>
      <xdr:rowOff>3238499</xdr:rowOff>
    </xdr:to>
    <xdr:pic>
      <xdr:nvPicPr>
        <xdr:cNvPr id="21" name="Obraz 20" descr="d88f068725f897e9ad0c69b2a7128451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303820" y="35900591"/>
          <a:ext cx="3787050" cy="2632363"/>
        </a:xfrm>
        <a:prstGeom prst="rect">
          <a:avLst/>
        </a:prstGeom>
      </xdr:spPr>
    </xdr:pic>
    <xdr:clientData/>
  </xdr:twoCellAnchor>
  <xdr:twoCellAnchor editAs="oneCell">
    <xdr:from>
      <xdr:col>3</xdr:col>
      <xdr:colOff>86591</xdr:colOff>
      <xdr:row>10</xdr:row>
      <xdr:rowOff>536864</xdr:rowOff>
    </xdr:from>
    <xdr:to>
      <xdr:col>3</xdr:col>
      <xdr:colOff>3968744</xdr:colOff>
      <xdr:row>10</xdr:row>
      <xdr:rowOff>3342409</xdr:rowOff>
    </xdr:to>
    <xdr:pic>
      <xdr:nvPicPr>
        <xdr:cNvPr id="22" name="Obraz 21" descr="025b11328b67e1a6d23718dc77e40764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234546" y="28211319"/>
          <a:ext cx="3882153" cy="2805545"/>
        </a:xfrm>
        <a:prstGeom prst="rect">
          <a:avLst/>
        </a:prstGeom>
      </xdr:spPr>
    </xdr:pic>
    <xdr:clientData/>
  </xdr:twoCellAnchor>
  <xdr:twoCellAnchor editAs="oneCell">
    <xdr:from>
      <xdr:col>3</xdr:col>
      <xdr:colOff>1091046</xdr:colOff>
      <xdr:row>11</xdr:row>
      <xdr:rowOff>225136</xdr:rowOff>
    </xdr:from>
    <xdr:to>
      <xdr:col>3</xdr:col>
      <xdr:colOff>3013363</xdr:colOff>
      <xdr:row>11</xdr:row>
      <xdr:rowOff>3614192</xdr:rowOff>
    </xdr:to>
    <xdr:pic>
      <xdr:nvPicPr>
        <xdr:cNvPr id="27" name="Obraz 26" descr="stelaż geberitu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239001" y="31709591"/>
          <a:ext cx="1922317" cy="3389056"/>
        </a:xfrm>
        <a:prstGeom prst="rect">
          <a:avLst/>
        </a:prstGeom>
      </xdr:spPr>
    </xdr:pic>
    <xdr:clientData/>
  </xdr:twoCellAnchor>
  <xdr:twoCellAnchor editAs="oneCell">
    <xdr:from>
      <xdr:col>3</xdr:col>
      <xdr:colOff>813953</xdr:colOff>
      <xdr:row>9</xdr:row>
      <xdr:rowOff>51954</xdr:rowOff>
    </xdr:from>
    <xdr:to>
      <xdr:col>3</xdr:col>
      <xdr:colOff>3290454</xdr:colOff>
      <xdr:row>9</xdr:row>
      <xdr:rowOff>3750268</xdr:rowOff>
    </xdr:to>
    <xdr:pic>
      <xdr:nvPicPr>
        <xdr:cNvPr id="28" name="Obraz 27" descr="9b0ee31d4a6ad8a0b101e2d8ffe8350e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961908" y="23916409"/>
          <a:ext cx="2476501" cy="3698314"/>
        </a:xfrm>
        <a:prstGeom prst="rect">
          <a:avLst/>
        </a:prstGeom>
      </xdr:spPr>
    </xdr:pic>
    <xdr:clientData/>
  </xdr:twoCellAnchor>
  <xdr:twoCellAnchor editAs="oneCell">
    <xdr:from>
      <xdr:col>3</xdr:col>
      <xdr:colOff>432954</xdr:colOff>
      <xdr:row>8</xdr:row>
      <xdr:rowOff>381000</xdr:rowOff>
    </xdr:from>
    <xdr:to>
      <xdr:col>3</xdr:col>
      <xdr:colOff>3740726</xdr:colOff>
      <xdr:row>8</xdr:row>
      <xdr:rowOff>3490306</xdr:rowOff>
    </xdr:to>
    <xdr:pic>
      <xdr:nvPicPr>
        <xdr:cNvPr id="29" name="Obraz 28" descr="rączka prysznicowa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580909" y="20435455"/>
          <a:ext cx="3307772" cy="310930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</xdr:row>
      <xdr:rowOff>69273</xdr:rowOff>
    </xdr:from>
    <xdr:to>
      <xdr:col>3</xdr:col>
      <xdr:colOff>3861954</xdr:colOff>
      <xdr:row>3</xdr:row>
      <xdr:rowOff>3740727</xdr:rowOff>
    </xdr:to>
    <xdr:pic>
      <xdr:nvPicPr>
        <xdr:cNvPr id="26" name="Obraz 25" descr="kludi element podtynkowy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338455" y="4883728"/>
          <a:ext cx="3671454" cy="36714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217714</xdr:colOff>
      <xdr:row>22</xdr:row>
      <xdr:rowOff>204107</xdr:rowOff>
    </xdr:from>
    <xdr:to>
      <xdr:col>3</xdr:col>
      <xdr:colOff>3701142</xdr:colOff>
      <xdr:row>22</xdr:row>
      <xdr:rowOff>3582650</xdr:rowOff>
    </xdr:to>
    <xdr:pic>
      <xdr:nvPicPr>
        <xdr:cNvPr id="5" name="Obraz 4" descr="ranarp-reflektor-z-klamra-scienny-czarny__0606607_PE682410_S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50" y="57068357"/>
          <a:ext cx="3483428" cy="3378543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23</xdr:row>
      <xdr:rowOff>353786</xdr:rowOff>
    </xdr:from>
    <xdr:to>
      <xdr:col>3</xdr:col>
      <xdr:colOff>3913221</xdr:colOff>
      <xdr:row>23</xdr:row>
      <xdr:rowOff>3211286</xdr:rowOff>
    </xdr:to>
    <xdr:pic>
      <xdr:nvPicPr>
        <xdr:cNvPr id="4" name="Obraz 3" descr="reflektork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2893" y="61028036"/>
          <a:ext cx="3804364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24</xdr:row>
      <xdr:rowOff>1796142</xdr:rowOff>
    </xdr:from>
    <xdr:to>
      <xdr:col>3</xdr:col>
      <xdr:colOff>3895042</xdr:colOff>
      <xdr:row>24</xdr:row>
      <xdr:rowOff>2000249</xdr:rowOff>
    </xdr:to>
    <xdr:pic>
      <xdr:nvPicPr>
        <xdr:cNvPr id="6" name="Obraz 5" descr="pol_pm_Profil-Tracer-Black-2-m-9452-5698_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32072" y="66280392"/>
          <a:ext cx="3827006" cy="204107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25</xdr:row>
      <xdr:rowOff>1197429</xdr:rowOff>
    </xdr:from>
    <xdr:to>
      <xdr:col>3</xdr:col>
      <xdr:colOff>3756218</xdr:colOff>
      <xdr:row>25</xdr:row>
      <xdr:rowOff>2367643</xdr:rowOff>
    </xdr:to>
    <xdr:pic>
      <xdr:nvPicPr>
        <xdr:cNvPr id="7" name="Obraz 6" descr="profil power end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81750" y="69491679"/>
          <a:ext cx="3538504" cy="1170214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326571</xdr:colOff>
      <xdr:row>26</xdr:row>
      <xdr:rowOff>1047750</xdr:rowOff>
    </xdr:from>
    <xdr:to>
      <xdr:col>3</xdr:col>
      <xdr:colOff>3801130</xdr:colOff>
      <xdr:row>26</xdr:row>
      <xdr:rowOff>2735036</xdr:rowOff>
    </xdr:to>
    <xdr:pic>
      <xdr:nvPicPr>
        <xdr:cNvPr id="8" name="Obraz 7" descr="profil straight connector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90607" y="73152000"/>
          <a:ext cx="3474559" cy="1687286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16</xdr:row>
      <xdr:rowOff>353786</xdr:rowOff>
    </xdr:from>
    <xdr:to>
      <xdr:col>3</xdr:col>
      <xdr:colOff>3913221</xdr:colOff>
      <xdr:row>16</xdr:row>
      <xdr:rowOff>3211286</xdr:rowOff>
    </xdr:to>
    <xdr:pic>
      <xdr:nvPicPr>
        <xdr:cNvPr id="9" name="Obraz 8" descr="reflektork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2893" y="72458036"/>
          <a:ext cx="3804364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17</xdr:row>
      <xdr:rowOff>1796142</xdr:rowOff>
    </xdr:from>
    <xdr:to>
      <xdr:col>3</xdr:col>
      <xdr:colOff>3895042</xdr:colOff>
      <xdr:row>17</xdr:row>
      <xdr:rowOff>2000249</xdr:rowOff>
    </xdr:to>
    <xdr:pic>
      <xdr:nvPicPr>
        <xdr:cNvPr id="10" name="Obraz 9" descr="pol_pm_Profil-Tracer-Black-2-m-9452-5698_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32072" y="77710392"/>
          <a:ext cx="3827006" cy="204107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18</xdr:row>
      <xdr:rowOff>1197429</xdr:rowOff>
    </xdr:from>
    <xdr:to>
      <xdr:col>3</xdr:col>
      <xdr:colOff>3756218</xdr:colOff>
      <xdr:row>18</xdr:row>
      <xdr:rowOff>2367643</xdr:rowOff>
    </xdr:to>
    <xdr:pic>
      <xdr:nvPicPr>
        <xdr:cNvPr id="11" name="Obraz 10" descr="profil power end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81750" y="80921679"/>
          <a:ext cx="3538504" cy="1170214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326571</xdr:colOff>
      <xdr:row>19</xdr:row>
      <xdr:rowOff>1047750</xdr:rowOff>
    </xdr:from>
    <xdr:to>
      <xdr:col>3</xdr:col>
      <xdr:colOff>3801130</xdr:colOff>
      <xdr:row>19</xdr:row>
      <xdr:rowOff>2735036</xdr:rowOff>
    </xdr:to>
    <xdr:pic>
      <xdr:nvPicPr>
        <xdr:cNvPr id="12" name="Obraz 11" descr="profil straight connector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90607" y="84582000"/>
          <a:ext cx="3474559" cy="1687286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326571</xdr:colOff>
      <xdr:row>15</xdr:row>
      <xdr:rowOff>176893</xdr:rowOff>
    </xdr:from>
    <xdr:to>
      <xdr:col>3</xdr:col>
      <xdr:colOff>3714749</xdr:colOff>
      <xdr:row>15</xdr:row>
      <xdr:rowOff>3565071</xdr:rowOff>
    </xdr:to>
    <xdr:pic>
      <xdr:nvPicPr>
        <xdr:cNvPr id="13" name="Obraz 12" descr="kinkiety łóżkowe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490607" y="41297679"/>
          <a:ext cx="3388178" cy="3388178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1088571</xdr:colOff>
      <xdr:row>2</xdr:row>
      <xdr:rowOff>190499</xdr:rowOff>
    </xdr:from>
    <xdr:to>
      <xdr:col>3</xdr:col>
      <xdr:colOff>3292928</xdr:colOff>
      <xdr:row>2</xdr:row>
      <xdr:rowOff>3533370</xdr:rowOff>
    </xdr:to>
    <xdr:pic>
      <xdr:nvPicPr>
        <xdr:cNvPr id="14" name="Obraz 13" descr="philips pillar biały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52607" y="1197428"/>
          <a:ext cx="2204357" cy="3342871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1088571</xdr:colOff>
      <xdr:row>12</xdr:row>
      <xdr:rowOff>81643</xdr:rowOff>
    </xdr:from>
    <xdr:to>
      <xdr:col>3</xdr:col>
      <xdr:colOff>3211285</xdr:colOff>
      <xdr:row>12</xdr:row>
      <xdr:rowOff>3697662</xdr:rowOff>
    </xdr:to>
    <xdr:pic>
      <xdr:nvPicPr>
        <xdr:cNvPr id="15" name="Obraz 14" descr="philips pillar czarny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252607" y="33078964"/>
          <a:ext cx="2122714" cy="361601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136073</xdr:colOff>
      <xdr:row>4</xdr:row>
      <xdr:rowOff>544286</xdr:rowOff>
    </xdr:from>
    <xdr:to>
      <xdr:col>3</xdr:col>
      <xdr:colOff>3873501</xdr:colOff>
      <xdr:row>4</xdr:row>
      <xdr:rowOff>3347357</xdr:rowOff>
    </xdr:to>
    <xdr:pic>
      <xdr:nvPicPr>
        <xdr:cNvPr id="16" name="Obraz 15" descr="oczka sufitowe podtynkowe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300109" y="5864679"/>
          <a:ext cx="3737428" cy="2803071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435429</xdr:colOff>
      <xdr:row>5</xdr:row>
      <xdr:rowOff>163286</xdr:rowOff>
    </xdr:from>
    <xdr:to>
      <xdr:col>3</xdr:col>
      <xdr:colOff>3701143</xdr:colOff>
      <xdr:row>5</xdr:row>
      <xdr:rowOff>3429000</xdr:rowOff>
    </xdr:to>
    <xdr:pic>
      <xdr:nvPicPr>
        <xdr:cNvPr id="17" name="Obraz 16" descr="kinkiet między oknami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599465" y="9293679"/>
          <a:ext cx="3265714" cy="326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1088571</xdr:colOff>
      <xdr:row>9</xdr:row>
      <xdr:rowOff>190499</xdr:rowOff>
    </xdr:from>
    <xdr:to>
      <xdr:col>3</xdr:col>
      <xdr:colOff>3292928</xdr:colOff>
      <xdr:row>9</xdr:row>
      <xdr:rowOff>3533370</xdr:rowOff>
    </xdr:to>
    <xdr:pic>
      <xdr:nvPicPr>
        <xdr:cNvPr id="20" name="Obraz 19" descr="philips pillar biały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52607" y="1197428"/>
          <a:ext cx="2204357" cy="3342871"/>
        </a:xfrm>
        <a:prstGeom prst="rect">
          <a:avLst/>
        </a:prstGeom>
      </xdr:spPr>
    </xdr:pic>
    <xdr:clientData/>
  </xdr:twoCellAnchor>
  <xdr:twoCellAnchor editAs="oneCell">
    <xdr:from>
      <xdr:col>3</xdr:col>
      <xdr:colOff>225135</xdr:colOff>
      <xdr:row>13</xdr:row>
      <xdr:rowOff>51955</xdr:rowOff>
    </xdr:from>
    <xdr:to>
      <xdr:col>3</xdr:col>
      <xdr:colOff>3913907</xdr:colOff>
      <xdr:row>13</xdr:row>
      <xdr:rowOff>3740727</xdr:rowOff>
    </xdr:to>
    <xdr:pic>
      <xdr:nvPicPr>
        <xdr:cNvPr id="21" name="Obraz 20" descr="mlamp-pl-kinkiet-lampa-scienna-arvada-cs-w061-3-wh-zumaline-regulowana-oprawa-na-wysiegniku-reflektorek-bialy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389171" y="68346205"/>
          <a:ext cx="3688772" cy="3688772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21</xdr:row>
      <xdr:rowOff>95250</xdr:rowOff>
    </xdr:from>
    <xdr:to>
      <xdr:col>3</xdr:col>
      <xdr:colOff>3728358</xdr:colOff>
      <xdr:row>21</xdr:row>
      <xdr:rowOff>3578679</xdr:rowOff>
    </xdr:to>
    <xdr:pic>
      <xdr:nvPicPr>
        <xdr:cNvPr id="22" name="Obraz 21" descr="kinkiet przy oknie w kuchni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408965" y="68389500"/>
          <a:ext cx="3483429" cy="3483429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27</xdr:row>
      <xdr:rowOff>108857</xdr:rowOff>
    </xdr:from>
    <xdr:to>
      <xdr:col>3</xdr:col>
      <xdr:colOff>3808069</xdr:colOff>
      <xdr:row>27</xdr:row>
      <xdr:rowOff>3701143</xdr:rowOff>
    </xdr:to>
    <xdr:pic>
      <xdr:nvPicPr>
        <xdr:cNvPr id="24" name="Obraz 23" descr="lampa z aliexpress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408965" y="91263107"/>
          <a:ext cx="3563140" cy="3592286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204106</xdr:colOff>
      <xdr:row>8</xdr:row>
      <xdr:rowOff>176892</xdr:rowOff>
    </xdr:from>
    <xdr:to>
      <xdr:col>3</xdr:col>
      <xdr:colOff>3809999</xdr:colOff>
      <xdr:row>8</xdr:row>
      <xdr:rowOff>3534379</xdr:rowOff>
    </xdr:to>
    <xdr:pic>
      <xdr:nvPicPr>
        <xdr:cNvPr id="25" name="Obraz 24" descr="lampa nad stołem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368142" y="21240749"/>
          <a:ext cx="3605893" cy="335748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952500</xdr:colOff>
      <xdr:row>6</xdr:row>
      <xdr:rowOff>258535</xdr:rowOff>
    </xdr:from>
    <xdr:to>
      <xdr:col>3</xdr:col>
      <xdr:colOff>3168695</xdr:colOff>
      <xdr:row>6</xdr:row>
      <xdr:rowOff>3578678</xdr:rowOff>
    </xdr:to>
    <xdr:pic>
      <xdr:nvPicPr>
        <xdr:cNvPr id="26" name="Obraz 25" descr="lampa wc przy lustrze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16536" y="13198928"/>
          <a:ext cx="2216195" cy="3320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uro.com.pl/akcesoria-do-projektorow-multimedialnych/art-em-84-186x105-16-9-84-.bhtml?fbclid=IwAR3Wpds1o-q-tyxNJXewFFTaAJHnnyVjhmEPFfDPDe4O7MaumGO6sl8WCW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klepbaterie.pl/baterie/baterie-lazienkowe/baterie/wannowe/386910576-bozz_p_3572" TargetMode="External"/><Relationship Id="rId13" Type="http://schemas.openxmlformats.org/officeDocument/2006/relationships/hyperlink" Target="https://www.lazienkaplus.pl/pl/ideal-standard-strada-umywalka-50-cm-k081701,487015,81,i/?utm_source=gmc&amp;gclid=CjwKCAiA0uLgBRABEiwAecFnk9fQKExdNzDntBAqTPKMaE4uFOnIkrt1sdYdsweYR6BPu60UeKmjURoCf_AQAvD_BwE&amp;gclsrc=aw.ds" TargetMode="External"/><Relationship Id="rId18" Type="http://schemas.openxmlformats.org/officeDocument/2006/relationships/hyperlink" Target="https://www.sklepbaterie.pl/blanco-513230-p49064.html" TargetMode="External"/><Relationship Id="rId3" Type="http://schemas.openxmlformats.org/officeDocument/2006/relationships/hyperlink" Target="https://www.sklepbaterie.pl/baterie/zawory/katowe/052120699_p_24115" TargetMode="External"/><Relationship Id="rId7" Type="http://schemas.openxmlformats.org/officeDocument/2006/relationships/hyperlink" Target="https://www.sklepbaterie.pl/przyciski/stelaze-podtynkowe/chromowane-blyszczace/115-080-kh-1_p_36227" TargetMode="External"/><Relationship Id="rId12" Type="http://schemas.openxmlformats.org/officeDocument/2006/relationships/hyperlink" Target="https://www.sklepbaterie.pl/ceramika-sanitarna/umywalki-i-postumenty/blatowe-i-podblatowe/l21850900_p_15674" TargetMode="External"/><Relationship Id="rId17" Type="http://schemas.openxmlformats.org/officeDocument/2006/relationships/hyperlink" Target="https://www.sklepbaterie.pl/baterie/baterie-kuchenne/baterie-sztorcowe/32663001_p_16930" TargetMode="External"/><Relationship Id="rId2" Type="http://schemas.openxmlformats.org/officeDocument/2006/relationships/hyperlink" Target="https://www.sklepbaterie.pl/baterie/zawory/katowe/052120699_p_24115" TargetMode="External"/><Relationship Id="rId16" Type="http://schemas.openxmlformats.org/officeDocument/2006/relationships/hyperlink" Target="https://www.sklepbaterie.pl/stelaze-podtynkowe/wc/111-060-00-1_p_36226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in360.pl/sas-polsyfon-umywalkowy-cofniety-pod-szafki-nicoll.html?gclid=Cj0KCQjww8jcBRDZARIsAJGCSGt8l_CtaA6XRZpKumK3YulaaDfQT5RsNuFu4C8kJmQMIju8-Fk0UHIaAgmZEALw_wcB&amp;gclsrc=aw.ds" TargetMode="External"/><Relationship Id="rId6" Type="http://schemas.openxmlformats.org/officeDocument/2006/relationships/hyperlink" Target="https://www.castorama.pl/produkty/instalacja/instalacje-wodne/syfony-i-odplywy-wewnetrzne/syfony/przylacze-mcalpine-do-pralki-lub-zmywarki.html?&amp;gclid=Cj0KCQjw5s3cBRCAARIsAB8ZjU2RHdnxsVNAZRagePNeYU0iRbZ4EO-kRV6m1H6ac4wmZ_LN4Xz1rTsaAo1TEALw_wcB" TargetMode="External"/><Relationship Id="rId11" Type="http://schemas.openxmlformats.org/officeDocument/2006/relationships/hyperlink" Target="https://www.sklepbaterie.pl/kludi-382900576-p82746.html?fbclid=IwAR1AI-hwvtVPrjQEA3fLhGrGcwzz0Wepth8-_9Xm-tBEuPOdeGBxwxhqeFw" TargetMode="External"/><Relationship Id="rId5" Type="http://schemas.openxmlformats.org/officeDocument/2006/relationships/hyperlink" Target="https://www.sklepbaterie.pl/baterie/zawory/katowe/033000699_p_24187" TargetMode="External"/><Relationship Id="rId15" Type="http://schemas.openxmlformats.org/officeDocument/2006/relationships/hyperlink" Target="https://www.sklepbaterie.pl/massi-msm-3673rimslim-p117229.html" TargetMode="External"/><Relationship Id="rId10" Type="http://schemas.openxmlformats.org/officeDocument/2006/relationships/hyperlink" Target="https://www.sklepbaterie.pl/baterie/baterie-lazienkowe/baterie/umywalkowe/382450576-bozz_p_14721?fbclid=IwAR0Uxf_iWWrRcAosH7HMXKL-1RWfVjkXmE8uJkwHTvsjI8QXZpnuwzGr4AQ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sklepbaterie.pl/baterie/zawory/katowe/033000699_p_24187" TargetMode="External"/><Relationship Id="rId9" Type="http://schemas.openxmlformats.org/officeDocument/2006/relationships/hyperlink" Target="https://www.sklepbaterie.pl/prysznice/raczki-prysznicowe-bidetowe/raczki-prysznicowe/6075005-00_p_27671" TargetMode="External"/><Relationship Id="rId14" Type="http://schemas.openxmlformats.org/officeDocument/2006/relationships/hyperlink" Target="https://www.sklepbaterie.pl/prysznice/komplety-natynkowe/27222000_p_1501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.com.pl/piekarniki-do-zabudowy/samsung-nv75k5541rb.bhtml?fbclid=IwAR3lXdaU6bKvvW8J6nqUpmXPJWttyLoyFDBXPza491stsSPTDYBDX9FGB5c" TargetMode="External"/><Relationship Id="rId2" Type="http://schemas.openxmlformats.org/officeDocument/2006/relationships/hyperlink" Target="https://www.euro.com.pl/zmywarki-do-zabudowy/bosch-smv46kx01e.bhtml" TargetMode="External"/><Relationship Id="rId1" Type="http://schemas.openxmlformats.org/officeDocument/2006/relationships/hyperlink" Target="https://www.euro.com.pl/pralki/samsung-wf60f4efw2w.bhtml?fbclid=IwAR2xMLPNm6jtbDUlz4JwQB2yD9Wk7GdxxjTQKgG9oikeMWoLgZLDaTHH5n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lampki.pl/product-pol-5302-Profile-Eye-Spot-9322-Nowodvorski-Lighting.html" TargetMode="External"/><Relationship Id="rId1" Type="http://schemas.openxmlformats.org/officeDocument/2006/relationships/hyperlink" Target="https://mlamp.pl/lampy-scienne-kinkiety/39192-kinkiet-lampa-scienna-arvada-cs-w061-3-wh-zumaline-regulowana-oprawa-na-wysiegniku-reflektorek-bialy.html?fbclid=IwAR1S0plJVnfbJkkCg39fuMtmDVJbG7pK4YHLXwMuv9mOlTqLHDl--d66jNY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X54"/>
  <sheetViews>
    <sheetView showGridLines="0" tabSelected="1" zoomScale="55" zoomScaleNormal="55" workbookViewId="0">
      <selection activeCell="P7" sqref="P7"/>
    </sheetView>
  </sheetViews>
  <sheetFormatPr defaultColWidth="8.85546875" defaultRowHeight="16.5" customHeight="1"/>
  <cols>
    <col min="1" max="1" width="10.7109375" style="11" customWidth="1"/>
    <col min="2" max="2" width="60.7109375" style="11" customWidth="1"/>
    <col min="3" max="3" width="30.7109375" style="11" customWidth="1"/>
    <col min="4" max="4" width="60.7109375" style="11" customWidth="1"/>
    <col min="5" max="5" width="30.7109375" style="11" customWidth="1"/>
    <col min="6" max="13" width="20.7109375" style="11" customWidth="1"/>
    <col min="14" max="15" width="20.7109375" style="4" customWidth="1"/>
    <col min="16" max="16" width="60.7109375" style="11" customWidth="1"/>
    <col min="17" max="258" width="8.85546875" style="1" customWidth="1"/>
  </cols>
  <sheetData>
    <row r="1" spans="1:258" ht="39.950000000000003" customHeight="1">
      <c r="A1" s="49" t="s">
        <v>0</v>
      </c>
      <c r="B1" s="49" t="s">
        <v>1</v>
      </c>
      <c r="C1" s="49" t="s">
        <v>52</v>
      </c>
      <c r="D1" s="49" t="s">
        <v>50</v>
      </c>
      <c r="E1" s="49" t="s">
        <v>2</v>
      </c>
      <c r="F1" s="49" t="s">
        <v>3</v>
      </c>
      <c r="G1" s="49" t="s">
        <v>4</v>
      </c>
      <c r="H1" s="49" t="s">
        <v>38</v>
      </c>
      <c r="I1" s="49" t="s">
        <v>6</v>
      </c>
      <c r="J1" s="49" t="s">
        <v>62</v>
      </c>
      <c r="K1" s="49" t="s">
        <v>5</v>
      </c>
      <c r="L1" s="49" t="s">
        <v>7</v>
      </c>
      <c r="M1" s="49" t="s">
        <v>8</v>
      </c>
      <c r="N1" s="48" t="s">
        <v>43</v>
      </c>
      <c r="O1" s="118" t="s">
        <v>44</v>
      </c>
      <c r="P1" s="49" t="s">
        <v>9</v>
      </c>
    </row>
    <row r="2" spans="1:258" ht="39.950000000000003" customHeight="1">
      <c r="A2" s="239" t="s">
        <v>10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1"/>
    </row>
    <row r="3" spans="1:258" ht="209.25" customHeight="1">
      <c r="A3" s="50">
        <v>1</v>
      </c>
      <c r="B3" s="51" t="s">
        <v>11</v>
      </c>
      <c r="C3" s="52"/>
      <c r="D3" s="53"/>
      <c r="E3" s="53"/>
      <c r="F3" s="52"/>
      <c r="G3" s="52">
        <v>1</v>
      </c>
      <c r="H3" s="63">
        <f>(43400*1.19)+4590</f>
        <v>56236</v>
      </c>
      <c r="I3" s="106">
        <f t="shared" ref="I3:I15" si="0">G3*H3</f>
        <v>56236</v>
      </c>
      <c r="J3" s="63">
        <v>0</v>
      </c>
      <c r="K3" s="121">
        <f>J3*G3</f>
        <v>0</v>
      </c>
      <c r="L3" s="64">
        <v>0</v>
      </c>
      <c r="M3" s="65">
        <f t="shared" ref="M3:M16" si="1">I3-L3</f>
        <v>56236</v>
      </c>
      <c r="N3" s="52"/>
      <c r="O3" s="52"/>
      <c r="P3" s="82"/>
    </row>
    <row r="4" spans="1:258" ht="39.950000000000003" customHeight="1">
      <c r="A4" s="50">
        <v>2</v>
      </c>
      <c r="B4" s="119" t="s">
        <v>13</v>
      </c>
      <c r="C4" s="52"/>
      <c r="D4" s="53"/>
      <c r="E4" s="53"/>
      <c r="F4" s="52"/>
      <c r="G4" s="52">
        <v>1</v>
      </c>
      <c r="H4" s="63">
        <v>0</v>
      </c>
      <c r="I4" s="106">
        <f t="shared" si="0"/>
        <v>0</v>
      </c>
      <c r="J4" s="63">
        <v>20000</v>
      </c>
      <c r="K4" s="121">
        <f t="shared" ref="K4:K5" si="2">G4*J4</f>
        <v>20000</v>
      </c>
      <c r="L4" s="64">
        <v>0</v>
      </c>
      <c r="M4" s="65">
        <f t="shared" si="1"/>
        <v>0</v>
      </c>
      <c r="N4" s="52"/>
      <c r="O4" s="52"/>
      <c r="P4" s="52"/>
    </row>
    <row r="5" spans="1:258" ht="39.950000000000003" customHeight="1">
      <c r="A5" s="50">
        <v>3</v>
      </c>
      <c r="B5" s="119" t="s">
        <v>14</v>
      </c>
      <c r="C5" s="52"/>
      <c r="D5" s="53" t="s">
        <v>53</v>
      </c>
      <c r="E5" s="53"/>
      <c r="F5" s="52"/>
      <c r="G5" s="52">
        <v>1</v>
      </c>
      <c r="H5" s="63">
        <v>0</v>
      </c>
      <c r="I5" s="106">
        <f t="shared" si="0"/>
        <v>0</v>
      </c>
      <c r="J5" s="63">
        <v>2000</v>
      </c>
      <c r="K5" s="121">
        <f t="shared" si="2"/>
        <v>2000</v>
      </c>
      <c r="L5" s="64">
        <v>0</v>
      </c>
      <c r="M5" s="65">
        <f t="shared" si="1"/>
        <v>0</v>
      </c>
      <c r="N5" s="52"/>
      <c r="O5" s="52" t="s">
        <v>45</v>
      </c>
      <c r="P5" s="52"/>
    </row>
    <row r="6" spans="1:258" ht="39.950000000000003" customHeight="1">
      <c r="A6" s="50">
        <v>4</v>
      </c>
      <c r="B6" s="51" t="s">
        <v>47</v>
      </c>
      <c r="C6" s="52" t="s">
        <v>144</v>
      </c>
      <c r="D6" s="53"/>
      <c r="E6" s="53" t="s">
        <v>143</v>
      </c>
      <c r="F6" s="52"/>
      <c r="G6" s="52">
        <v>1</v>
      </c>
      <c r="H6" s="63">
        <v>19640.88</v>
      </c>
      <c r="I6" s="106">
        <f>H6*G6</f>
        <v>19640.88</v>
      </c>
      <c r="J6" s="63">
        <v>0</v>
      </c>
      <c r="K6" s="121">
        <f>J6*G6</f>
        <v>0</v>
      </c>
      <c r="L6" s="64">
        <v>0</v>
      </c>
      <c r="M6" s="65">
        <f t="shared" si="1"/>
        <v>19640.88</v>
      </c>
      <c r="N6" s="52"/>
      <c r="O6" s="52"/>
      <c r="P6" s="52"/>
    </row>
    <row r="7" spans="1:258" ht="300" customHeight="1">
      <c r="A7" s="50">
        <v>5</v>
      </c>
      <c r="B7" s="51" t="s">
        <v>24</v>
      </c>
      <c r="C7" s="53" t="s">
        <v>89</v>
      </c>
      <c r="D7" s="53"/>
      <c r="E7" s="53" t="s">
        <v>100</v>
      </c>
      <c r="F7" s="53" t="s">
        <v>88</v>
      </c>
      <c r="G7" s="52">
        <v>0</v>
      </c>
      <c r="H7" s="46">
        <v>15.35</v>
      </c>
      <c r="I7" s="106">
        <f>H7*G7</f>
        <v>0</v>
      </c>
      <c r="J7" s="46">
        <v>800</v>
      </c>
      <c r="K7" s="121">
        <v>800</v>
      </c>
      <c r="L7" s="64">
        <v>0</v>
      </c>
      <c r="M7" s="65">
        <f t="shared" si="1"/>
        <v>0</v>
      </c>
      <c r="N7" s="52"/>
      <c r="O7" s="52"/>
      <c r="P7" s="8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ht="20.25">
      <c r="A8" s="50">
        <v>6</v>
      </c>
      <c r="B8" s="51" t="s">
        <v>15</v>
      </c>
      <c r="C8" s="52"/>
      <c r="D8" s="53"/>
      <c r="E8" s="53" t="s">
        <v>12</v>
      </c>
      <c r="F8" s="52"/>
      <c r="G8" s="52">
        <v>1</v>
      </c>
      <c r="H8" s="63">
        <v>0</v>
      </c>
      <c r="I8" s="106">
        <f>płytki!F10</f>
        <v>9384.5798604000011</v>
      </c>
      <c r="J8" s="63">
        <v>0</v>
      </c>
      <c r="K8" s="121">
        <f>J8*G8</f>
        <v>0</v>
      </c>
      <c r="L8" s="64">
        <v>0</v>
      </c>
      <c r="M8" s="65">
        <f t="shared" si="1"/>
        <v>9384.5798604000011</v>
      </c>
      <c r="N8" s="52"/>
      <c r="O8" s="52"/>
      <c r="P8" s="5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ht="40.5">
      <c r="A9" s="50">
        <v>7</v>
      </c>
      <c r="B9" s="51" t="s">
        <v>96</v>
      </c>
      <c r="C9" s="52"/>
      <c r="D9" s="53"/>
      <c r="E9" s="53" t="s">
        <v>12</v>
      </c>
      <c r="F9" s="52"/>
      <c r="G9" s="52">
        <v>1</v>
      </c>
      <c r="H9" s="46">
        <v>0</v>
      </c>
      <c r="I9" s="106">
        <f>armaturaiceramika!G25</f>
        <v>9998.9</v>
      </c>
      <c r="J9" s="63">
        <v>0</v>
      </c>
      <c r="K9" s="121">
        <f>J9*G9</f>
        <v>0</v>
      </c>
      <c r="L9" s="64">
        <v>0</v>
      </c>
      <c r="M9" s="65">
        <f t="shared" si="1"/>
        <v>9998.9</v>
      </c>
      <c r="N9" s="52"/>
      <c r="O9" s="52"/>
      <c r="P9" s="52"/>
    </row>
    <row r="10" spans="1:258" ht="40.5">
      <c r="A10" s="50">
        <v>8</v>
      </c>
      <c r="B10" s="51" t="s">
        <v>16</v>
      </c>
      <c r="C10" s="52" t="s">
        <v>146</v>
      </c>
      <c r="D10" s="53" t="s">
        <v>147</v>
      </c>
      <c r="E10" s="53" t="s">
        <v>148</v>
      </c>
      <c r="F10" s="53"/>
      <c r="G10" s="52">
        <v>1</v>
      </c>
      <c r="H10" s="63">
        <v>7483</v>
      </c>
      <c r="I10" s="106">
        <f t="shared" si="0"/>
        <v>7483</v>
      </c>
      <c r="J10" s="63">
        <v>0</v>
      </c>
      <c r="K10" s="121">
        <f>G10*J10</f>
        <v>0</v>
      </c>
      <c r="L10" s="64">
        <v>0</v>
      </c>
      <c r="M10" s="65">
        <f t="shared" si="1"/>
        <v>7483</v>
      </c>
      <c r="N10" s="52"/>
      <c r="O10" s="52"/>
      <c r="P10" s="83"/>
    </row>
    <row r="11" spans="1:258" ht="39.950000000000003" customHeight="1">
      <c r="A11" s="50">
        <v>9</v>
      </c>
      <c r="B11" s="51" t="s">
        <v>18</v>
      </c>
      <c r="C11" s="54" t="s">
        <v>19</v>
      </c>
      <c r="D11" s="53"/>
      <c r="E11" s="53" t="s">
        <v>12</v>
      </c>
      <c r="F11" s="52"/>
      <c r="G11" s="52">
        <v>1</v>
      </c>
      <c r="H11" s="63">
        <v>0</v>
      </c>
      <c r="I11" s="106">
        <f t="shared" ref="I11" si="3">G11*H11</f>
        <v>0</v>
      </c>
      <c r="J11" s="63">
        <v>65000</v>
      </c>
      <c r="K11" s="121">
        <f>J11*G11</f>
        <v>65000</v>
      </c>
      <c r="L11" s="64">
        <v>0</v>
      </c>
      <c r="M11" s="65">
        <f t="shared" si="1"/>
        <v>0</v>
      </c>
      <c r="N11" s="52"/>
      <c r="O11" s="52"/>
      <c r="P11" s="8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ht="39.950000000000003" customHeight="1">
      <c r="A12" s="50">
        <v>10</v>
      </c>
      <c r="B12" s="51" t="s">
        <v>20</v>
      </c>
      <c r="C12" s="55"/>
      <c r="D12" s="53"/>
      <c r="E12" s="53" t="s">
        <v>12</v>
      </c>
      <c r="F12" s="52"/>
      <c r="G12" s="52">
        <v>1</v>
      </c>
      <c r="H12" s="63">
        <f>AGD!C9</f>
        <v>10664</v>
      </c>
      <c r="I12" s="106">
        <f t="shared" si="0"/>
        <v>10664</v>
      </c>
      <c r="J12" s="63">
        <v>0</v>
      </c>
      <c r="K12" s="121">
        <f>J12*G12</f>
        <v>0</v>
      </c>
      <c r="L12" s="64">
        <v>0</v>
      </c>
      <c r="M12" s="65">
        <f t="shared" si="1"/>
        <v>10664</v>
      </c>
      <c r="N12" s="52"/>
      <c r="O12" s="52"/>
      <c r="P12" s="83"/>
    </row>
    <row r="13" spans="1:258" ht="39.950000000000003" customHeight="1">
      <c r="A13" s="50">
        <v>11</v>
      </c>
      <c r="B13" s="51" t="s">
        <v>21</v>
      </c>
      <c r="C13" s="55"/>
      <c r="D13" s="53"/>
      <c r="E13" s="53" t="s">
        <v>12</v>
      </c>
      <c r="F13" s="52"/>
      <c r="G13" s="52">
        <v>1</v>
      </c>
      <c r="H13" s="46">
        <f>lampy!G29</f>
        <v>6319.61</v>
      </c>
      <c r="I13" s="106">
        <f t="shared" si="0"/>
        <v>6319.61</v>
      </c>
      <c r="J13" s="63">
        <v>0</v>
      </c>
      <c r="K13" s="121">
        <f>J13*G13</f>
        <v>0</v>
      </c>
      <c r="L13" s="64">
        <v>0</v>
      </c>
      <c r="M13" s="65">
        <f t="shared" si="1"/>
        <v>6319.61</v>
      </c>
      <c r="N13" s="52"/>
      <c r="O13" s="52"/>
      <c r="P13" s="83"/>
    </row>
    <row r="14" spans="1:258" ht="39.950000000000003" customHeight="1">
      <c r="A14" s="50">
        <v>12</v>
      </c>
      <c r="B14" s="71" t="s">
        <v>22</v>
      </c>
      <c r="C14" s="57"/>
      <c r="D14" s="53"/>
      <c r="E14" s="88" t="s">
        <v>12</v>
      </c>
      <c r="F14" s="57"/>
      <c r="G14" s="57">
        <v>1</v>
      </c>
      <c r="H14" s="66">
        <v>0</v>
      </c>
      <c r="I14" s="108">
        <f t="shared" si="0"/>
        <v>0</v>
      </c>
      <c r="J14" s="66">
        <v>2000</v>
      </c>
      <c r="K14" s="122">
        <f t="shared" ref="K14" si="4">G14*J14</f>
        <v>2000</v>
      </c>
      <c r="L14" s="67">
        <v>0</v>
      </c>
      <c r="M14" s="65">
        <f t="shared" si="1"/>
        <v>0</v>
      </c>
      <c r="N14" s="52"/>
      <c r="O14" s="52"/>
      <c r="P14" s="86"/>
    </row>
    <row r="15" spans="1:258" ht="21">
      <c r="A15" s="87">
        <v>13</v>
      </c>
      <c r="B15" s="71" t="s">
        <v>23</v>
      </c>
      <c r="C15" s="92"/>
      <c r="D15" s="103" t="s">
        <v>149</v>
      </c>
      <c r="E15" s="92"/>
      <c r="F15" s="91"/>
      <c r="G15" s="91">
        <v>1</v>
      </c>
      <c r="H15" s="95">
        <v>3080</v>
      </c>
      <c r="I15" s="109">
        <f t="shared" si="0"/>
        <v>3080</v>
      </c>
      <c r="J15" s="89">
        <v>0</v>
      </c>
      <c r="K15" s="123">
        <f t="shared" ref="K15:K18" si="5">J15*G15</f>
        <v>0</v>
      </c>
      <c r="L15" s="90">
        <v>0</v>
      </c>
      <c r="M15" s="65">
        <f t="shared" si="1"/>
        <v>3080</v>
      </c>
      <c r="N15" s="52"/>
      <c r="O15" s="52"/>
      <c r="P15" s="100"/>
    </row>
    <row r="16" spans="1:258" ht="21">
      <c r="A16" s="61">
        <v>14</v>
      </c>
      <c r="B16" s="102" t="s">
        <v>119</v>
      </c>
      <c r="C16" s="62"/>
      <c r="D16" s="103"/>
      <c r="E16" s="60"/>
      <c r="F16" s="62"/>
      <c r="G16" s="62">
        <v>1</v>
      </c>
      <c r="H16" s="47">
        <v>0</v>
      </c>
      <c r="I16" s="107">
        <f t="shared" ref="I16:I18" si="6">H16*G16</f>
        <v>0</v>
      </c>
      <c r="J16" s="68">
        <v>3000</v>
      </c>
      <c r="K16" s="120">
        <f t="shared" si="5"/>
        <v>3000</v>
      </c>
      <c r="L16" s="69">
        <v>0</v>
      </c>
      <c r="M16" s="65">
        <f t="shared" si="1"/>
        <v>0</v>
      </c>
      <c r="N16" s="52"/>
      <c r="O16" s="52"/>
      <c r="P16" s="8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ht="21">
      <c r="A17" s="61">
        <v>15</v>
      </c>
      <c r="B17" s="102" t="s">
        <v>104</v>
      </c>
      <c r="C17" s="62"/>
      <c r="D17" s="103"/>
      <c r="E17" s="60"/>
      <c r="F17" s="62"/>
      <c r="G17" s="62">
        <v>1</v>
      </c>
      <c r="H17" s="47">
        <v>10000</v>
      </c>
      <c r="I17" s="107">
        <f t="shared" si="6"/>
        <v>10000</v>
      </c>
      <c r="J17" s="68">
        <v>0</v>
      </c>
      <c r="K17" s="120">
        <f t="shared" si="5"/>
        <v>0</v>
      </c>
      <c r="L17" s="69">
        <v>0</v>
      </c>
      <c r="M17" s="65">
        <f t="shared" ref="M17" si="7">I17-L17</f>
        <v>10000</v>
      </c>
      <c r="N17" s="52"/>
      <c r="O17" s="52"/>
      <c r="P17" s="8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ht="21">
      <c r="A18" s="61">
        <v>16</v>
      </c>
      <c r="B18" s="102" t="s">
        <v>105</v>
      </c>
      <c r="C18" s="62"/>
      <c r="D18" s="103"/>
      <c r="E18" s="60"/>
      <c r="F18" s="62"/>
      <c r="G18" s="91">
        <v>2</v>
      </c>
      <c r="H18" s="95">
        <v>0</v>
      </c>
      <c r="I18" s="109">
        <f t="shared" si="6"/>
        <v>0</v>
      </c>
      <c r="J18" s="89">
        <v>400</v>
      </c>
      <c r="K18" s="123">
        <f t="shared" si="5"/>
        <v>800</v>
      </c>
      <c r="L18" s="90">
        <v>0</v>
      </c>
      <c r="M18" s="211">
        <f t="shared" ref="M18" si="8">I18-L18</f>
        <v>0</v>
      </c>
      <c r="N18" s="52"/>
      <c r="O18" s="52"/>
      <c r="P18" s="8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ht="39.950000000000003" customHeight="1">
      <c r="A19" s="242" t="s">
        <v>25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</row>
    <row r="20" spans="1:258" ht="39.950000000000003" customHeight="1">
      <c r="A20" s="249" t="s">
        <v>27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ht="300" customHeight="1">
      <c r="A21" s="50">
        <v>1</v>
      </c>
      <c r="B21" s="51" t="s">
        <v>28</v>
      </c>
      <c r="C21" s="52"/>
      <c r="D21" s="53"/>
      <c r="E21" s="214" t="s">
        <v>84</v>
      </c>
      <c r="F21" s="53" t="s">
        <v>17</v>
      </c>
      <c r="G21" s="52">
        <v>8</v>
      </c>
      <c r="H21" s="63">
        <v>0</v>
      </c>
      <c r="I21" s="106">
        <f t="shared" ref="I21" si="9">G21*H21</f>
        <v>0</v>
      </c>
      <c r="J21" s="63">
        <v>250</v>
      </c>
      <c r="K21" s="121">
        <f>G21*J21</f>
        <v>2000</v>
      </c>
      <c r="L21" s="64">
        <v>0</v>
      </c>
      <c r="M21" s="65">
        <f t="shared" ref="M21" si="10">I21-L21</f>
        <v>0</v>
      </c>
      <c r="N21" s="46"/>
      <c r="O21" s="46"/>
      <c r="P21" s="4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ht="300" customHeight="1">
      <c r="A22" s="50">
        <v>2</v>
      </c>
      <c r="B22" s="51" t="s">
        <v>55</v>
      </c>
      <c r="C22" s="52"/>
      <c r="D22" s="53"/>
      <c r="E22" s="214" t="s">
        <v>84</v>
      </c>
      <c r="F22" s="53" t="s">
        <v>17</v>
      </c>
      <c r="G22" s="52">
        <v>1</v>
      </c>
      <c r="H22" s="63">
        <v>0</v>
      </c>
      <c r="I22" s="106">
        <f t="shared" ref="I22:I26" si="11">G22*H22</f>
        <v>0</v>
      </c>
      <c r="J22" s="63">
        <v>500</v>
      </c>
      <c r="K22" s="121">
        <f>G22*J22</f>
        <v>500</v>
      </c>
      <c r="L22" s="64">
        <v>0</v>
      </c>
      <c r="M22" s="65">
        <f t="shared" ref="M22:M26" si="12">I22-L22</f>
        <v>0</v>
      </c>
      <c r="N22" s="46"/>
      <c r="O22" s="46"/>
      <c r="P22" s="84"/>
    </row>
    <row r="23" spans="1:258" ht="300" customHeight="1">
      <c r="A23" s="50">
        <v>3</v>
      </c>
      <c r="B23" s="51" t="s">
        <v>56</v>
      </c>
      <c r="C23" s="52"/>
      <c r="D23" s="53"/>
      <c r="E23" s="214" t="s">
        <v>84</v>
      </c>
      <c r="F23" s="53" t="s">
        <v>17</v>
      </c>
      <c r="G23" s="52">
        <v>1</v>
      </c>
      <c r="H23" s="63">
        <v>0</v>
      </c>
      <c r="I23" s="106">
        <f t="shared" si="11"/>
        <v>0</v>
      </c>
      <c r="J23" s="63">
        <v>2000</v>
      </c>
      <c r="K23" s="121">
        <f>J23*G23</f>
        <v>2000</v>
      </c>
      <c r="L23" s="64">
        <v>0</v>
      </c>
      <c r="M23" s="65">
        <f t="shared" si="12"/>
        <v>0</v>
      </c>
      <c r="N23" s="46"/>
      <c r="O23" s="46"/>
      <c r="P23" s="8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ht="300" customHeight="1">
      <c r="A24" s="50">
        <v>4</v>
      </c>
      <c r="B24" s="51" t="s">
        <v>202</v>
      </c>
      <c r="C24" s="52"/>
      <c r="D24" s="53"/>
      <c r="E24" s="214" t="s">
        <v>153</v>
      </c>
      <c r="F24" s="53" t="s">
        <v>17</v>
      </c>
      <c r="G24" s="52">
        <v>1</v>
      </c>
      <c r="H24" s="63">
        <v>599</v>
      </c>
      <c r="I24" s="106">
        <f t="shared" si="11"/>
        <v>599</v>
      </c>
      <c r="J24" s="63">
        <v>0</v>
      </c>
      <c r="K24" s="121">
        <f>G24*J24</f>
        <v>0</v>
      </c>
      <c r="L24" s="64">
        <v>0</v>
      </c>
      <c r="M24" s="65">
        <f t="shared" si="12"/>
        <v>599</v>
      </c>
      <c r="N24" s="46"/>
      <c r="O24" s="46"/>
      <c r="P24" s="236" t="s">
        <v>151</v>
      </c>
    </row>
    <row r="25" spans="1:258" s="215" customFormat="1" ht="300" customHeight="1">
      <c r="A25" s="50">
        <v>5</v>
      </c>
      <c r="B25" s="51" t="s">
        <v>211</v>
      </c>
      <c r="C25" s="52"/>
      <c r="D25" s="53"/>
      <c r="E25" s="214"/>
      <c r="F25" s="53" t="s">
        <v>17</v>
      </c>
      <c r="G25" s="52">
        <v>1</v>
      </c>
      <c r="H25" s="63">
        <v>0</v>
      </c>
      <c r="I25" s="106">
        <f t="shared" ref="I25" si="13">G25*H25</f>
        <v>0</v>
      </c>
      <c r="J25" s="63">
        <v>0</v>
      </c>
      <c r="K25" s="121">
        <f>G25*J25</f>
        <v>0</v>
      </c>
      <c r="L25" s="64">
        <v>0</v>
      </c>
      <c r="M25" s="65">
        <f t="shared" ref="M25" si="14">I25-L25</f>
        <v>0</v>
      </c>
      <c r="N25" s="46"/>
      <c r="O25" s="46"/>
      <c r="P25" s="23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  <c r="CU25" s="216"/>
      <c r="CV25" s="216"/>
      <c r="CW25" s="216"/>
      <c r="CX25" s="216"/>
      <c r="CY25" s="216"/>
      <c r="CZ25" s="216"/>
      <c r="DA25" s="216"/>
      <c r="DB25" s="216"/>
      <c r="DC25" s="216"/>
      <c r="DD25" s="216"/>
      <c r="DE25" s="216"/>
      <c r="DF25" s="216"/>
      <c r="DG25" s="216"/>
      <c r="DH25" s="216"/>
      <c r="DI25" s="216"/>
      <c r="DJ25" s="216"/>
      <c r="DK25" s="216"/>
      <c r="DL25" s="216"/>
      <c r="DM25" s="216"/>
      <c r="DN25" s="216"/>
      <c r="DO25" s="216"/>
      <c r="DP25" s="216"/>
      <c r="DQ25" s="216"/>
      <c r="DR25" s="216"/>
      <c r="DS25" s="216"/>
      <c r="DT25" s="216"/>
      <c r="DU25" s="216"/>
      <c r="DV25" s="216"/>
      <c r="DW25" s="216"/>
      <c r="DX25" s="216"/>
      <c r="DY25" s="216"/>
      <c r="DZ25" s="216"/>
      <c r="EA25" s="216"/>
      <c r="EB25" s="216"/>
      <c r="EC25" s="216"/>
      <c r="ED25" s="216"/>
      <c r="EE25" s="216"/>
      <c r="EF25" s="216"/>
      <c r="EG25" s="216"/>
      <c r="EH25" s="216"/>
      <c r="EI25" s="216"/>
      <c r="EJ25" s="216"/>
      <c r="EK25" s="216"/>
      <c r="EL25" s="216"/>
      <c r="EM25" s="216"/>
      <c r="EN25" s="216"/>
      <c r="EO25" s="216"/>
      <c r="EP25" s="216"/>
      <c r="EQ25" s="216"/>
      <c r="ER25" s="216"/>
      <c r="ES25" s="216"/>
      <c r="ET25" s="216"/>
      <c r="EU25" s="216"/>
      <c r="EV25" s="216"/>
      <c r="EW25" s="216"/>
      <c r="EX25" s="216"/>
      <c r="EY25" s="216"/>
      <c r="EZ25" s="216"/>
      <c r="FA25" s="216"/>
      <c r="FB25" s="216"/>
      <c r="FC25" s="216"/>
      <c r="FD25" s="216"/>
      <c r="FE25" s="216"/>
      <c r="FF25" s="216"/>
      <c r="FG25" s="216"/>
      <c r="FH25" s="216"/>
      <c r="FI25" s="216"/>
      <c r="FJ25" s="216"/>
      <c r="FK25" s="216"/>
      <c r="FL25" s="216"/>
      <c r="FM25" s="216"/>
      <c r="FN25" s="216"/>
      <c r="FO25" s="216"/>
      <c r="FP25" s="216"/>
      <c r="FQ25" s="216"/>
      <c r="FR25" s="216"/>
      <c r="FS25" s="216"/>
      <c r="FT25" s="216"/>
      <c r="FU25" s="216"/>
      <c r="FV25" s="216"/>
      <c r="FW25" s="216"/>
      <c r="FX25" s="216"/>
      <c r="FY25" s="216"/>
      <c r="FZ25" s="216"/>
      <c r="GA25" s="216"/>
      <c r="GB25" s="216"/>
      <c r="GC25" s="216"/>
      <c r="GD25" s="216"/>
      <c r="GE25" s="216"/>
      <c r="GF25" s="216"/>
      <c r="GG25" s="216"/>
      <c r="GH25" s="216"/>
      <c r="GI25" s="216"/>
      <c r="GJ25" s="216"/>
      <c r="GK25" s="216"/>
      <c r="GL25" s="216"/>
      <c r="GM25" s="216"/>
      <c r="GN25" s="216"/>
      <c r="GO25" s="216"/>
      <c r="GP25" s="216"/>
      <c r="GQ25" s="216"/>
      <c r="GR25" s="216"/>
      <c r="GS25" s="216"/>
      <c r="GT25" s="216"/>
      <c r="GU25" s="216"/>
      <c r="GV25" s="216"/>
      <c r="GW25" s="216"/>
      <c r="GX25" s="216"/>
      <c r="GY25" s="216"/>
      <c r="GZ25" s="216"/>
      <c r="HA25" s="216"/>
      <c r="HB25" s="216"/>
      <c r="HC25" s="216"/>
      <c r="HD25" s="216"/>
      <c r="HE25" s="216"/>
      <c r="HF25" s="216"/>
      <c r="HG25" s="216"/>
      <c r="HH25" s="216"/>
      <c r="HI25" s="216"/>
      <c r="HJ25" s="216"/>
      <c r="HK25" s="216"/>
      <c r="HL25" s="216"/>
      <c r="HM25" s="216"/>
      <c r="HN25" s="216"/>
      <c r="HO25" s="216"/>
      <c r="HP25" s="216"/>
      <c r="HQ25" s="216"/>
      <c r="HR25" s="216"/>
      <c r="HS25" s="216"/>
      <c r="HT25" s="216"/>
      <c r="HU25" s="216"/>
      <c r="HV25" s="216"/>
      <c r="HW25" s="216"/>
      <c r="HX25" s="216"/>
      <c r="HY25" s="216"/>
      <c r="HZ25" s="216"/>
      <c r="IA25" s="216"/>
      <c r="IB25" s="216"/>
      <c r="IC25" s="216"/>
      <c r="ID25" s="216"/>
      <c r="IE25" s="216"/>
      <c r="IF25" s="216"/>
      <c r="IG25" s="216"/>
      <c r="IH25" s="216"/>
      <c r="II25" s="216"/>
      <c r="IJ25" s="216"/>
      <c r="IK25" s="216"/>
      <c r="IL25" s="216"/>
      <c r="IM25" s="216"/>
      <c r="IN25" s="216"/>
      <c r="IO25" s="216"/>
      <c r="IP25" s="216"/>
      <c r="IQ25" s="216"/>
      <c r="IR25" s="216"/>
      <c r="IS25" s="216"/>
      <c r="IT25" s="216"/>
      <c r="IU25" s="216"/>
      <c r="IV25" s="216"/>
      <c r="IW25" s="216"/>
      <c r="IX25" s="216"/>
    </row>
    <row r="26" spans="1:258" ht="300" customHeight="1">
      <c r="A26" s="50">
        <v>6</v>
      </c>
      <c r="B26" s="56" t="s">
        <v>152</v>
      </c>
      <c r="C26" s="57"/>
      <c r="D26" s="53"/>
      <c r="E26" s="214"/>
      <c r="F26" s="58" t="s">
        <v>17</v>
      </c>
      <c r="G26" s="57">
        <v>1</v>
      </c>
      <c r="H26" s="66">
        <v>1599</v>
      </c>
      <c r="I26" s="108">
        <f t="shared" si="11"/>
        <v>1599</v>
      </c>
      <c r="J26" s="66">
        <v>0</v>
      </c>
      <c r="K26" s="122">
        <f>G26*J26</f>
        <v>0</v>
      </c>
      <c r="L26" s="67">
        <v>0</v>
      </c>
      <c r="M26" s="65">
        <f t="shared" si="12"/>
        <v>1599</v>
      </c>
      <c r="N26" s="94"/>
      <c r="O26" s="94"/>
      <c r="P26" s="57" t="s">
        <v>154</v>
      </c>
    </row>
    <row r="27" spans="1:258" s="215" customFormat="1" ht="300" customHeight="1">
      <c r="A27" s="275">
        <v>7</v>
      </c>
      <c r="B27" s="56" t="s">
        <v>210</v>
      </c>
      <c r="C27" s="57"/>
      <c r="D27" s="53"/>
      <c r="E27" s="214"/>
      <c r="F27" s="58" t="s">
        <v>17</v>
      </c>
      <c r="G27" s="57">
        <v>1</v>
      </c>
      <c r="H27" s="66">
        <v>0</v>
      </c>
      <c r="I27" s="108">
        <f t="shared" ref="I27" si="15">G27*H27</f>
        <v>0</v>
      </c>
      <c r="J27" s="66">
        <v>0</v>
      </c>
      <c r="K27" s="122">
        <f>G27*J27</f>
        <v>0</v>
      </c>
      <c r="L27" s="67">
        <v>0</v>
      </c>
      <c r="M27" s="65">
        <f t="shared" ref="M27" si="16">I27-L27</f>
        <v>0</v>
      </c>
      <c r="N27" s="94"/>
      <c r="O27" s="94"/>
      <c r="P27" s="57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16"/>
      <c r="CJ27" s="216"/>
      <c r="CK27" s="216"/>
      <c r="CL27" s="216"/>
      <c r="CM27" s="216"/>
      <c r="CN27" s="216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216"/>
      <c r="DH27" s="216"/>
      <c r="DI27" s="216"/>
      <c r="DJ27" s="216"/>
      <c r="DK27" s="216"/>
      <c r="DL27" s="216"/>
      <c r="DM27" s="216"/>
      <c r="DN27" s="216"/>
      <c r="DO27" s="216"/>
      <c r="DP27" s="216"/>
      <c r="DQ27" s="216"/>
      <c r="DR27" s="216"/>
      <c r="DS27" s="216"/>
      <c r="DT27" s="216"/>
      <c r="DU27" s="216"/>
      <c r="DV27" s="216"/>
      <c r="DW27" s="216"/>
      <c r="DX27" s="216"/>
      <c r="DY27" s="216"/>
      <c r="DZ27" s="216"/>
      <c r="EA27" s="216"/>
      <c r="EB27" s="216"/>
      <c r="EC27" s="216"/>
      <c r="ED27" s="216"/>
      <c r="EE27" s="216"/>
      <c r="EF27" s="216"/>
      <c r="EG27" s="216"/>
      <c r="EH27" s="216"/>
      <c r="EI27" s="216"/>
      <c r="EJ27" s="216"/>
      <c r="EK27" s="216"/>
      <c r="EL27" s="216"/>
      <c r="EM27" s="216"/>
      <c r="EN27" s="216"/>
      <c r="EO27" s="216"/>
      <c r="EP27" s="216"/>
      <c r="EQ27" s="216"/>
      <c r="ER27" s="216"/>
      <c r="ES27" s="216"/>
      <c r="ET27" s="216"/>
      <c r="EU27" s="216"/>
      <c r="EV27" s="216"/>
      <c r="EW27" s="216"/>
      <c r="EX27" s="216"/>
      <c r="EY27" s="216"/>
      <c r="EZ27" s="216"/>
      <c r="FA27" s="216"/>
      <c r="FB27" s="216"/>
      <c r="FC27" s="216"/>
      <c r="FD27" s="216"/>
      <c r="FE27" s="216"/>
      <c r="FF27" s="216"/>
      <c r="FG27" s="216"/>
      <c r="FH27" s="216"/>
      <c r="FI27" s="216"/>
      <c r="FJ27" s="216"/>
      <c r="FK27" s="216"/>
      <c r="FL27" s="216"/>
      <c r="FM27" s="216"/>
      <c r="FN27" s="216"/>
      <c r="FO27" s="216"/>
      <c r="FP27" s="216"/>
      <c r="FQ27" s="216"/>
      <c r="FR27" s="216"/>
      <c r="FS27" s="216"/>
      <c r="FT27" s="216"/>
      <c r="FU27" s="216"/>
      <c r="FV27" s="216"/>
      <c r="FW27" s="216"/>
      <c r="FX27" s="216"/>
      <c r="FY27" s="216"/>
      <c r="FZ27" s="216"/>
      <c r="GA27" s="216"/>
      <c r="GB27" s="216"/>
      <c r="GC27" s="216"/>
      <c r="GD27" s="216"/>
      <c r="GE27" s="216"/>
      <c r="GF27" s="216"/>
      <c r="GG27" s="216"/>
      <c r="GH27" s="216"/>
      <c r="GI27" s="216"/>
      <c r="GJ27" s="216"/>
      <c r="GK27" s="216"/>
      <c r="GL27" s="216"/>
      <c r="GM27" s="216"/>
      <c r="GN27" s="216"/>
      <c r="GO27" s="216"/>
      <c r="GP27" s="216"/>
      <c r="GQ27" s="216"/>
      <c r="GR27" s="216"/>
      <c r="GS27" s="216"/>
      <c r="GT27" s="216"/>
      <c r="GU27" s="216"/>
      <c r="GV27" s="216"/>
      <c r="GW27" s="216"/>
      <c r="GX27" s="216"/>
      <c r="GY27" s="216"/>
      <c r="GZ27" s="216"/>
      <c r="HA27" s="216"/>
      <c r="HB27" s="216"/>
      <c r="HC27" s="216"/>
      <c r="HD27" s="216"/>
      <c r="HE27" s="216"/>
      <c r="HF27" s="216"/>
      <c r="HG27" s="216"/>
      <c r="HH27" s="216"/>
      <c r="HI27" s="216"/>
      <c r="HJ27" s="216"/>
      <c r="HK27" s="216"/>
      <c r="HL27" s="216"/>
      <c r="HM27" s="216"/>
      <c r="HN27" s="216"/>
      <c r="HO27" s="216"/>
      <c r="HP27" s="216"/>
      <c r="HQ27" s="216"/>
      <c r="HR27" s="216"/>
      <c r="HS27" s="216"/>
      <c r="HT27" s="216"/>
      <c r="HU27" s="216"/>
      <c r="HV27" s="216"/>
      <c r="HW27" s="216"/>
      <c r="HX27" s="216"/>
      <c r="HY27" s="216"/>
      <c r="HZ27" s="216"/>
      <c r="IA27" s="216"/>
      <c r="IB27" s="216"/>
      <c r="IC27" s="216"/>
      <c r="ID27" s="216"/>
      <c r="IE27" s="216"/>
      <c r="IF27" s="216"/>
      <c r="IG27" s="216"/>
      <c r="IH27" s="216"/>
      <c r="II27" s="216"/>
      <c r="IJ27" s="216"/>
      <c r="IK27" s="216"/>
      <c r="IL27" s="216"/>
      <c r="IM27" s="216"/>
      <c r="IN27" s="216"/>
      <c r="IO27" s="216"/>
      <c r="IP27" s="216"/>
      <c r="IQ27" s="216"/>
      <c r="IR27" s="216"/>
      <c r="IS27" s="216"/>
      <c r="IT27" s="216"/>
      <c r="IU27" s="216"/>
      <c r="IV27" s="216"/>
      <c r="IW27" s="216"/>
      <c r="IX27" s="216"/>
    </row>
    <row r="28" spans="1:258" ht="39.950000000000003" customHeight="1">
      <c r="A28" s="243" t="s">
        <v>57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ht="300" customHeight="1">
      <c r="A29" s="61">
        <v>1</v>
      </c>
      <c r="B29" s="59" t="s">
        <v>139</v>
      </c>
      <c r="C29" s="62"/>
      <c r="D29" s="213" t="s">
        <v>140</v>
      </c>
      <c r="E29" s="60"/>
      <c r="F29" s="60" t="s">
        <v>17</v>
      </c>
      <c r="G29" s="62">
        <v>1</v>
      </c>
      <c r="H29" s="68">
        <v>7651</v>
      </c>
      <c r="I29" s="107">
        <f t="shared" ref="I29" si="17">H29*G29</f>
        <v>7651</v>
      </c>
      <c r="J29" s="68">
        <v>0</v>
      </c>
      <c r="K29" s="120">
        <f t="shared" ref="K29" si="18">J29*G29</f>
        <v>0</v>
      </c>
      <c r="L29" s="69">
        <v>0</v>
      </c>
      <c r="M29" s="65">
        <f>I29-L29</f>
        <v>7651</v>
      </c>
      <c r="N29" s="47"/>
      <c r="O29" s="47"/>
      <c r="P29" s="6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ht="300" customHeight="1">
      <c r="A30" s="61">
        <v>2</v>
      </c>
      <c r="B30" s="59" t="s">
        <v>141</v>
      </c>
      <c r="C30" s="62"/>
      <c r="D30" s="60"/>
      <c r="E30" s="60"/>
      <c r="F30" s="60" t="s">
        <v>17</v>
      </c>
      <c r="G30" s="62">
        <v>1</v>
      </c>
      <c r="H30" s="68">
        <v>0</v>
      </c>
      <c r="I30" s="107">
        <f t="shared" ref="I30" si="19">H30*G30</f>
        <v>0</v>
      </c>
      <c r="J30" s="68">
        <v>0</v>
      </c>
      <c r="K30" s="120">
        <f t="shared" ref="K30" si="20">J30*G30</f>
        <v>0</v>
      </c>
      <c r="L30" s="69">
        <v>0</v>
      </c>
      <c r="M30" s="65">
        <f>I30-L30</f>
        <v>0</v>
      </c>
      <c r="N30" s="47"/>
      <c r="O30" s="47"/>
      <c r="P30" s="6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ht="300" customHeight="1">
      <c r="A31" s="61">
        <v>3</v>
      </c>
      <c r="B31" s="59" t="s">
        <v>142</v>
      </c>
      <c r="C31" s="62"/>
      <c r="D31" s="60"/>
      <c r="E31" s="60"/>
      <c r="F31" s="60" t="s">
        <v>17</v>
      </c>
      <c r="G31" s="62">
        <v>1</v>
      </c>
      <c r="H31" s="68">
        <v>0</v>
      </c>
      <c r="I31" s="107">
        <f t="shared" ref="I31" si="21">H31*G31</f>
        <v>0</v>
      </c>
      <c r="J31" s="68">
        <v>0</v>
      </c>
      <c r="K31" s="120">
        <f t="shared" ref="K31" si="22">J31*G31</f>
        <v>0</v>
      </c>
      <c r="L31" s="69">
        <v>0</v>
      </c>
      <c r="M31" s="65">
        <f>I31-L31</f>
        <v>0</v>
      </c>
      <c r="N31" s="47"/>
      <c r="O31" s="47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ht="39.950000000000003" customHeight="1">
      <c r="A32" s="246" t="s">
        <v>116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ht="300" customHeight="1">
      <c r="A33" s="61">
        <v>1</v>
      </c>
      <c r="B33" s="59" t="s">
        <v>138</v>
      </c>
      <c r="C33" s="62"/>
      <c r="D33" s="60"/>
      <c r="E33" s="60"/>
      <c r="F33" s="60" t="s">
        <v>17</v>
      </c>
      <c r="G33" s="62">
        <v>1</v>
      </c>
      <c r="H33" s="68">
        <v>499</v>
      </c>
      <c r="I33" s="107">
        <f t="shared" ref="I33" si="23">H33*G33</f>
        <v>499</v>
      </c>
      <c r="J33" s="68">
        <v>0</v>
      </c>
      <c r="K33" s="120">
        <f t="shared" ref="K33" si="24">J33*G33</f>
        <v>0</v>
      </c>
      <c r="L33" s="69">
        <v>0</v>
      </c>
      <c r="M33" s="65">
        <f>I33-L33</f>
        <v>499</v>
      </c>
      <c r="N33" s="47"/>
      <c r="O33" s="47"/>
      <c r="P33" s="62" t="s">
        <v>145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ht="39.950000000000003" customHeight="1">
      <c r="A34" s="246" t="s">
        <v>86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ht="300" customHeight="1" thickBot="1">
      <c r="A35" s="61">
        <v>2</v>
      </c>
      <c r="B35" s="59" t="s">
        <v>150</v>
      </c>
      <c r="C35" s="62"/>
      <c r="D35" s="60"/>
      <c r="E35" s="60"/>
      <c r="F35" s="60" t="s">
        <v>17</v>
      </c>
      <c r="G35" s="62">
        <v>1</v>
      </c>
      <c r="H35" s="68">
        <v>0</v>
      </c>
      <c r="I35" s="107">
        <f t="shared" ref="I35" si="25">H35*G35</f>
        <v>0</v>
      </c>
      <c r="J35" s="68">
        <v>0</v>
      </c>
      <c r="K35" s="120">
        <f t="shared" ref="K35" si="26">J35*G35</f>
        <v>0</v>
      </c>
      <c r="L35" s="69">
        <v>0</v>
      </c>
      <c r="M35" s="65">
        <f>I35-L35</f>
        <v>0</v>
      </c>
      <c r="N35" s="47"/>
      <c r="O35" s="47"/>
      <c r="P35" s="6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ht="21.75" thickBot="1">
      <c r="A36" s="247" t="s">
        <v>30</v>
      </c>
      <c r="B36" s="247"/>
      <c r="C36" s="247"/>
      <c r="D36" s="247"/>
      <c r="E36" s="247"/>
      <c r="F36" s="247"/>
      <c r="G36" s="247"/>
      <c r="H36" s="248"/>
      <c r="I36" s="116">
        <f>SUM(I3:I33)+K36</f>
        <v>241254.96986040002</v>
      </c>
      <c r="J36" s="113"/>
      <c r="K36" s="124">
        <f>SUM(K3:K33)</f>
        <v>98100</v>
      </c>
      <c r="L36" s="125">
        <f>SUM(L3:L32)</f>
        <v>0</v>
      </c>
      <c r="M36" s="126">
        <f>SUM(M3:M32)</f>
        <v>142655.96986040002</v>
      </c>
      <c r="N36" s="110"/>
      <c r="O36" s="110"/>
      <c r="P36" s="11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ht="21" thickBot="1">
      <c r="A37" s="237" t="s">
        <v>41</v>
      </c>
      <c r="B37" s="238"/>
      <c r="C37" s="238"/>
      <c r="D37" s="238"/>
      <c r="E37" s="238"/>
      <c r="F37" s="238"/>
      <c r="G37" s="238"/>
      <c r="H37" s="238"/>
      <c r="I37" s="35">
        <f>I36/92.91</f>
        <v>2596.6523502357122</v>
      </c>
      <c r="J37" s="114"/>
      <c r="K37" s="115"/>
      <c r="L37" s="112"/>
      <c r="M37" s="112"/>
      <c r="N37" s="112"/>
      <c r="O37" s="112"/>
      <c r="P37" s="112"/>
      <c r="Q37" s="5"/>
    </row>
    <row r="38" spans="1:258" ht="20.25">
      <c r="J38" s="36"/>
      <c r="K38" s="36"/>
      <c r="L38" s="38"/>
      <c r="M38" s="6"/>
      <c r="N38" s="6"/>
      <c r="O38" s="7"/>
      <c r="P38" s="12"/>
      <c r="Q38" s="5"/>
    </row>
    <row r="39" spans="1:258" ht="20.25">
      <c r="J39" s="36"/>
      <c r="K39" s="36"/>
      <c r="L39" s="38"/>
      <c r="M39" s="6"/>
      <c r="N39" s="6"/>
      <c r="O39" s="5"/>
      <c r="P39" s="12"/>
      <c r="Q39" s="5"/>
    </row>
    <row r="40" spans="1:258" ht="20.25">
      <c r="J40" s="36"/>
      <c r="K40" s="36"/>
      <c r="L40" s="38"/>
      <c r="M40" s="6"/>
      <c r="N40" s="6"/>
      <c r="O40" s="5"/>
      <c r="P40" s="12"/>
    </row>
    <row r="41" spans="1:258" ht="20.25">
      <c r="J41" s="36"/>
      <c r="K41" s="36"/>
      <c r="L41" s="36"/>
      <c r="N41" s="6"/>
    </row>
    <row r="42" spans="1:258" ht="20.25">
      <c r="J42" s="36"/>
      <c r="K42" s="36"/>
      <c r="L42" s="36"/>
    </row>
    <row r="43" spans="1:258" ht="20.25">
      <c r="J43" s="36"/>
      <c r="K43" s="36"/>
      <c r="L43" s="36"/>
    </row>
    <row r="44" spans="1:258" ht="20.25"/>
    <row r="45" spans="1:258" ht="20.25"/>
    <row r="46" spans="1:258" ht="20.25"/>
    <row r="47" spans="1:258" ht="20.25"/>
    <row r="48" spans="1:258" ht="20.25"/>
    <row r="49" ht="20.25"/>
    <row r="50" ht="20.25"/>
    <row r="51" ht="20.25"/>
    <row r="52" ht="20.25"/>
    <row r="53" ht="20.25"/>
    <row r="54" ht="20.25"/>
  </sheetData>
  <mergeCells count="8">
    <mergeCell ref="A37:H37"/>
    <mergeCell ref="A2:P2"/>
    <mergeCell ref="A19:P19"/>
    <mergeCell ref="A28:P28"/>
    <mergeCell ref="A32:P32"/>
    <mergeCell ref="A36:H36"/>
    <mergeCell ref="A20:P20"/>
    <mergeCell ref="A34:P34"/>
  </mergeCells>
  <hyperlinks>
    <hyperlink ref="P24" r:id="rId1"/>
  </hyperlinks>
  <pageMargins left="0.7" right="0.7" top="0.75" bottom="0.75" header="0.51180599999999998" footer="0.51180599999999998"/>
  <pageSetup orientation="portrait" r:id="rId2"/>
  <headerFooter>
    <oddFooter>&amp;C&amp;"Helvetica,Regular"&amp;12&amp;K000000&amp;P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31"/>
  <sheetViews>
    <sheetView showGridLines="0" zoomScale="55" zoomScaleNormal="55" workbookViewId="0">
      <selection activeCell="H47" sqref="H47"/>
    </sheetView>
  </sheetViews>
  <sheetFormatPr defaultColWidth="8.85546875" defaultRowHeight="12.75" customHeight="1"/>
  <cols>
    <col min="1" max="1" width="10.7109375" style="11" customWidth="1"/>
    <col min="2" max="2" width="40.7109375" style="11" customWidth="1"/>
    <col min="3" max="7" width="20.7109375" style="11" customWidth="1"/>
    <col min="8" max="8" width="60.7109375" style="11" customWidth="1"/>
    <col min="9" max="9" width="49" style="11" customWidth="1"/>
    <col min="10" max="10" width="135.85546875" style="11" customWidth="1"/>
    <col min="11" max="12" width="20.7109375" style="11" customWidth="1"/>
    <col min="13" max="257" width="8.85546875" style="2" customWidth="1"/>
  </cols>
  <sheetData>
    <row r="1" spans="1:257" ht="39.950000000000003" customHeight="1">
      <c r="A1" s="127" t="s">
        <v>0</v>
      </c>
      <c r="B1" s="128" t="s">
        <v>48</v>
      </c>
      <c r="C1" s="128" t="s">
        <v>3</v>
      </c>
      <c r="D1" s="128" t="s">
        <v>4</v>
      </c>
      <c r="E1" s="128" t="s">
        <v>38</v>
      </c>
      <c r="F1" s="128" t="s">
        <v>6</v>
      </c>
      <c r="G1" s="128" t="s">
        <v>49</v>
      </c>
      <c r="H1" s="129" t="s">
        <v>61</v>
      </c>
      <c r="I1" s="130" t="s">
        <v>2</v>
      </c>
      <c r="J1" s="130" t="s">
        <v>60</v>
      </c>
      <c r="K1" s="48" t="s">
        <v>43</v>
      </c>
      <c r="L1" s="118" t="s">
        <v>44</v>
      </c>
    </row>
    <row r="2" spans="1:257" ht="300" customHeight="1">
      <c r="A2" s="76">
        <v>1</v>
      </c>
      <c r="B2" s="225" t="s">
        <v>155</v>
      </c>
      <c r="C2" s="78" t="s">
        <v>42</v>
      </c>
      <c r="D2" s="217">
        <f>325*0.2*0.2</f>
        <v>13</v>
      </c>
      <c r="E2" s="229">
        <v>129</v>
      </c>
      <c r="F2" s="132">
        <f>D2*E2</f>
        <v>1677</v>
      </c>
      <c r="G2" s="220" t="s">
        <v>160</v>
      </c>
      <c r="H2" s="28"/>
      <c r="I2" s="208"/>
      <c r="J2" s="224" t="s">
        <v>169</v>
      </c>
      <c r="K2" s="212"/>
      <c r="L2" s="212"/>
    </row>
    <row r="3" spans="1:257" ht="300" customHeight="1">
      <c r="A3" s="76">
        <v>2</v>
      </c>
      <c r="B3" s="225" t="s">
        <v>156</v>
      </c>
      <c r="C3" s="221" t="s">
        <v>17</v>
      </c>
      <c r="D3" s="223">
        <f>22*25</f>
        <v>550</v>
      </c>
      <c r="E3" s="210">
        <v>2.5</v>
      </c>
      <c r="F3" s="132">
        <f t="shared" ref="F3:F9" si="0">E3*D3</f>
        <v>1375</v>
      </c>
      <c r="G3" s="220" t="s">
        <v>160</v>
      </c>
      <c r="H3" s="28"/>
      <c r="I3" s="208"/>
      <c r="J3" s="224" t="s">
        <v>170</v>
      </c>
      <c r="K3" s="212"/>
      <c r="L3" s="2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300" customHeight="1">
      <c r="A4" s="25">
        <v>3</v>
      </c>
      <c r="B4" s="225" t="s">
        <v>157</v>
      </c>
      <c r="C4" s="26" t="s">
        <v>42</v>
      </c>
      <c r="D4" s="217">
        <f>225*0.2*0.2</f>
        <v>9</v>
      </c>
      <c r="E4" s="209">
        <v>128</v>
      </c>
      <c r="F4" s="133">
        <f t="shared" si="0"/>
        <v>1152</v>
      </c>
      <c r="G4" s="220" t="s">
        <v>160</v>
      </c>
      <c r="H4" s="135"/>
      <c r="I4" s="208"/>
      <c r="J4" s="224" t="s">
        <v>165</v>
      </c>
      <c r="K4" s="212"/>
      <c r="L4" s="2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00" customHeight="1">
      <c r="A5" s="27">
        <v>4</v>
      </c>
      <c r="B5" s="131" t="s">
        <v>159</v>
      </c>
      <c r="C5" s="28" t="s">
        <v>42</v>
      </c>
      <c r="D5" s="230">
        <f>0.598*0.598*42</f>
        <v>15.019367999999998</v>
      </c>
      <c r="E5" s="229">
        <v>81.55</v>
      </c>
      <c r="F5" s="133">
        <f t="shared" si="0"/>
        <v>1224.8294603999998</v>
      </c>
      <c r="G5" s="219" t="s">
        <v>164</v>
      </c>
      <c r="H5" s="28"/>
      <c r="I5" s="208"/>
      <c r="J5" s="224" t="s">
        <v>166</v>
      </c>
      <c r="K5" s="212"/>
      <c r="L5" s="2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s="215" customFormat="1" ht="300" customHeight="1">
      <c r="A6" s="218"/>
      <c r="B6" s="131" t="s">
        <v>158</v>
      </c>
      <c r="C6" s="219" t="s">
        <v>42</v>
      </c>
      <c r="D6" s="222">
        <f>42*0.8*0.8</f>
        <v>26.880000000000003</v>
      </c>
      <c r="E6" s="229">
        <v>88.33</v>
      </c>
      <c r="F6" s="226">
        <f t="shared" si="0"/>
        <v>2374.3104000000003</v>
      </c>
      <c r="G6" s="219" t="s">
        <v>164</v>
      </c>
      <c r="H6" s="219"/>
      <c r="I6" s="228"/>
      <c r="J6" s="224" t="s">
        <v>167</v>
      </c>
      <c r="K6" s="212"/>
      <c r="L6" s="212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  <c r="DE6" s="216"/>
      <c r="DF6" s="216"/>
      <c r="DG6" s="216"/>
      <c r="DH6" s="216"/>
      <c r="DI6" s="216"/>
      <c r="DJ6" s="216"/>
      <c r="DK6" s="216"/>
      <c r="DL6" s="216"/>
      <c r="DM6" s="216"/>
      <c r="DN6" s="216"/>
      <c r="DO6" s="216"/>
      <c r="DP6" s="216"/>
      <c r="DQ6" s="216"/>
      <c r="DR6" s="216"/>
      <c r="DS6" s="216"/>
      <c r="DT6" s="216"/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6"/>
      <c r="FK6" s="216"/>
      <c r="FL6" s="216"/>
      <c r="FM6" s="216"/>
      <c r="FN6" s="216"/>
      <c r="FO6" s="216"/>
      <c r="FP6" s="216"/>
      <c r="FQ6" s="216"/>
      <c r="FR6" s="216"/>
      <c r="FS6" s="216"/>
      <c r="FT6" s="216"/>
      <c r="FU6" s="216"/>
      <c r="FV6" s="216"/>
      <c r="FW6" s="216"/>
      <c r="FX6" s="216"/>
      <c r="FY6" s="216"/>
      <c r="FZ6" s="216"/>
      <c r="GA6" s="216"/>
      <c r="GB6" s="216"/>
      <c r="GC6" s="216"/>
      <c r="GD6" s="216"/>
      <c r="GE6" s="216"/>
      <c r="GF6" s="216"/>
      <c r="GG6" s="216"/>
      <c r="GH6" s="216"/>
      <c r="GI6" s="216"/>
      <c r="GJ6" s="216"/>
      <c r="GK6" s="216"/>
      <c r="GL6" s="216"/>
      <c r="GM6" s="216"/>
      <c r="GN6" s="216"/>
      <c r="GO6" s="216"/>
      <c r="GP6" s="216"/>
      <c r="GQ6" s="216"/>
      <c r="GR6" s="216"/>
      <c r="GS6" s="216"/>
      <c r="GT6" s="216"/>
      <c r="GU6" s="216"/>
      <c r="GV6" s="216"/>
      <c r="GW6" s="216"/>
      <c r="GX6" s="216"/>
      <c r="GY6" s="216"/>
      <c r="GZ6" s="216"/>
      <c r="HA6" s="216"/>
      <c r="HB6" s="216"/>
      <c r="HC6" s="216"/>
      <c r="HD6" s="216"/>
      <c r="HE6" s="216"/>
      <c r="HF6" s="216"/>
      <c r="HG6" s="216"/>
      <c r="HH6" s="216"/>
      <c r="HI6" s="216"/>
      <c r="HJ6" s="216"/>
      <c r="HK6" s="216"/>
      <c r="HL6" s="216"/>
      <c r="HM6" s="216"/>
      <c r="HN6" s="216"/>
      <c r="HO6" s="216"/>
      <c r="HP6" s="216"/>
      <c r="HQ6" s="216"/>
      <c r="HR6" s="216"/>
      <c r="HS6" s="216"/>
      <c r="HT6" s="216"/>
      <c r="HU6" s="216"/>
      <c r="HV6" s="216"/>
      <c r="HW6" s="216"/>
      <c r="HX6" s="216"/>
      <c r="HY6" s="216"/>
      <c r="HZ6" s="216"/>
      <c r="IA6" s="216"/>
      <c r="IB6" s="216"/>
      <c r="IC6" s="216"/>
      <c r="ID6" s="216"/>
      <c r="IE6" s="216"/>
      <c r="IF6" s="216"/>
      <c r="IG6" s="216"/>
      <c r="IH6" s="216"/>
      <c r="II6" s="216"/>
      <c r="IJ6" s="216"/>
      <c r="IK6" s="216"/>
      <c r="IL6" s="216"/>
      <c r="IM6" s="216"/>
      <c r="IN6" s="216"/>
      <c r="IO6" s="216"/>
      <c r="IP6" s="216"/>
      <c r="IQ6" s="216"/>
      <c r="IR6" s="216"/>
      <c r="IS6" s="216"/>
      <c r="IT6" s="216"/>
      <c r="IU6" s="216"/>
      <c r="IV6" s="216"/>
      <c r="IW6" s="216"/>
    </row>
    <row r="7" spans="1:257" s="215" customFormat="1" ht="300" customHeight="1">
      <c r="A7" s="218">
        <v>5</v>
      </c>
      <c r="B7" s="225" t="s">
        <v>161</v>
      </c>
      <c r="C7" s="219" t="s">
        <v>42</v>
      </c>
      <c r="D7" s="222">
        <f>0.2*1.8*16</f>
        <v>5.7600000000000007</v>
      </c>
      <c r="E7" s="229">
        <v>219</v>
      </c>
      <c r="F7" s="226">
        <f t="shared" si="0"/>
        <v>1261.44</v>
      </c>
      <c r="G7" s="219"/>
      <c r="H7" s="219"/>
      <c r="I7" s="228"/>
      <c r="J7" s="224" t="s">
        <v>168</v>
      </c>
      <c r="K7" s="212"/>
      <c r="L7" s="212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6"/>
      <c r="EP7" s="216"/>
      <c r="EQ7" s="216"/>
      <c r="ER7" s="216"/>
      <c r="ES7" s="216"/>
      <c r="ET7" s="216"/>
      <c r="EU7" s="216"/>
      <c r="EV7" s="216"/>
      <c r="EW7" s="216"/>
      <c r="EX7" s="216"/>
      <c r="EY7" s="216"/>
      <c r="EZ7" s="216"/>
      <c r="FA7" s="216"/>
      <c r="FB7" s="216"/>
      <c r="FC7" s="216"/>
      <c r="FD7" s="216"/>
      <c r="FE7" s="216"/>
      <c r="FF7" s="216"/>
      <c r="FG7" s="216"/>
      <c r="FH7" s="216"/>
      <c r="FI7" s="216"/>
      <c r="FJ7" s="216"/>
      <c r="FK7" s="216"/>
      <c r="FL7" s="216"/>
      <c r="FM7" s="216"/>
      <c r="FN7" s="216"/>
      <c r="FO7" s="216"/>
      <c r="FP7" s="216"/>
      <c r="FQ7" s="216"/>
      <c r="FR7" s="216"/>
      <c r="FS7" s="216"/>
      <c r="FT7" s="216"/>
      <c r="FU7" s="216"/>
      <c r="FV7" s="216"/>
      <c r="FW7" s="216"/>
      <c r="FX7" s="216"/>
      <c r="FY7" s="216"/>
      <c r="FZ7" s="216"/>
      <c r="GA7" s="216"/>
      <c r="GB7" s="216"/>
      <c r="GC7" s="216"/>
      <c r="GD7" s="216"/>
      <c r="GE7" s="216"/>
      <c r="GF7" s="216"/>
      <c r="GG7" s="216"/>
      <c r="GH7" s="216"/>
      <c r="GI7" s="216"/>
      <c r="GJ7" s="216"/>
      <c r="GK7" s="216"/>
      <c r="GL7" s="216"/>
      <c r="GM7" s="216"/>
      <c r="GN7" s="216"/>
      <c r="GO7" s="216"/>
      <c r="GP7" s="216"/>
      <c r="GQ7" s="216"/>
      <c r="GR7" s="216"/>
      <c r="GS7" s="216"/>
      <c r="GT7" s="216"/>
      <c r="GU7" s="216"/>
      <c r="GV7" s="216"/>
      <c r="GW7" s="216"/>
      <c r="GX7" s="216"/>
      <c r="GY7" s="216"/>
      <c r="GZ7" s="216"/>
      <c r="HA7" s="216"/>
      <c r="HB7" s="216"/>
      <c r="HC7" s="216"/>
      <c r="HD7" s="216"/>
      <c r="HE7" s="216"/>
      <c r="HF7" s="216"/>
      <c r="HG7" s="216"/>
      <c r="HH7" s="216"/>
      <c r="HI7" s="216"/>
      <c r="HJ7" s="216"/>
      <c r="HK7" s="216"/>
      <c r="HL7" s="216"/>
      <c r="HM7" s="216"/>
      <c r="HN7" s="216"/>
      <c r="HO7" s="216"/>
      <c r="HP7" s="216"/>
      <c r="HQ7" s="216"/>
      <c r="HR7" s="216"/>
      <c r="HS7" s="216"/>
      <c r="HT7" s="216"/>
      <c r="HU7" s="216"/>
      <c r="HV7" s="216"/>
      <c r="HW7" s="216"/>
      <c r="HX7" s="216"/>
      <c r="HY7" s="216"/>
      <c r="HZ7" s="216"/>
      <c r="IA7" s="216"/>
      <c r="IB7" s="216"/>
      <c r="IC7" s="216"/>
      <c r="ID7" s="216"/>
      <c r="IE7" s="216"/>
      <c r="IF7" s="216"/>
      <c r="IG7" s="216"/>
      <c r="IH7" s="216"/>
      <c r="II7" s="216"/>
      <c r="IJ7" s="216"/>
      <c r="IK7" s="216"/>
      <c r="IL7" s="216"/>
      <c r="IM7" s="216"/>
      <c r="IN7" s="216"/>
      <c r="IO7" s="216"/>
      <c r="IP7" s="216"/>
      <c r="IQ7" s="216"/>
      <c r="IR7" s="216"/>
      <c r="IS7" s="216"/>
      <c r="IT7" s="216"/>
      <c r="IU7" s="216"/>
      <c r="IV7" s="216"/>
      <c r="IW7" s="216"/>
    </row>
    <row r="8" spans="1:257" s="215" customFormat="1" ht="300" customHeight="1">
      <c r="A8" s="218">
        <v>5</v>
      </c>
      <c r="B8" s="225" t="s">
        <v>162</v>
      </c>
      <c r="C8" s="219" t="s">
        <v>42</v>
      </c>
      <c r="D8" s="222">
        <v>4</v>
      </c>
      <c r="E8" s="229">
        <v>80</v>
      </c>
      <c r="F8" s="226">
        <f t="shared" si="0"/>
        <v>320</v>
      </c>
      <c r="G8" s="219"/>
      <c r="H8" s="219"/>
      <c r="I8" s="228"/>
      <c r="J8" s="234" t="s">
        <v>163</v>
      </c>
      <c r="K8" s="212"/>
      <c r="L8" s="212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6"/>
      <c r="CH8" s="216"/>
      <c r="CI8" s="216"/>
      <c r="CJ8" s="216"/>
      <c r="CK8" s="216"/>
      <c r="CL8" s="216"/>
      <c r="CM8" s="216"/>
      <c r="CN8" s="216"/>
      <c r="CO8" s="216"/>
      <c r="CP8" s="216"/>
      <c r="CQ8" s="216"/>
      <c r="CR8" s="216"/>
      <c r="CS8" s="216"/>
      <c r="CT8" s="216"/>
      <c r="CU8" s="216"/>
      <c r="CV8" s="216"/>
      <c r="CW8" s="216"/>
      <c r="CX8" s="216"/>
      <c r="CY8" s="216"/>
      <c r="CZ8" s="216"/>
      <c r="DA8" s="216"/>
      <c r="DB8" s="216"/>
      <c r="DC8" s="216"/>
      <c r="DD8" s="216"/>
      <c r="DE8" s="216"/>
      <c r="DF8" s="216"/>
      <c r="DG8" s="216"/>
      <c r="DH8" s="216"/>
      <c r="DI8" s="216"/>
      <c r="DJ8" s="216"/>
      <c r="DK8" s="216"/>
      <c r="DL8" s="216"/>
      <c r="DM8" s="216"/>
      <c r="DN8" s="216"/>
      <c r="DO8" s="216"/>
      <c r="DP8" s="216"/>
      <c r="DQ8" s="216"/>
      <c r="DR8" s="216"/>
      <c r="DS8" s="216"/>
      <c r="DT8" s="216"/>
      <c r="DU8" s="216"/>
      <c r="DV8" s="216"/>
      <c r="DW8" s="216"/>
      <c r="DX8" s="216"/>
      <c r="DY8" s="216"/>
      <c r="DZ8" s="216"/>
      <c r="EA8" s="216"/>
      <c r="EB8" s="216"/>
      <c r="EC8" s="216"/>
      <c r="ED8" s="216"/>
      <c r="EE8" s="216"/>
      <c r="EF8" s="216"/>
      <c r="EG8" s="216"/>
      <c r="EH8" s="216"/>
      <c r="EI8" s="216"/>
      <c r="EJ8" s="216"/>
      <c r="EK8" s="216"/>
      <c r="EL8" s="216"/>
      <c r="EM8" s="216"/>
      <c r="EN8" s="216"/>
      <c r="EO8" s="216"/>
      <c r="EP8" s="216"/>
      <c r="EQ8" s="216"/>
      <c r="ER8" s="216"/>
      <c r="ES8" s="216"/>
      <c r="ET8" s="216"/>
      <c r="EU8" s="216"/>
      <c r="EV8" s="216"/>
      <c r="EW8" s="216"/>
      <c r="EX8" s="216"/>
      <c r="EY8" s="216"/>
      <c r="EZ8" s="216"/>
      <c r="FA8" s="216"/>
      <c r="FB8" s="216"/>
      <c r="FC8" s="216"/>
      <c r="FD8" s="216"/>
      <c r="FE8" s="216"/>
      <c r="FF8" s="216"/>
      <c r="FG8" s="216"/>
      <c r="FH8" s="216"/>
      <c r="FI8" s="216"/>
      <c r="FJ8" s="216"/>
      <c r="FK8" s="216"/>
      <c r="FL8" s="216"/>
      <c r="FM8" s="216"/>
      <c r="FN8" s="216"/>
      <c r="FO8" s="216"/>
      <c r="FP8" s="216"/>
      <c r="FQ8" s="216"/>
      <c r="FR8" s="216"/>
      <c r="FS8" s="216"/>
      <c r="FT8" s="216"/>
      <c r="FU8" s="216"/>
      <c r="FV8" s="216"/>
      <c r="FW8" s="216"/>
      <c r="FX8" s="216"/>
      <c r="FY8" s="216"/>
      <c r="FZ8" s="216"/>
      <c r="GA8" s="216"/>
      <c r="GB8" s="216"/>
      <c r="GC8" s="216"/>
      <c r="GD8" s="216"/>
      <c r="GE8" s="216"/>
      <c r="GF8" s="216"/>
      <c r="GG8" s="216"/>
      <c r="GH8" s="216"/>
      <c r="GI8" s="216"/>
      <c r="GJ8" s="216"/>
      <c r="GK8" s="216"/>
      <c r="GL8" s="216"/>
      <c r="GM8" s="216"/>
      <c r="GN8" s="216"/>
      <c r="GO8" s="216"/>
      <c r="GP8" s="216"/>
      <c r="GQ8" s="216"/>
      <c r="GR8" s="216"/>
      <c r="GS8" s="216"/>
      <c r="GT8" s="216"/>
      <c r="GU8" s="216"/>
      <c r="GV8" s="216"/>
      <c r="GW8" s="216"/>
      <c r="GX8" s="216"/>
      <c r="GY8" s="216"/>
      <c r="GZ8" s="216"/>
      <c r="HA8" s="216"/>
      <c r="HB8" s="216"/>
      <c r="HC8" s="216"/>
      <c r="HD8" s="216"/>
      <c r="HE8" s="216"/>
      <c r="HF8" s="216"/>
      <c r="HG8" s="216"/>
      <c r="HH8" s="216"/>
      <c r="HI8" s="216"/>
      <c r="HJ8" s="216"/>
      <c r="HK8" s="216"/>
      <c r="HL8" s="216"/>
      <c r="HM8" s="216"/>
      <c r="HN8" s="216"/>
      <c r="HO8" s="216"/>
      <c r="HP8" s="216"/>
      <c r="HQ8" s="216"/>
      <c r="HR8" s="216"/>
      <c r="HS8" s="216"/>
      <c r="HT8" s="216"/>
      <c r="HU8" s="216"/>
      <c r="HV8" s="216"/>
      <c r="HW8" s="216"/>
      <c r="HX8" s="216"/>
      <c r="HY8" s="216"/>
      <c r="HZ8" s="216"/>
      <c r="IA8" s="216"/>
      <c r="IB8" s="216"/>
      <c r="IC8" s="216"/>
      <c r="ID8" s="216"/>
      <c r="IE8" s="216"/>
      <c r="IF8" s="216"/>
      <c r="IG8" s="216"/>
      <c r="IH8" s="216"/>
      <c r="II8" s="216"/>
      <c r="IJ8" s="216"/>
      <c r="IK8" s="216"/>
      <c r="IL8" s="216"/>
      <c r="IM8" s="216"/>
      <c r="IN8" s="216"/>
      <c r="IO8" s="216"/>
      <c r="IP8" s="216"/>
      <c r="IQ8" s="216"/>
      <c r="IR8" s="216"/>
      <c r="IS8" s="216"/>
      <c r="IT8" s="216"/>
      <c r="IU8" s="216"/>
      <c r="IV8" s="216"/>
      <c r="IW8" s="216"/>
    </row>
    <row r="9" spans="1:257" ht="300" customHeight="1" thickBot="1">
      <c r="A9" s="231">
        <v>4</v>
      </c>
      <c r="B9" s="232" t="s">
        <v>106</v>
      </c>
      <c r="C9" s="227" t="s">
        <v>17</v>
      </c>
      <c r="D9" s="233">
        <v>0</v>
      </c>
      <c r="E9" s="229">
        <v>0</v>
      </c>
      <c r="F9" s="133">
        <f t="shared" si="0"/>
        <v>0</v>
      </c>
      <c r="G9" s="28"/>
      <c r="H9" s="28"/>
      <c r="I9" s="235" t="s">
        <v>200</v>
      </c>
      <c r="J9" s="104"/>
      <c r="K9" s="212"/>
      <c r="L9" s="21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ht="21.75" thickBot="1">
      <c r="A10" s="252" t="s">
        <v>31</v>
      </c>
      <c r="B10" s="253"/>
      <c r="C10" s="253"/>
      <c r="D10" s="253"/>
      <c r="E10" s="254"/>
      <c r="F10" s="134">
        <f>SUM(F2:F9)</f>
        <v>9384.5798604000011</v>
      </c>
      <c r="G10" s="77"/>
      <c r="H10" s="77"/>
      <c r="I10" s="77"/>
      <c r="J10" s="136"/>
      <c r="K10" s="70"/>
      <c r="L10" s="70"/>
    </row>
    <row r="11" spans="1:257" ht="12.75" customHeight="1">
      <c r="A11" s="15"/>
      <c r="B11" s="15"/>
      <c r="C11" s="15"/>
      <c r="D11" s="15"/>
      <c r="E11" s="15"/>
      <c r="F11" s="15"/>
      <c r="G11" s="77"/>
      <c r="H11" s="77"/>
      <c r="I11" s="77"/>
      <c r="J11" s="77"/>
      <c r="K11" s="70"/>
      <c r="L11" s="70"/>
      <c r="M11" s="5"/>
    </row>
    <row r="12" spans="1:257" ht="12.75" customHeight="1">
      <c r="A12" s="15"/>
      <c r="B12" s="15"/>
      <c r="C12" s="15"/>
      <c r="D12" s="15"/>
      <c r="E12" s="15"/>
      <c r="F12" s="15"/>
      <c r="G12" s="77"/>
      <c r="H12" s="77"/>
      <c r="I12" s="77"/>
      <c r="J12" s="77"/>
      <c r="K12" s="70"/>
      <c r="L12" s="70"/>
      <c r="M12" s="5"/>
    </row>
    <row r="13" spans="1:257" ht="12.75" customHeight="1">
      <c r="A13" s="15"/>
      <c r="B13" s="15"/>
      <c r="C13" s="15"/>
      <c r="D13" s="15"/>
      <c r="E13" s="15"/>
      <c r="F13" s="15"/>
      <c r="G13" s="77"/>
      <c r="H13" s="77"/>
      <c r="I13" s="77"/>
      <c r="J13" s="77"/>
      <c r="K13" s="70"/>
      <c r="L13" s="70"/>
      <c r="M13" s="5"/>
    </row>
    <row r="14" spans="1:257" ht="12.75" customHeight="1">
      <c r="A14" s="15"/>
      <c r="B14" s="15"/>
      <c r="C14" s="15"/>
      <c r="D14" s="15"/>
      <c r="E14" s="15"/>
      <c r="F14" s="15"/>
      <c r="G14" s="77"/>
      <c r="H14" s="77"/>
      <c r="I14" s="77"/>
      <c r="J14" s="77"/>
      <c r="K14" s="70"/>
      <c r="L14" s="70"/>
      <c r="M14" s="5"/>
    </row>
    <row r="15" spans="1:257" ht="12.75" customHeight="1">
      <c r="A15" s="15"/>
      <c r="B15" s="15"/>
      <c r="C15" s="15"/>
      <c r="D15" s="15"/>
      <c r="E15" s="15"/>
      <c r="F15" s="15"/>
      <c r="G15" s="77"/>
      <c r="H15" s="77"/>
      <c r="I15" s="77"/>
      <c r="J15" s="77"/>
      <c r="K15" s="70"/>
      <c r="L15" s="70"/>
      <c r="M15" s="5"/>
    </row>
    <row r="16" spans="1:257" ht="12.75" customHeight="1">
      <c r="A16" s="15"/>
      <c r="B16" s="15"/>
      <c r="C16" s="15"/>
      <c r="D16" s="15"/>
      <c r="E16" s="15"/>
      <c r="G16" s="70"/>
      <c r="H16" s="70"/>
      <c r="I16" s="70"/>
      <c r="J16" s="70"/>
      <c r="K16" s="70"/>
      <c r="L16" s="70"/>
    </row>
    <row r="17" spans="1:12" ht="12.75" customHeight="1">
      <c r="A17" s="15"/>
      <c r="B17" s="15"/>
      <c r="C17" s="15"/>
      <c r="D17" s="15"/>
      <c r="E17" s="15"/>
      <c r="G17" s="70"/>
      <c r="H17" s="70"/>
      <c r="I17" s="70"/>
      <c r="J17" s="70"/>
      <c r="K17" s="70"/>
      <c r="L17" s="70"/>
    </row>
    <row r="18" spans="1:12" ht="12.75" customHeight="1">
      <c r="A18" s="15"/>
      <c r="B18" s="15"/>
      <c r="C18" s="15"/>
      <c r="D18" s="15"/>
      <c r="E18" s="15"/>
      <c r="G18" s="70"/>
      <c r="H18" s="70"/>
      <c r="I18" s="70"/>
      <c r="J18" s="70"/>
      <c r="K18" s="70"/>
      <c r="L18" s="70"/>
    </row>
    <row r="19" spans="1:12" ht="12.75" customHeight="1">
      <c r="A19" s="15"/>
      <c r="B19" s="15"/>
      <c r="C19" s="15"/>
      <c r="D19" s="15"/>
      <c r="E19" s="15"/>
      <c r="G19" s="70"/>
      <c r="H19" s="70"/>
      <c r="I19" s="70"/>
      <c r="J19" s="70"/>
      <c r="K19" s="70"/>
      <c r="L19" s="70"/>
    </row>
    <row r="20" spans="1:12" ht="12.75" customHeight="1">
      <c r="A20" s="12"/>
      <c r="B20" s="12"/>
      <c r="C20" s="12"/>
      <c r="D20" s="12"/>
      <c r="E20" s="12"/>
      <c r="G20" s="70"/>
      <c r="H20" s="70"/>
      <c r="I20" s="70"/>
      <c r="J20" s="70"/>
      <c r="K20" s="70"/>
      <c r="L20" s="70"/>
    </row>
    <row r="21" spans="1:12" ht="12.75" customHeight="1">
      <c r="A21" s="12"/>
      <c r="B21" s="12"/>
      <c r="C21" s="12"/>
      <c r="D21" s="12"/>
      <c r="E21" s="12"/>
      <c r="G21" s="70"/>
      <c r="H21" s="70"/>
      <c r="I21" s="70"/>
      <c r="J21" s="70"/>
      <c r="K21" s="70"/>
      <c r="L21" s="70"/>
    </row>
    <row r="22" spans="1:12" ht="12.75" customHeight="1">
      <c r="A22" s="12"/>
      <c r="B22" s="12"/>
      <c r="C22" s="12"/>
      <c r="D22" s="12"/>
      <c r="E22" s="12"/>
      <c r="G22" s="70"/>
      <c r="H22" s="70"/>
      <c r="I22" s="70"/>
      <c r="J22" s="70"/>
      <c r="K22" s="70"/>
      <c r="L22" s="70"/>
    </row>
    <row r="23" spans="1:12" ht="12.75" customHeight="1">
      <c r="A23" s="12"/>
      <c r="B23" s="12"/>
      <c r="C23" s="12"/>
      <c r="D23" s="12"/>
      <c r="E23" s="12"/>
      <c r="G23" s="70"/>
      <c r="H23" s="70"/>
      <c r="I23" s="70"/>
      <c r="J23" s="70"/>
      <c r="K23" s="70"/>
      <c r="L23" s="70"/>
    </row>
    <row r="24" spans="1:12" ht="12.75" customHeight="1">
      <c r="A24" s="12"/>
      <c r="B24" s="12"/>
      <c r="C24" s="12"/>
      <c r="D24" s="12"/>
      <c r="E24" s="12"/>
      <c r="G24" s="70"/>
      <c r="H24" s="70"/>
      <c r="I24" s="70"/>
      <c r="J24" s="70"/>
      <c r="K24" s="70"/>
      <c r="L24" s="70"/>
    </row>
    <row r="25" spans="1:12" ht="12.75" customHeight="1">
      <c r="A25" s="12"/>
      <c r="B25" s="12"/>
      <c r="C25" s="12"/>
      <c r="D25" s="12"/>
      <c r="E25" s="12"/>
      <c r="F25" s="12"/>
      <c r="G25" s="70"/>
      <c r="H25" s="70"/>
      <c r="I25" s="70"/>
      <c r="J25" s="70"/>
      <c r="K25" s="70"/>
      <c r="L25" s="70"/>
    </row>
    <row r="26" spans="1:12" ht="12.75" customHeight="1">
      <c r="A26" s="12"/>
      <c r="B26" s="12"/>
      <c r="C26" s="12"/>
      <c r="D26" s="12"/>
      <c r="E26" s="12"/>
      <c r="F26" s="12"/>
      <c r="G26" s="70"/>
      <c r="H26" s="70"/>
      <c r="I26" s="70"/>
      <c r="J26" s="70"/>
      <c r="K26" s="70"/>
      <c r="L26" s="70"/>
    </row>
    <row r="27" spans="1:12" ht="12.75" customHeight="1">
      <c r="A27" s="12"/>
      <c r="B27" s="12"/>
      <c r="C27" s="12"/>
      <c r="D27" s="12"/>
      <c r="E27" s="12"/>
      <c r="F27" s="12"/>
      <c r="G27" s="70"/>
      <c r="H27" s="70"/>
      <c r="I27" s="70"/>
      <c r="J27" s="70"/>
      <c r="K27" s="70"/>
      <c r="L27" s="70"/>
    </row>
    <row r="28" spans="1:12" ht="12.75" customHeight="1">
      <c r="A28" s="12"/>
      <c r="B28" s="12"/>
      <c r="C28" s="12"/>
      <c r="D28" s="12"/>
      <c r="E28" s="12"/>
      <c r="F28" s="12"/>
      <c r="G28" s="70"/>
      <c r="H28" s="70"/>
      <c r="I28" s="70"/>
      <c r="J28" s="70"/>
      <c r="K28" s="70"/>
      <c r="L28" s="70"/>
    </row>
    <row r="29" spans="1:12" ht="12.75" customHeight="1">
      <c r="A29" s="12"/>
      <c r="B29" s="12"/>
      <c r="C29" s="12"/>
      <c r="D29" s="12"/>
      <c r="E29" s="12"/>
      <c r="F29" s="12"/>
      <c r="G29" s="70"/>
      <c r="H29" s="70"/>
      <c r="I29" s="70"/>
      <c r="J29" s="70"/>
      <c r="K29" s="70"/>
      <c r="L29" s="70"/>
    </row>
    <row r="30" spans="1:12" ht="12.75" customHeight="1">
      <c r="A30" s="12"/>
      <c r="B30" s="12"/>
      <c r="C30" s="12"/>
      <c r="D30" s="12"/>
      <c r="E30" s="12"/>
      <c r="F30" s="12"/>
      <c r="G30" s="70"/>
      <c r="H30" s="70"/>
      <c r="I30" s="70"/>
      <c r="J30" s="70"/>
      <c r="K30" s="70"/>
      <c r="L30" s="70"/>
    </row>
    <row r="31" spans="1:12" ht="12.75" customHeight="1">
      <c r="G31" s="70"/>
      <c r="H31" s="70"/>
      <c r="I31" s="70"/>
      <c r="J31" s="70"/>
      <c r="K31" s="70"/>
      <c r="L31" s="70"/>
    </row>
  </sheetData>
  <mergeCells count="1">
    <mergeCell ref="A10:E10"/>
  </mergeCells>
  <pageMargins left="0.7" right="0.7" top="0.75" bottom="0.75" header="0.3" footer="0.3"/>
  <pageSetup orientation="landscape" r:id="rId1"/>
  <headerFooter>
    <oddFooter>&amp;C&amp;"Helvetica,Regular"&amp;12&amp;K000000&amp;P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47"/>
  <sheetViews>
    <sheetView showGridLines="0" zoomScale="55" zoomScaleNormal="55" workbookViewId="0">
      <selection activeCell="G27" sqref="G27"/>
    </sheetView>
  </sheetViews>
  <sheetFormatPr defaultColWidth="8.85546875" defaultRowHeight="12.75" customHeight="1"/>
  <cols>
    <col min="1" max="1" width="10.7109375" style="41" customWidth="1"/>
    <col min="2" max="3" width="40.7109375" style="41" customWidth="1"/>
    <col min="4" max="4" width="60.7109375" style="41" customWidth="1"/>
    <col min="5" max="7" width="20.7109375" style="41" customWidth="1"/>
    <col min="8" max="8" width="60.7109375" style="41" customWidth="1"/>
    <col min="9" max="10" width="20.7109375" style="41" customWidth="1"/>
    <col min="11" max="15" width="9.140625" style="4" customWidth="1"/>
    <col min="16" max="257" width="8.85546875" style="4" customWidth="1"/>
  </cols>
  <sheetData>
    <row r="1" spans="1:257" s="9" customFormat="1" ht="39.950000000000003" customHeight="1">
      <c r="A1" s="199" t="s">
        <v>0</v>
      </c>
      <c r="B1" s="199" t="s">
        <v>33</v>
      </c>
      <c r="C1" s="199" t="s">
        <v>2</v>
      </c>
      <c r="D1" s="199" t="s">
        <v>40</v>
      </c>
      <c r="E1" s="199" t="s">
        <v>4</v>
      </c>
      <c r="F1" s="199" t="s">
        <v>38</v>
      </c>
      <c r="G1" s="199" t="s">
        <v>6</v>
      </c>
      <c r="H1" s="199" t="s">
        <v>9</v>
      </c>
      <c r="I1" s="200" t="s">
        <v>43</v>
      </c>
      <c r="J1" s="118" t="s">
        <v>44</v>
      </c>
      <c r="K1" s="197"/>
      <c r="L1" s="197"/>
      <c r="M1" s="197"/>
      <c r="N1" s="197"/>
      <c r="O1" s="197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s="4" customFormat="1" ht="39.950000000000003" customHeight="1">
      <c r="A2" s="255" t="s">
        <v>87</v>
      </c>
      <c r="B2" s="256"/>
      <c r="C2" s="256"/>
      <c r="D2" s="256"/>
      <c r="E2" s="256"/>
      <c r="F2" s="256"/>
      <c r="G2" s="256"/>
      <c r="H2" s="256"/>
      <c r="I2" s="256"/>
      <c r="J2" s="257"/>
      <c r="K2" s="181"/>
      <c r="L2" s="181"/>
      <c r="M2" s="181"/>
      <c r="N2" s="181"/>
      <c r="O2" s="181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57" s="4" customFormat="1" ht="300" customHeight="1">
      <c r="A3" s="74">
        <v>1</v>
      </c>
      <c r="B3" s="59" t="s">
        <v>107</v>
      </c>
      <c r="C3" s="59"/>
      <c r="D3" s="93"/>
      <c r="E3" s="42">
        <v>1</v>
      </c>
      <c r="F3" s="43">
        <v>307</v>
      </c>
      <c r="G3" s="203">
        <f t="shared" ref="G3:G16" si="0">F3*E3</f>
        <v>307</v>
      </c>
      <c r="H3" s="201" t="s">
        <v>122</v>
      </c>
      <c r="I3" s="47"/>
      <c r="J3" s="47"/>
      <c r="K3" s="193"/>
      <c r="L3" s="193"/>
      <c r="M3" s="193"/>
      <c r="N3" s="193"/>
      <c r="O3" s="193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57" s="216" customFormat="1" ht="300" customHeight="1">
      <c r="A4" s="74">
        <v>2</v>
      </c>
      <c r="B4" s="59" t="s">
        <v>171</v>
      </c>
      <c r="C4" s="59"/>
      <c r="D4" s="93"/>
      <c r="E4" s="42">
        <v>1</v>
      </c>
      <c r="F4" s="43">
        <v>233</v>
      </c>
      <c r="G4" s="203">
        <f t="shared" ref="G4" si="1">F4*E4</f>
        <v>233</v>
      </c>
      <c r="H4" s="201" t="s">
        <v>172</v>
      </c>
      <c r="I4" s="47"/>
      <c r="J4" s="47"/>
      <c r="K4" s="193"/>
      <c r="L4" s="193"/>
      <c r="M4" s="193"/>
      <c r="N4" s="193"/>
      <c r="O4" s="193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57" s="4" customFormat="1" ht="300" customHeight="1">
      <c r="A5" s="74">
        <v>3</v>
      </c>
      <c r="B5" s="59" t="s">
        <v>108</v>
      </c>
      <c r="C5" s="59"/>
      <c r="D5" s="93"/>
      <c r="E5" s="42">
        <v>1</v>
      </c>
      <c r="F5" s="43">
        <v>339</v>
      </c>
      <c r="G5" s="203">
        <f t="shared" si="0"/>
        <v>339</v>
      </c>
      <c r="H5" s="201" t="s">
        <v>123</v>
      </c>
      <c r="I5" s="47"/>
      <c r="J5" s="47"/>
      <c r="K5" s="193"/>
      <c r="L5" s="193"/>
      <c r="M5" s="193"/>
      <c r="N5" s="193"/>
      <c r="O5" s="193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57" s="4" customFormat="1" ht="300" customHeight="1">
      <c r="A6" s="74">
        <v>4</v>
      </c>
      <c r="B6" s="59" t="s">
        <v>109</v>
      </c>
      <c r="C6" s="59"/>
      <c r="D6" s="93"/>
      <c r="E6" s="42">
        <v>1</v>
      </c>
      <c r="F6" s="43">
        <v>446.99</v>
      </c>
      <c r="G6" s="203">
        <f t="shared" si="0"/>
        <v>446.99</v>
      </c>
      <c r="H6" s="201" t="s">
        <v>126</v>
      </c>
      <c r="I6" s="47"/>
      <c r="J6" s="47"/>
      <c r="K6" s="193"/>
      <c r="L6" s="193"/>
      <c r="M6" s="193"/>
      <c r="N6" s="193"/>
      <c r="O6" s="193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57" s="4" customFormat="1" ht="300" customHeight="1">
      <c r="A7" s="74">
        <v>5</v>
      </c>
      <c r="B7" s="59" t="s">
        <v>110</v>
      </c>
      <c r="C7" s="59"/>
      <c r="D7" s="93"/>
      <c r="E7" s="42">
        <v>1</v>
      </c>
      <c r="F7" s="43">
        <v>236</v>
      </c>
      <c r="G7" s="203">
        <f t="shared" si="0"/>
        <v>236</v>
      </c>
      <c r="H7" s="201" t="s">
        <v>124</v>
      </c>
      <c r="I7" s="47"/>
      <c r="J7" s="47"/>
      <c r="K7" s="193"/>
      <c r="L7" s="193"/>
      <c r="M7" s="193"/>
      <c r="N7" s="193"/>
      <c r="O7" s="193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57" s="4" customFormat="1" ht="300" customHeight="1">
      <c r="A8" s="74">
        <v>6</v>
      </c>
      <c r="B8" s="59" t="s">
        <v>127</v>
      </c>
      <c r="C8" s="59"/>
      <c r="D8" s="93"/>
      <c r="E8" s="42">
        <v>1</v>
      </c>
      <c r="F8" s="43">
        <v>453</v>
      </c>
      <c r="G8" s="203">
        <f t="shared" ref="G8" si="2">F8*E8</f>
        <v>453</v>
      </c>
      <c r="H8" s="201" t="s">
        <v>128</v>
      </c>
      <c r="I8" s="47"/>
      <c r="J8" s="47"/>
      <c r="K8" s="193"/>
      <c r="L8" s="193"/>
      <c r="M8" s="193"/>
      <c r="N8" s="193"/>
      <c r="O8" s="193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57" s="4" customFormat="1" ht="300" customHeight="1">
      <c r="A9" s="74">
        <v>7</v>
      </c>
      <c r="B9" s="59" t="s">
        <v>129</v>
      </c>
      <c r="C9" s="59"/>
      <c r="D9" s="93"/>
      <c r="E9" s="42">
        <v>1</v>
      </c>
      <c r="F9" s="43">
        <v>131</v>
      </c>
      <c r="G9" s="203">
        <f t="shared" si="0"/>
        <v>131</v>
      </c>
      <c r="H9" s="201" t="s">
        <v>137</v>
      </c>
      <c r="I9" s="47"/>
      <c r="J9" s="47"/>
      <c r="K9" s="193"/>
      <c r="L9" s="193"/>
      <c r="M9" s="193"/>
      <c r="N9" s="193"/>
      <c r="O9" s="193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57" s="4" customFormat="1" ht="300" customHeight="1">
      <c r="A10" s="74">
        <v>8</v>
      </c>
      <c r="B10" s="59" t="s">
        <v>135</v>
      </c>
      <c r="C10" s="59"/>
      <c r="D10" s="93"/>
      <c r="E10" s="42">
        <v>1</v>
      </c>
      <c r="F10" s="43">
        <v>1800.45</v>
      </c>
      <c r="G10" s="203">
        <f t="shared" ref="G10" si="3">F10*E10</f>
        <v>1800.45</v>
      </c>
      <c r="H10" s="201" t="s">
        <v>136</v>
      </c>
      <c r="I10" s="47"/>
      <c r="J10" s="47"/>
      <c r="K10" s="193"/>
      <c r="L10" s="193"/>
      <c r="M10" s="193"/>
      <c r="N10" s="193"/>
      <c r="O10" s="193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57" s="4" customFormat="1" ht="300" customHeight="1">
      <c r="A11" s="74">
        <v>9</v>
      </c>
      <c r="B11" s="59" t="s">
        <v>111</v>
      </c>
      <c r="C11" s="59"/>
      <c r="D11" s="93"/>
      <c r="E11" s="42">
        <v>2</v>
      </c>
      <c r="F11" s="43">
        <v>679</v>
      </c>
      <c r="G11" s="203">
        <f t="shared" si="0"/>
        <v>1358</v>
      </c>
      <c r="H11" s="201" t="s">
        <v>133</v>
      </c>
      <c r="I11" s="47"/>
      <c r="J11" s="47"/>
      <c r="K11" s="193"/>
      <c r="L11" s="193"/>
      <c r="M11" s="193"/>
      <c r="N11" s="193"/>
      <c r="O11" s="193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57" s="4" customFormat="1" ht="300" customHeight="1">
      <c r="A12" s="74">
        <v>10</v>
      </c>
      <c r="B12" s="59" t="s">
        <v>112</v>
      </c>
      <c r="C12" s="59"/>
      <c r="D12" s="93"/>
      <c r="E12" s="42">
        <v>2</v>
      </c>
      <c r="F12" s="43">
        <v>753.99</v>
      </c>
      <c r="G12" s="203">
        <f t="shared" si="0"/>
        <v>1507.98</v>
      </c>
      <c r="H12" s="201" t="s">
        <v>134</v>
      </c>
      <c r="I12" s="47"/>
      <c r="J12" s="47"/>
      <c r="K12" s="193"/>
      <c r="L12" s="193"/>
      <c r="M12" s="193"/>
      <c r="N12" s="193"/>
      <c r="O12" s="193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57" s="4" customFormat="1" ht="300" customHeight="1">
      <c r="A13" s="74">
        <v>11</v>
      </c>
      <c r="B13" s="59" t="s">
        <v>113</v>
      </c>
      <c r="C13" s="59"/>
      <c r="D13" s="93"/>
      <c r="E13" s="42">
        <v>2</v>
      </c>
      <c r="F13" s="43">
        <v>346</v>
      </c>
      <c r="G13" s="203">
        <f t="shared" si="0"/>
        <v>692</v>
      </c>
      <c r="H13" s="201" t="s">
        <v>132</v>
      </c>
      <c r="I13" s="47"/>
      <c r="J13" s="47"/>
      <c r="K13" s="193"/>
      <c r="L13" s="193"/>
      <c r="M13" s="193"/>
      <c r="N13" s="193"/>
      <c r="O13" s="193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57" s="4" customFormat="1" ht="300" customHeight="1">
      <c r="A14" s="74">
        <v>12</v>
      </c>
      <c r="B14" s="59" t="s">
        <v>125</v>
      </c>
      <c r="C14" s="59"/>
      <c r="D14" s="93"/>
      <c r="E14" s="42">
        <v>1</v>
      </c>
      <c r="F14" s="43">
        <v>79</v>
      </c>
      <c r="G14" s="203">
        <f t="shared" si="0"/>
        <v>79</v>
      </c>
      <c r="H14" s="201" t="s">
        <v>131</v>
      </c>
      <c r="I14" s="47"/>
      <c r="J14" s="47"/>
      <c r="K14" s="193"/>
      <c r="L14" s="193"/>
      <c r="M14" s="193"/>
      <c r="N14" s="193"/>
      <c r="O14" s="19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57" s="4" customFormat="1" ht="300" customHeight="1">
      <c r="A15" s="74">
        <v>13</v>
      </c>
      <c r="B15" s="59" t="s">
        <v>103</v>
      </c>
      <c r="C15" s="59"/>
      <c r="D15" s="93"/>
      <c r="E15" s="42">
        <v>1</v>
      </c>
      <c r="F15" s="43">
        <v>79</v>
      </c>
      <c r="G15" s="203">
        <f t="shared" si="0"/>
        <v>79</v>
      </c>
      <c r="H15" s="201" t="s">
        <v>90</v>
      </c>
      <c r="I15" s="47"/>
      <c r="J15" s="47"/>
      <c r="K15" s="193"/>
      <c r="L15" s="193"/>
      <c r="M15" s="193"/>
      <c r="N15" s="193"/>
      <c r="O15" s="193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57" s="4" customFormat="1" ht="300" customHeight="1">
      <c r="A16" s="74">
        <v>14</v>
      </c>
      <c r="B16" s="59" t="s">
        <v>101</v>
      </c>
      <c r="C16" s="59"/>
      <c r="D16" s="93"/>
      <c r="E16" s="42">
        <v>1</v>
      </c>
      <c r="F16" s="43">
        <v>699</v>
      </c>
      <c r="G16" s="203">
        <f t="shared" si="0"/>
        <v>699</v>
      </c>
      <c r="H16" s="201" t="s">
        <v>130</v>
      </c>
      <c r="I16" s="47"/>
      <c r="J16" s="47"/>
      <c r="K16" s="193"/>
      <c r="L16" s="193"/>
      <c r="M16" s="193"/>
      <c r="N16" s="193"/>
      <c r="O16" s="193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4" customFormat="1" ht="300" customHeight="1">
      <c r="A17" s="74">
        <v>15</v>
      </c>
      <c r="B17" s="59" t="s">
        <v>91</v>
      </c>
      <c r="C17" s="59"/>
      <c r="D17" s="93"/>
      <c r="E17" s="42">
        <v>4</v>
      </c>
      <c r="F17" s="43">
        <v>0</v>
      </c>
      <c r="G17" s="203">
        <f t="shared" ref="G17" si="4">F17*E17</f>
        <v>0</v>
      </c>
      <c r="H17" s="201" t="s">
        <v>92</v>
      </c>
      <c r="I17" s="47"/>
      <c r="J17" s="47"/>
      <c r="K17" s="193"/>
      <c r="L17" s="193"/>
      <c r="M17" s="193"/>
      <c r="N17" s="193"/>
      <c r="O17" s="193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4" customFormat="1" ht="39.950000000000003" customHeight="1">
      <c r="A18" s="258" t="s">
        <v>26</v>
      </c>
      <c r="B18" s="258"/>
      <c r="C18" s="258"/>
      <c r="D18" s="258"/>
      <c r="E18" s="258"/>
      <c r="F18" s="258"/>
      <c r="G18" s="258"/>
      <c r="H18" s="258"/>
      <c r="I18" s="258"/>
      <c r="J18" s="258"/>
      <c r="K18" s="181"/>
      <c r="L18" s="181"/>
      <c r="M18" s="181"/>
      <c r="N18" s="181"/>
      <c r="O18" s="18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4" customFormat="1" ht="300" customHeight="1">
      <c r="A19" s="74">
        <v>1</v>
      </c>
      <c r="B19" s="59" t="s">
        <v>102</v>
      </c>
      <c r="C19" s="59"/>
      <c r="D19" s="93"/>
      <c r="E19" s="42">
        <v>1</v>
      </c>
      <c r="F19" s="43">
        <v>516</v>
      </c>
      <c r="G19" s="203">
        <f>E19*F19</f>
        <v>516</v>
      </c>
      <c r="H19" s="201" t="s">
        <v>120</v>
      </c>
      <c r="I19" s="47"/>
      <c r="J19" s="47"/>
      <c r="K19" s="193"/>
      <c r="L19" s="193"/>
      <c r="M19" s="193"/>
      <c r="N19" s="193"/>
      <c r="O19" s="193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4" customFormat="1" ht="300" customHeight="1">
      <c r="A20" s="74">
        <v>2</v>
      </c>
      <c r="B20" s="59" t="s">
        <v>85</v>
      </c>
      <c r="C20" s="59"/>
      <c r="D20" s="93"/>
      <c r="E20" s="42">
        <v>1</v>
      </c>
      <c r="F20" s="43">
        <v>1021</v>
      </c>
      <c r="G20" s="203">
        <f t="shared" ref="G20:G24" si="5">F20*E20</f>
        <v>1021</v>
      </c>
      <c r="H20" s="201" t="s">
        <v>121</v>
      </c>
      <c r="I20" s="47"/>
      <c r="J20" s="47"/>
      <c r="K20" s="193"/>
      <c r="L20" s="193"/>
      <c r="M20" s="193"/>
      <c r="N20" s="193"/>
      <c r="O20" s="193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s="4" customFormat="1" ht="300" customHeight="1">
      <c r="A21" s="74">
        <v>3</v>
      </c>
      <c r="B21" s="59" t="s">
        <v>93</v>
      </c>
      <c r="C21" s="59"/>
      <c r="D21" s="93"/>
      <c r="E21" s="42">
        <v>2</v>
      </c>
      <c r="F21" s="43">
        <v>16</v>
      </c>
      <c r="G21" s="203">
        <f t="shared" si="5"/>
        <v>32</v>
      </c>
      <c r="H21" s="201" t="s">
        <v>92</v>
      </c>
      <c r="I21" s="47"/>
      <c r="J21" s="47"/>
      <c r="K21" s="193"/>
      <c r="L21" s="193"/>
      <c r="M21" s="193"/>
      <c r="N21" s="193"/>
      <c r="O21" s="193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s="4" customFormat="1" ht="300" customHeight="1">
      <c r="A22" s="74">
        <v>4</v>
      </c>
      <c r="B22" s="59" t="s">
        <v>94</v>
      </c>
      <c r="C22" s="59"/>
      <c r="D22" s="93"/>
      <c r="E22" s="42">
        <v>1</v>
      </c>
      <c r="F22" s="43">
        <v>22</v>
      </c>
      <c r="G22" s="203">
        <f t="shared" si="5"/>
        <v>22</v>
      </c>
      <c r="H22" s="201" t="s">
        <v>98</v>
      </c>
      <c r="I22" s="47"/>
      <c r="J22" s="47"/>
      <c r="K22" s="193"/>
      <c r="L22" s="193"/>
      <c r="M22" s="193"/>
      <c r="N22" s="193"/>
      <c r="O22" s="193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s="4" customFormat="1" ht="300" customHeight="1">
      <c r="A23" s="74">
        <v>5</v>
      </c>
      <c r="B23" s="59" t="s">
        <v>97</v>
      </c>
      <c r="C23" s="59"/>
      <c r="D23" s="93"/>
      <c r="E23" s="42">
        <v>1</v>
      </c>
      <c r="F23" s="43">
        <v>24.48</v>
      </c>
      <c r="G23" s="203">
        <f t="shared" si="5"/>
        <v>24.48</v>
      </c>
      <c r="H23" s="201" t="s">
        <v>99</v>
      </c>
      <c r="I23" s="47"/>
      <c r="J23" s="47"/>
      <c r="K23" s="193"/>
      <c r="L23" s="193"/>
      <c r="M23" s="193"/>
      <c r="N23" s="193"/>
      <c r="O23" s="193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s="4" customFormat="1" ht="300" customHeight="1" thickBot="1">
      <c r="A24" s="74">
        <v>6</v>
      </c>
      <c r="B24" s="59" t="s">
        <v>95</v>
      </c>
      <c r="C24" s="59"/>
      <c r="D24" s="93"/>
      <c r="E24" s="42">
        <v>1</v>
      </c>
      <c r="F24" s="43">
        <v>22</v>
      </c>
      <c r="G24" s="203">
        <f t="shared" si="5"/>
        <v>22</v>
      </c>
      <c r="H24" s="201" t="s">
        <v>98</v>
      </c>
      <c r="I24" s="47"/>
      <c r="J24" s="47"/>
      <c r="K24" s="193"/>
      <c r="L24" s="193"/>
      <c r="M24" s="193"/>
      <c r="N24" s="193"/>
      <c r="O24" s="193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s="4" customFormat="1" ht="26.25" thickBot="1">
      <c r="A25" s="259" t="s">
        <v>31</v>
      </c>
      <c r="B25" s="259"/>
      <c r="C25" s="259"/>
      <c r="D25" s="259"/>
      <c r="E25" s="259"/>
      <c r="F25" s="260"/>
      <c r="G25" s="202">
        <f>SUM(G2:G24)</f>
        <v>9998.9</v>
      </c>
      <c r="H25" s="191"/>
      <c r="I25" s="73"/>
      <c r="J25" s="192"/>
      <c r="K25" s="181"/>
      <c r="L25" s="181"/>
      <c r="M25" s="181"/>
      <c r="N25" s="181"/>
      <c r="O25" s="18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4" customFormat="1" ht="31.5" customHeight="1">
      <c r="A26" s="190"/>
      <c r="B26" s="191"/>
      <c r="C26" s="191"/>
      <c r="D26" s="189"/>
      <c r="E26" s="192"/>
      <c r="F26" s="191"/>
      <c r="G26" s="191"/>
      <c r="H26" s="191"/>
      <c r="I26" s="191"/>
      <c r="J26" s="191"/>
      <c r="K26" s="193"/>
      <c r="L26" s="193"/>
      <c r="M26" s="193"/>
      <c r="N26" s="193"/>
      <c r="O26" s="193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s="4" customFormat="1" ht="138.75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3"/>
      <c r="L27" s="193"/>
      <c r="M27" s="193"/>
      <c r="N27" s="193"/>
      <c r="O27" s="193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s="4" customFormat="1" ht="267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3"/>
      <c r="L28" s="193"/>
      <c r="M28" s="193"/>
      <c r="N28" s="193"/>
      <c r="O28" s="193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s="4" customFormat="1" ht="267.75" customHeight="1">
      <c r="A29" s="190"/>
      <c r="B29" s="191"/>
      <c r="C29" s="191"/>
      <c r="D29" s="191"/>
      <c r="E29" s="191"/>
      <c r="F29" s="194"/>
      <c r="G29" s="194"/>
      <c r="H29" s="191"/>
      <c r="I29" s="191"/>
      <c r="J29" s="190"/>
      <c r="K29" s="181"/>
      <c r="L29" s="181"/>
      <c r="M29" s="181"/>
      <c r="N29" s="181"/>
      <c r="O29" s="18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s="4" customFormat="1" ht="16.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181"/>
      <c r="L30" s="181"/>
      <c r="M30" s="181"/>
      <c r="N30" s="181"/>
      <c r="O30" s="181"/>
      <c r="P30" s="37"/>
      <c r="Q30" s="37"/>
      <c r="R30" s="37"/>
      <c r="S30" s="37"/>
      <c r="T30" s="37"/>
      <c r="U30" s="37"/>
      <c r="V30" s="37"/>
      <c r="W30" s="37"/>
    </row>
    <row r="31" spans="1:27" s="4" customFormat="1" ht="274.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181"/>
      <c r="L31" s="181"/>
      <c r="M31" s="181"/>
      <c r="N31" s="181"/>
      <c r="O31" s="181"/>
      <c r="P31" s="37"/>
      <c r="Q31" s="37"/>
      <c r="R31" s="37"/>
      <c r="S31" s="37"/>
      <c r="T31" s="37"/>
      <c r="U31" s="37"/>
      <c r="V31" s="37"/>
      <c r="W31" s="37"/>
    </row>
    <row r="32" spans="1:27" s="4" customFormat="1" ht="219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181"/>
      <c r="L32" s="181"/>
      <c r="M32" s="181"/>
      <c r="N32" s="181"/>
      <c r="O32" s="181"/>
      <c r="P32" s="37"/>
      <c r="Q32" s="37"/>
      <c r="R32" s="37"/>
      <c r="S32" s="37"/>
      <c r="T32" s="37"/>
      <c r="U32" s="37"/>
      <c r="V32" s="37"/>
      <c r="W32" s="37"/>
    </row>
    <row r="33" spans="1:23" s="4" customFormat="1" ht="219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181"/>
      <c r="L33" s="181"/>
      <c r="M33" s="181"/>
      <c r="N33" s="181"/>
      <c r="O33" s="181"/>
      <c r="P33" s="37"/>
      <c r="Q33" s="37"/>
      <c r="R33" s="37"/>
      <c r="S33" s="37"/>
      <c r="T33" s="37"/>
      <c r="U33" s="37"/>
      <c r="V33" s="37"/>
      <c r="W33" s="37"/>
    </row>
    <row r="34" spans="1:23" s="4" customFormat="1" ht="230.2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181"/>
      <c r="L34" s="181"/>
      <c r="M34" s="181"/>
      <c r="N34" s="181"/>
      <c r="O34" s="181"/>
      <c r="P34" s="37"/>
      <c r="Q34" s="37"/>
      <c r="R34" s="37"/>
      <c r="S34" s="37"/>
      <c r="T34" s="37"/>
      <c r="U34" s="37"/>
      <c r="V34" s="37"/>
      <c r="W34" s="37"/>
    </row>
    <row r="35" spans="1:23" s="4" customFormat="1" ht="1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193"/>
      <c r="L35" s="193"/>
      <c r="M35" s="193"/>
      <c r="N35" s="193"/>
      <c r="O35" s="193"/>
      <c r="P35" s="37"/>
      <c r="Q35" s="37"/>
      <c r="R35" s="37"/>
      <c r="S35" s="37"/>
      <c r="T35" s="37"/>
      <c r="U35" s="37"/>
      <c r="V35" s="37"/>
      <c r="W35" s="37"/>
    </row>
    <row r="36" spans="1:23" s="4" customFormat="1" ht="1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193"/>
      <c r="L36" s="193"/>
      <c r="M36" s="193"/>
      <c r="N36" s="193"/>
      <c r="O36" s="193"/>
      <c r="P36" s="37"/>
      <c r="Q36" s="37"/>
      <c r="R36" s="37"/>
      <c r="S36" s="37"/>
      <c r="T36" s="37"/>
      <c r="U36" s="37"/>
      <c r="V36" s="37"/>
      <c r="W36" s="37"/>
    </row>
    <row r="37" spans="1:23" s="4" customFormat="1" ht="16.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195"/>
      <c r="L37" s="195"/>
      <c r="M37" s="195"/>
      <c r="N37" s="195"/>
      <c r="O37" s="195"/>
      <c r="P37" s="37"/>
      <c r="Q37" s="37"/>
      <c r="R37" s="37"/>
      <c r="S37" s="37"/>
      <c r="T37" s="37"/>
      <c r="U37" s="37"/>
      <c r="V37" s="37"/>
      <c r="W37" s="37"/>
    </row>
    <row r="38" spans="1:23" s="4" customFormat="1" ht="16.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193"/>
      <c r="L38" s="193"/>
      <c r="M38" s="193"/>
      <c r="N38" s="193"/>
      <c r="O38" s="193"/>
      <c r="P38" s="37"/>
      <c r="Q38" s="37"/>
      <c r="R38" s="37"/>
      <c r="S38" s="37"/>
      <c r="T38" s="37"/>
      <c r="U38" s="37"/>
      <c r="V38" s="37"/>
      <c r="W38" s="37"/>
    </row>
    <row r="39" spans="1:23" s="4" customFormat="1" ht="16.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193"/>
      <c r="L39" s="193"/>
      <c r="M39" s="193"/>
      <c r="N39" s="193"/>
      <c r="O39" s="193"/>
      <c r="P39" s="37"/>
      <c r="Q39" s="37"/>
      <c r="R39" s="37"/>
      <c r="S39" s="37"/>
      <c r="T39" s="37"/>
      <c r="U39" s="37"/>
      <c r="V39" s="37"/>
      <c r="W39" s="37"/>
    </row>
    <row r="40" spans="1:23" s="4" customFormat="1" ht="16.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193"/>
      <c r="L40" s="193"/>
      <c r="M40" s="193"/>
      <c r="N40" s="193"/>
      <c r="O40" s="193"/>
      <c r="P40" s="37"/>
      <c r="Q40" s="37"/>
      <c r="R40" s="37"/>
      <c r="S40" s="37"/>
      <c r="T40" s="37"/>
      <c r="U40" s="37"/>
      <c r="V40" s="37"/>
      <c r="W40" s="37"/>
    </row>
    <row r="41" spans="1:23" s="4" customFormat="1" ht="16.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196"/>
      <c r="L41" s="196"/>
      <c r="M41" s="196"/>
      <c r="N41" s="196"/>
      <c r="O41" s="196"/>
      <c r="P41" s="37"/>
      <c r="Q41" s="37"/>
      <c r="R41" s="37"/>
      <c r="S41" s="37"/>
      <c r="T41" s="37"/>
      <c r="U41" s="37"/>
      <c r="V41" s="37"/>
      <c r="W41" s="37"/>
    </row>
    <row r="42" spans="1:23" s="4" customFormat="1" ht="12.7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 s="4" customFormat="1" ht="12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s="4" customFormat="1" ht="12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s="4" customFormat="1" ht="12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 s="4" customFormat="1" ht="12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 s="4" customFormat="1" ht="12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</sheetData>
  <mergeCells count="3">
    <mergeCell ref="A2:J2"/>
    <mergeCell ref="A18:J18"/>
    <mergeCell ref="A25:F25"/>
  </mergeCells>
  <hyperlinks>
    <hyperlink ref="H15" r:id="rId1"/>
    <hyperlink ref="H17" r:id="rId2"/>
    <hyperlink ref="H21" r:id="rId3"/>
    <hyperlink ref="H22" r:id="rId4"/>
    <hyperlink ref="H24" r:id="rId5"/>
    <hyperlink ref="H23" r:id="rId6"/>
    <hyperlink ref="H13" r:id="rId7"/>
    <hyperlink ref="H8" r:id="rId8"/>
    <hyperlink ref="H9" r:id="rId9"/>
    <hyperlink ref="H3" r:id="rId10"/>
    <hyperlink ref="H5" r:id="rId11"/>
    <hyperlink ref="H6" r:id="rId12"/>
    <hyperlink ref="H7" r:id="rId13"/>
    <hyperlink ref="H10" r:id="rId14"/>
    <hyperlink ref="H11" r:id="rId15"/>
    <hyperlink ref="H12" r:id="rId16"/>
    <hyperlink ref="H19" r:id="rId17"/>
    <hyperlink ref="H20" r:id="rId18"/>
  </hyperlinks>
  <pageMargins left="0.7" right="0.7" top="0.75" bottom="0.75" header="0.3" footer="0.3"/>
  <pageSetup orientation="portrait" r:id="rId19"/>
  <headerFooter>
    <oddFooter>&amp;C&amp;"Helvetica,Regular"&amp;12&amp;K000000&amp;P</oddFooter>
  </headerFooter>
  <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18"/>
  <sheetViews>
    <sheetView showGridLines="0" zoomScale="70" zoomScaleNormal="70" workbookViewId="0">
      <selection activeCell="E16" sqref="E16"/>
    </sheetView>
  </sheetViews>
  <sheetFormatPr defaultColWidth="8.85546875" defaultRowHeight="20.25"/>
  <cols>
    <col min="1" max="1" width="4.140625" style="41" bestFit="1" customWidth="1"/>
    <col min="2" max="2" width="60.7109375" style="41" customWidth="1"/>
    <col min="3" max="3" width="14.140625" style="41" bestFit="1" customWidth="1"/>
    <col min="4" max="5" width="60.7109375" style="41" customWidth="1"/>
    <col min="6" max="7" width="20.7109375" style="41" customWidth="1"/>
    <col min="8" max="255" width="8.85546875" style="41" customWidth="1"/>
    <col min="256" max="16384" width="8.85546875" style="117"/>
  </cols>
  <sheetData>
    <row r="1" spans="1:9" ht="39.950000000000003" customHeight="1">
      <c r="A1" s="137" t="s">
        <v>32</v>
      </c>
      <c r="B1" s="97" t="s">
        <v>33</v>
      </c>
      <c r="C1" s="97" t="s">
        <v>6</v>
      </c>
      <c r="D1" s="97" t="s">
        <v>2</v>
      </c>
      <c r="E1" s="97" t="s">
        <v>9</v>
      </c>
      <c r="F1" s="138" t="s">
        <v>43</v>
      </c>
      <c r="G1" s="139" t="s">
        <v>44</v>
      </c>
    </row>
    <row r="2" spans="1:9" ht="38.25">
      <c r="A2" s="96">
        <v>1</v>
      </c>
      <c r="B2" s="98" t="s">
        <v>34</v>
      </c>
      <c r="C2" s="143">
        <v>1999</v>
      </c>
      <c r="D2" s="53"/>
      <c r="E2" s="201" t="s">
        <v>174</v>
      </c>
      <c r="F2" s="79"/>
      <c r="G2" s="80"/>
    </row>
    <row r="3" spans="1:9" ht="101.25">
      <c r="A3" s="96">
        <v>2</v>
      </c>
      <c r="B3" s="99" t="s">
        <v>114</v>
      </c>
      <c r="C3" s="143">
        <v>869</v>
      </c>
      <c r="D3" s="53"/>
      <c r="E3" s="148" t="s">
        <v>176</v>
      </c>
      <c r="F3" s="79"/>
      <c r="G3" s="80"/>
    </row>
    <row r="4" spans="1:9" ht="25.5">
      <c r="A4" s="96">
        <v>3</v>
      </c>
      <c r="B4" s="141" t="s">
        <v>58</v>
      </c>
      <c r="C4" s="143">
        <v>1799</v>
      </c>
      <c r="D4" s="53"/>
      <c r="E4" s="201" t="s">
        <v>178</v>
      </c>
      <c r="F4" s="79"/>
      <c r="G4" s="80"/>
    </row>
    <row r="5" spans="1:9" ht="21">
      <c r="A5" s="96">
        <v>4</v>
      </c>
      <c r="B5" s="141" t="s">
        <v>115</v>
      </c>
      <c r="C5" s="143">
        <v>1000</v>
      </c>
      <c r="D5" s="53" t="s">
        <v>209</v>
      </c>
      <c r="E5" s="101"/>
      <c r="F5" s="79"/>
      <c r="G5" s="80"/>
    </row>
    <row r="6" spans="1:9" ht="51">
      <c r="A6" s="96">
        <v>5</v>
      </c>
      <c r="B6" s="141" t="s">
        <v>35</v>
      </c>
      <c r="C6" s="143">
        <v>2299</v>
      </c>
      <c r="D6" s="53"/>
      <c r="E6" s="201" t="s">
        <v>177</v>
      </c>
      <c r="F6" s="79"/>
      <c r="G6" s="80"/>
    </row>
    <row r="7" spans="1:9" ht="21" customHeight="1">
      <c r="A7" s="96">
        <v>7</v>
      </c>
      <c r="B7" s="141" t="s">
        <v>36</v>
      </c>
      <c r="C7" s="143">
        <v>1399</v>
      </c>
      <c r="D7" s="53"/>
      <c r="E7" s="148" t="s">
        <v>173</v>
      </c>
      <c r="F7" s="79"/>
      <c r="G7" s="80"/>
    </row>
    <row r="8" spans="1:9" ht="39" thickBot="1">
      <c r="A8" s="75">
        <v>8</v>
      </c>
      <c r="B8" s="142" t="s">
        <v>37</v>
      </c>
      <c r="C8" s="144">
        <v>1299</v>
      </c>
      <c r="D8" s="53"/>
      <c r="E8" s="201" t="s">
        <v>175</v>
      </c>
      <c r="F8" s="79"/>
      <c r="G8" s="80"/>
    </row>
    <row r="9" spans="1:9" ht="21" thickBot="1">
      <c r="A9" s="261" t="s">
        <v>31</v>
      </c>
      <c r="B9" s="262"/>
      <c r="C9" s="145">
        <f>SUM(C2:C8)</f>
        <v>10664</v>
      </c>
      <c r="D9" s="140"/>
      <c r="E9" s="36"/>
      <c r="F9" s="36"/>
      <c r="G9" s="36"/>
      <c r="H9" s="36"/>
      <c r="I9" s="70"/>
    </row>
    <row r="10" spans="1:9">
      <c r="D10" s="36"/>
      <c r="E10" s="36"/>
      <c r="F10" s="36"/>
      <c r="G10" s="36"/>
      <c r="H10" s="36"/>
      <c r="I10" s="70"/>
    </row>
    <row r="11" spans="1:9">
      <c r="D11" s="36"/>
      <c r="E11" s="36"/>
      <c r="F11" s="36"/>
      <c r="G11" s="36"/>
      <c r="H11" s="36"/>
      <c r="I11" s="70"/>
    </row>
    <row r="12" spans="1:9">
      <c r="D12" s="70"/>
      <c r="E12" s="70"/>
      <c r="F12" s="70"/>
      <c r="G12" s="70"/>
      <c r="H12" s="70"/>
      <c r="I12" s="70"/>
    </row>
    <row r="13" spans="1:9">
      <c r="D13" s="70"/>
      <c r="E13" s="70"/>
      <c r="F13" s="70"/>
      <c r="G13" s="70"/>
      <c r="H13" s="70"/>
      <c r="I13" s="70"/>
    </row>
    <row r="14" spans="1:9">
      <c r="D14" s="70"/>
      <c r="E14" s="70"/>
      <c r="F14" s="70"/>
      <c r="G14" s="70"/>
      <c r="H14" s="70"/>
      <c r="I14" s="70"/>
    </row>
    <row r="15" spans="1:9">
      <c r="D15" s="70"/>
      <c r="E15" s="70"/>
      <c r="F15" s="70"/>
      <c r="G15" s="70"/>
      <c r="H15" s="70"/>
      <c r="I15" s="70"/>
    </row>
    <row r="16" spans="1:9">
      <c r="D16" s="70"/>
      <c r="E16" s="70"/>
      <c r="F16" s="70"/>
      <c r="G16" s="70"/>
      <c r="H16" s="70"/>
      <c r="I16" s="70"/>
    </row>
    <row r="17" spans="4:9">
      <c r="D17" s="70"/>
      <c r="E17" s="70"/>
      <c r="F17" s="70"/>
      <c r="G17" s="70"/>
      <c r="H17" s="70"/>
      <c r="I17" s="70"/>
    </row>
    <row r="18" spans="4:9">
      <c r="D18" s="70"/>
      <c r="E18" s="70"/>
      <c r="F18" s="70"/>
      <c r="G18" s="70"/>
      <c r="H18" s="70"/>
      <c r="I18" s="70"/>
    </row>
  </sheetData>
  <mergeCells count="1">
    <mergeCell ref="A9:B9"/>
  </mergeCells>
  <conditionalFormatting sqref="A2:A8">
    <cfRule type="cellIs" dxfId="0" priority="1" operator="equal">
      <formula>3.5</formula>
    </cfRule>
  </conditionalFormatting>
  <hyperlinks>
    <hyperlink ref="E8" r:id="rId1"/>
    <hyperlink ref="E4" r:id="rId2"/>
    <hyperlink ref="E2" r:id="rId3"/>
  </hyperlinks>
  <pageMargins left="0.7" right="0.7" top="0.75" bottom="0.75" header="0.3" footer="0.3"/>
  <pageSetup orientation="landscape" r:id="rId4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W21"/>
  <sheetViews>
    <sheetView showGridLines="0" zoomScale="70" zoomScaleNormal="70" workbookViewId="0">
      <selection activeCell="E50" sqref="E50"/>
    </sheetView>
  </sheetViews>
  <sheetFormatPr defaultColWidth="8.85546875" defaultRowHeight="20.25"/>
  <cols>
    <col min="1" max="1" width="8.85546875" style="117"/>
    <col min="2" max="2" width="60.7109375" style="81" customWidth="1"/>
    <col min="3" max="3" width="21.7109375" style="41" customWidth="1"/>
    <col min="4" max="4" width="18.85546875" style="41" bestFit="1" customWidth="1"/>
    <col min="5" max="5" width="19.42578125" style="41" bestFit="1" customWidth="1"/>
    <col min="6" max="6" width="38.28515625" style="41" customWidth="1"/>
    <col min="7" max="7" width="18.7109375" style="41" customWidth="1"/>
    <col min="8" max="8" width="28.5703125" style="41" customWidth="1"/>
    <col min="9" max="9" width="38.7109375" style="41" customWidth="1"/>
    <col min="10" max="10" width="21.42578125" style="41" customWidth="1"/>
    <col min="11" max="11" width="20.28515625" style="41" customWidth="1"/>
    <col min="12" max="12" width="21.42578125" style="41" customWidth="1"/>
    <col min="13" max="13" width="18.7109375" style="41" customWidth="1"/>
    <col min="14" max="14" width="17.28515625" style="41" customWidth="1"/>
    <col min="15" max="15" width="26" style="41" customWidth="1"/>
    <col min="16" max="16" width="23.85546875" style="41" customWidth="1"/>
    <col min="17" max="257" width="8.85546875" style="41" customWidth="1"/>
    <col min="258" max="16384" width="8.85546875" style="117"/>
  </cols>
  <sheetData>
    <row r="1" spans="1:18">
      <c r="A1" s="156" t="s">
        <v>0</v>
      </c>
      <c r="B1" s="157" t="s">
        <v>65</v>
      </c>
      <c r="C1" s="265" t="s">
        <v>63</v>
      </c>
      <c r="D1" s="266"/>
      <c r="E1" s="266"/>
      <c r="F1" s="266"/>
      <c r="G1" s="266"/>
      <c r="H1" s="266"/>
      <c r="I1" s="266"/>
      <c r="J1" s="266"/>
      <c r="K1" s="267"/>
      <c r="L1" s="263" t="s">
        <v>64</v>
      </c>
      <c r="M1" s="263"/>
      <c r="N1" s="263"/>
      <c r="O1" s="263"/>
      <c r="P1" s="263"/>
    </row>
    <row r="2" spans="1:18">
      <c r="A2" s="158"/>
      <c r="B2" s="159"/>
      <c r="C2" s="160" t="s">
        <v>66</v>
      </c>
      <c r="D2" s="160" t="s">
        <v>67</v>
      </c>
      <c r="E2" s="160" t="s">
        <v>68</v>
      </c>
      <c r="F2" s="160" t="s">
        <v>69</v>
      </c>
      <c r="G2" s="160" t="s">
        <v>70</v>
      </c>
      <c r="H2" s="160" t="s">
        <v>71</v>
      </c>
      <c r="I2" s="160" t="s">
        <v>72</v>
      </c>
      <c r="J2" s="160" t="s">
        <v>73</v>
      </c>
      <c r="K2" s="160" t="s">
        <v>74</v>
      </c>
      <c r="L2" s="161" t="s">
        <v>75</v>
      </c>
      <c r="M2" s="161" t="s">
        <v>76</v>
      </c>
      <c r="N2" s="161" t="s">
        <v>77</v>
      </c>
      <c r="O2" s="161" t="s">
        <v>78</v>
      </c>
      <c r="P2" s="161" t="s">
        <v>79</v>
      </c>
    </row>
    <row r="3" spans="1:18">
      <c r="A3" s="158">
        <v>1</v>
      </c>
      <c r="B3" s="162" t="s">
        <v>29</v>
      </c>
      <c r="C3" s="163">
        <v>0</v>
      </c>
      <c r="D3" s="163">
        <v>0</v>
      </c>
      <c r="E3" s="163">
        <v>0</v>
      </c>
      <c r="F3" s="163">
        <v>0</v>
      </c>
      <c r="G3" s="163">
        <v>0</v>
      </c>
      <c r="H3" s="163">
        <v>0</v>
      </c>
      <c r="I3" s="163">
        <v>0</v>
      </c>
      <c r="J3" s="163">
        <v>0</v>
      </c>
      <c r="K3" s="163">
        <v>0</v>
      </c>
      <c r="L3" s="163">
        <v>0</v>
      </c>
      <c r="M3" s="163">
        <v>0</v>
      </c>
      <c r="N3" s="163">
        <v>0</v>
      </c>
      <c r="O3" s="163">
        <v>0</v>
      </c>
      <c r="P3" s="163">
        <v>0</v>
      </c>
    </row>
    <row r="4" spans="1:18">
      <c r="A4" s="158">
        <v>2</v>
      </c>
      <c r="B4" s="162" t="s">
        <v>26</v>
      </c>
      <c r="C4" s="163">
        <v>0</v>
      </c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163">
        <v>0</v>
      </c>
      <c r="N4" s="163">
        <v>0</v>
      </c>
      <c r="O4" s="163">
        <v>0</v>
      </c>
      <c r="P4" s="163">
        <v>0</v>
      </c>
      <c r="Q4" s="207"/>
      <c r="R4" s="207"/>
    </row>
    <row r="5" spans="1:18">
      <c r="A5" s="158">
        <v>3</v>
      </c>
      <c r="B5" s="162" t="s">
        <v>27</v>
      </c>
      <c r="C5" s="163">
        <v>0</v>
      </c>
      <c r="D5" s="163">
        <v>0</v>
      </c>
      <c r="E5" s="163">
        <v>0</v>
      </c>
      <c r="F5" s="163">
        <v>0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163">
        <v>0</v>
      </c>
      <c r="N5" s="163">
        <v>0</v>
      </c>
      <c r="O5" s="163">
        <v>0</v>
      </c>
      <c r="P5" s="163">
        <v>0</v>
      </c>
    </row>
    <row r="6" spans="1:18">
      <c r="A6" s="158">
        <v>4</v>
      </c>
      <c r="B6" s="162" t="s">
        <v>57</v>
      </c>
      <c r="C6" s="163">
        <v>0</v>
      </c>
      <c r="D6" s="163">
        <v>0</v>
      </c>
      <c r="E6" s="163">
        <v>0</v>
      </c>
      <c r="F6" s="163">
        <v>0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163">
        <v>0</v>
      </c>
      <c r="N6" s="163">
        <v>0</v>
      </c>
      <c r="O6" s="163">
        <v>0</v>
      </c>
      <c r="P6" s="163">
        <v>0</v>
      </c>
    </row>
    <row r="7" spans="1:18">
      <c r="A7" s="158">
        <v>5</v>
      </c>
      <c r="B7" s="162" t="s">
        <v>116</v>
      </c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</row>
    <row r="8" spans="1:18">
      <c r="A8" s="158">
        <v>6</v>
      </c>
      <c r="B8" s="162" t="s">
        <v>86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</row>
    <row r="9" spans="1:18">
      <c r="A9" s="158">
        <v>7</v>
      </c>
      <c r="B9" s="164" t="s">
        <v>54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163">
        <v>0</v>
      </c>
      <c r="N9" s="163">
        <v>0</v>
      </c>
      <c r="O9" s="163">
        <v>0</v>
      </c>
      <c r="P9" s="163">
        <v>0</v>
      </c>
    </row>
    <row r="10" spans="1:18">
      <c r="A10" s="165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264" t="s">
        <v>80</v>
      </c>
      <c r="M10" s="264"/>
      <c r="N10" s="264"/>
      <c r="O10" s="264"/>
      <c r="P10" s="264"/>
    </row>
    <row r="11" spans="1:18">
      <c r="A11" s="16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8">
        <v>0</v>
      </c>
      <c r="M11" s="168">
        <v>0</v>
      </c>
      <c r="N11" s="168">
        <v>0</v>
      </c>
      <c r="O11" s="168">
        <v>0</v>
      </c>
      <c r="P11" s="168">
        <v>0</v>
      </c>
    </row>
    <row r="12" spans="1:18" ht="21" thickBot="1">
      <c r="A12" s="269" t="s">
        <v>81</v>
      </c>
      <c r="B12" s="269"/>
      <c r="C12" s="170">
        <f t="shared" ref="C12:K12" si="0">SUM(C3:C9)</f>
        <v>0</v>
      </c>
      <c r="D12" s="169">
        <f t="shared" si="0"/>
        <v>0</v>
      </c>
      <c r="E12" s="169">
        <f t="shared" si="0"/>
        <v>0</v>
      </c>
      <c r="F12" s="169">
        <f t="shared" si="0"/>
        <v>0</v>
      </c>
      <c r="G12" s="169">
        <f t="shared" si="0"/>
        <v>0</v>
      </c>
      <c r="H12" s="169">
        <f t="shared" si="0"/>
        <v>0</v>
      </c>
      <c r="I12" s="169">
        <f t="shared" si="0"/>
        <v>0</v>
      </c>
      <c r="J12" s="169">
        <f t="shared" si="0"/>
        <v>0</v>
      </c>
      <c r="K12" s="169">
        <f t="shared" si="0"/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</row>
    <row r="13" spans="1:18" ht="21" thickBot="1">
      <c r="A13" s="270" t="s">
        <v>82</v>
      </c>
      <c r="B13" s="271"/>
      <c r="C13" s="176">
        <f>SUM(C12:K12)</f>
        <v>0</v>
      </c>
      <c r="D13" s="151"/>
      <c r="E13" s="151"/>
      <c r="F13" s="171"/>
      <c r="G13" s="151"/>
      <c r="H13" s="147"/>
      <c r="I13" s="147"/>
      <c r="J13" s="146"/>
      <c r="K13" s="146"/>
      <c r="L13" s="146"/>
      <c r="M13" s="146"/>
      <c r="N13" s="146"/>
      <c r="O13" s="146"/>
      <c r="P13" s="146"/>
    </row>
    <row r="14" spans="1:18" ht="21" thickBot="1">
      <c r="A14" s="272" t="s">
        <v>83</v>
      </c>
      <c r="B14" s="270"/>
      <c r="C14" s="175">
        <f>L12*1+M12*2+N12*3+O12*4+P12*5</f>
        <v>0</v>
      </c>
      <c r="D14" s="172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</row>
    <row r="15" spans="1:18">
      <c r="A15" s="165"/>
      <c r="B15" s="268"/>
      <c r="C15" s="268"/>
      <c r="D15" s="166"/>
      <c r="E15" s="166"/>
      <c r="F15" s="173"/>
      <c r="G15" s="167"/>
      <c r="H15" s="167"/>
      <c r="I15" s="167"/>
      <c r="J15" s="167"/>
      <c r="K15" s="167"/>
      <c r="L15" s="167"/>
      <c r="M15" s="167"/>
      <c r="N15" s="167"/>
      <c r="O15" s="167"/>
      <c r="P15" s="167"/>
    </row>
    <row r="16" spans="1:18">
      <c r="A16" s="165"/>
      <c r="B16" s="150"/>
      <c r="C16" s="151"/>
      <c r="D16" s="151"/>
      <c r="E16" s="151"/>
      <c r="F16" s="151"/>
      <c r="G16" s="151"/>
      <c r="H16" s="147"/>
      <c r="I16" s="147"/>
      <c r="J16" s="146"/>
      <c r="K16" s="146"/>
      <c r="L16" s="146"/>
      <c r="M16" s="146"/>
      <c r="N16" s="146"/>
      <c r="O16" s="146"/>
      <c r="P16" s="146"/>
    </row>
    <row r="17" spans="1:16">
      <c r="A17" s="174"/>
      <c r="B17" s="150"/>
      <c r="C17" s="151"/>
      <c r="D17" s="151"/>
      <c r="E17" s="151"/>
      <c r="F17" s="151"/>
      <c r="G17" s="151"/>
      <c r="H17" s="147"/>
      <c r="I17" s="147"/>
      <c r="J17" s="146"/>
      <c r="K17" s="146"/>
      <c r="L17" s="146"/>
      <c r="M17" s="146"/>
      <c r="N17" s="146"/>
      <c r="O17" s="146"/>
      <c r="P17" s="146"/>
    </row>
    <row r="18" spans="1:16">
      <c r="A18" s="174"/>
      <c r="B18" s="150"/>
      <c r="C18" s="151"/>
      <c r="D18" s="151"/>
      <c r="E18" s="151"/>
      <c r="F18" s="151"/>
      <c r="G18" s="152"/>
      <c r="H18" s="147"/>
      <c r="I18" s="147"/>
      <c r="J18" s="146"/>
      <c r="K18" s="146"/>
      <c r="L18" s="146"/>
      <c r="M18" s="146"/>
      <c r="N18" s="146"/>
      <c r="O18" s="146"/>
      <c r="P18" s="146"/>
    </row>
    <row r="19" spans="1:16">
      <c r="A19" s="174"/>
      <c r="B19" s="150"/>
      <c r="C19" s="151"/>
      <c r="D19" s="151"/>
      <c r="E19" s="151"/>
      <c r="F19" s="151"/>
      <c r="G19" s="152"/>
      <c r="H19" s="147"/>
      <c r="I19" s="147"/>
    </row>
    <row r="20" spans="1:16">
      <c r="A20" s="174"/>
      <c r="B20" s="155"/>
      <c r="C20" s="154"/>
      <c r="D20" s="154"/>
      <c r="E20" s="154"/>
      <c r="F20" s="154"/>
      <c r="G20" s="147"/>
      <c r="H20" s="147"/>
      <c r="I20" s="147"/>
    </row>
    <row r="21" spans="1:16">
      <c r="A21" s="146"/>
      <c r="B21" s="153"/>
      <c r="C21" s="147"/>
      <c r="D21" s="147"/>
      <c r="E21" s="147"/>
      <c r="F21" s="147"/>
      <c r="G21" s="147"/>
      <c r="H21" s="147"/>
      <c r="I21" s="147"/>
    </row>
  </sheetData>
  <mergeCells count="7">
    <mergeCell ref="L1:P1"/>
    <mergeCell ref="L10:P10"/>
    <mergeCell ref="C1:K1"/>
    <mergeCell ref="B15:C15"/>
    <mergeCell ref="A12:B12"/>
    <mergeCell ref="A13:B13"/>
    <mergeCell ref="A14:B14"/>
  </mergeCells>
  <pageMargins left="0.7" right="0.7" top="0.75" bottom="0.75" header="0.3" footer="0.3"/>
  <pageSetup orientation="landscape" r:id="rId1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13"/>
  <sheetViews>
    <sheetView showGridLines="0" workbookViewId="0">
      <selection activeCell="B15" sqref="B15"/>
    </sheetView>
  </sheetViews>
  <sheetFormatPr defaultColWidth="8.85546875" defaultRowHeight="20.25"/>
  <cols>
    <col min="1" max="1" width="10.7109375" style="17" customWidth="1"/>
    <col min="2" max="2" width="52.42578125" style="11" customWidth="1"/>
    <col min="3" max="6" width="20.7109375" style="11" customWidth="1"/>
    <col min="7" max="7" width="11" style="11" customWidth="1"/>
    <col min="8" max="256" width="8.85546875" style="3" customWidth="1"/>
  </cols>
  <sheetData>
    <row r="1" spans="1:256" ht="39.950000000000003" customHeight="1">
      <c r="A1" s="10" t="s">
        <v>0</v>
      </c>
      <c r="B1" s="10" t="s">
        <v>33</v>
      </c>
      <c r="C1" s="10" t="s">
        <v>2</v>
      </c>
      <c r="D1" s="40" t="s">
        <v>6</v>
      </c>
      <c r="E1" s="10" t="s">
        <v>39</v>
      </c>
      <c r="F1" s="177" t="s">
        <v>8</v>
      </c>
      <c r="G1" s="183"/>
      <c r="H1" s="184"/>
      <c r="I1" s="37"/>
    </row>
    <row r="2" spans="1:256">
      <c r="A2" s="16">
        <v>1</v>
      </c>
      <c r="B2" s="13" t="s">
        <v>26</v>
      </c>
      <c r="C2" s="52"/>
      <c r="D2" s="204">
        <v>0</v>
      </c>
      <c r="E2" s="14"/>
      <c r="F2" s="178"/>
      <c r="G2" s="185"/>
      <c r="H2" s="186"/>
      <c r="I2" s="37"/>
    </row>
    <row r="3" spans="1:256">
      <c r="A3" s="16">
        <v>2</v>
      </c>
      <c r="B3" s="20" t="s">
        <v>29</v>
      </c>
      <c r="C3" s="21"/>
      <c r="D3" s="206">
        <v>0</v>
      </c>
      <c r="E3" s="14"/>
      <c r="F3" s="178"/>
      <c r="G3" s="185"/>
      <c r="H3" s="186"/>
      <c r="I3" s="37"/>
    </row>
    <row r="4" spans="1:256">
      <c r="A4" s="16">
        <v>3</v>
      </c>
      <c r="B4" s="20" t="s">
        <v>117</v>
      </c>
      <c r="C4" s="21"/>
      <c r="D4" s="206">
        <v>0</v>
      </c>
      <c r="E4" s="14"/>
      <c r="F4" s="178"/>
      <c r="G4" s="185"/>
      <c r="H4" s="186"/>
      <c r="I4" s="3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>
      <c r="A5" s="18">
        <v>4</v>
      </c>
      <c r="B5" s="22" t="s">
        <v>86</v>
      </c>
      <c r="C5" s="23"/>
      <c r="D5" s="205">
        <v>0</v>
      </c>
      <c r="E5" s="19"/>
      <c r="F5" s="178"/>
      <c r="G5" s="185"/>
      <c r="H5" s="186"/>
      <c r="I5" s="37"/>
    </row>
    <row r="6" spans="1:256">
      <c r="A6" s="29">
        <v>5</v>
      </c>
      <c r="B6" s="30" t="s">
        <v>54</v>
      </c>
      <c r="C6" s="31"/>
      <c r="D6" s="205">
        <v>0</v>
      </c>
      <c r="E6" s="32"/>
      <c r="F6" s="179"/>
      <c r="G6" s="185"/>
      <c r="H6" s="186"/>
      <c r="I6" s="37"/>
    </row>
    <row r="7" spans="1:256">
      <c r="A7" s="33">
        <v>6</v>
      </c>
      <c r="B7" s="22" t="s">
        <v>57</v>
      </c>
      <c r="C7" s="24"/>
      <c r="D7" s="205">
        <v>0</v>
      </c>
      <c r="E7" s="34"/>
      <c r="F7" s="180"/>
      <c r="G7" s="185"/>
      <c r="H7" s="186"/>
      <c r="I7" s="3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1" thickBot="1">
      <c r="A8" s="33">
        <v>7</v>
      </c>
      <c r="B8" s="22" t="s">
        <v>179</v>
      </c>
      <c r="C8" s="24"/>
      <c r="D8" s="205">
        <v>0</v>
      </c>
      <c r="E8" s="34"/>
      <c r="F8" s="180"/>
      <c r="G8" s="185"/>
      <c r="H8" s="186"/>
      <c r="I8" s="3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1" thickBot="1">
      <c r="A9" s="273" t="s">
        <v>31</v>
      </c>
      <c r="B9" s="273"/>
      <c r="C9" s="274"/>
      <c r="D9" s="188">
        <f>SUM(D2:D7)</f>
        <v>0</v>
      </c>
      <c r="E9" s="187"/>
      <c r="F9" s="187"/>
      <c r="G9" s="187"/>
      <c r="H9" s="186"/>
      <c r="I9" s="37"/>
    </row>
    <row r="10" spans="1:256">
      <c r="A10" s="189"/>
      <c r="B10" s="182"/>
      <c r="C10" s="182"/>
      <c r="D10" s="182"/>
      <c r="E10" s="187"/>
      <c r="F10" s="187"/>
      <c r="G10" s="187"/>
      <c r="H10" s="186"/>
      <c r="I10" s="37"/>
    </row>
    <row r="11" spans="1:256">
      <c r="A11" s="105"/>
      <c r="B11" s="70"/>
      <c r="C11" s="70"/>
      <c r="D11" s="70"/>
      <c r="E11" s="36"/>
      <c r="F11" s="36"/>
      <c r="G11" s="36"/>
      <c r="H11" s="39"/>
      <c r="I11" s="37"/>
    </row>
    <row r="12" spans="1:256">
      <c r="A12" s="105"/>
      <c r="B12" s="70"/>
      <c r="C12" s="70"/>
      <c r="D12" s="70"/>
      <c r="E12" s="36"/>
      <c r="F12" s="36"/>
      <c r="G12" s="36"/>
      <c r="H12" s="39"/>
    </row>
    <row r="13" spans="1:256">
      <c r="E13" s="36"/>
      <c r="F13" s="36"/>
      <c r="G13" s="36"/>
      <c r="H13" s="39"/>
    </row>
  </sheetData>
  <mergeCells count="1">
    <mergeCell ref="A9:C9"/>
  </mergeCells>
  <pageMargins left="0.7" right="0.7" top="0.75" bottom="0.75" header="0.3" footer="0.3"/>
  <pageSetup orientation="landscape" r:id="rId1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W51"/>
  <sheetViews>
    <sheetView showGridLines="0" topLeftCell="A28" zoomScale="70" zoomScaleNormal="70" workbookViewId="0">
      <selection activeCell="C5" sqref="C5"/>
    </sheetView>
  </sheetViews>
  <sheetFormatPr defaultColWidth="8.85546875" defaultRowHeight="12.75" customHeight="1"/>
  <cols>
    <col min="1" max="1" width="10.7109375" style="11" customWidth="1"/>
    <col min="2" max="3" width="40.7109375" style="11" customWidth="1"/>
    <col min="4" max="4" width="60.7109375" style="11" customWidth="1"/>
    <col min="5" max="7" width="20.7109375" style="11" customWidth="1"/>
    <col min="8" max="8" width="60.7109375" style="11" customWidth="1"/>
    <col min="9" max="10" width="20.7109375" style="11" customWidth="1"/>
    <col min="11" max="15" width="9.140625" style="4" customWidth="1"/>
    <col min="16" max="257" width="8.85546875" style="4" customWidth="1"/>
  </cols>
  <sheetData>
    <row r="1" spans="1:257" s="9" customFormat="1" ht="39.950000000000003" customHeight="1">
      <c r="A1" s="199" t="s">
        <v>0</v>
      </c>
      <c r="B1" s="199" t="s">
        <v>33</v>
      </c>
      <c r="C1" s="199" t="s">
        <v>2</v>
      </c>
      <c r="D1" s="199" t="s">
        <v>40</v>
      </c>
      <c r="E1" s="199" t="s">
        <v>4</v>
      </c>
      <c r="F1" s="199" t="s">
        <v>38</v>
      </c>
      <c r="G1" s="199" t="s">
        <v>6</v>
      </c>
      <c r="H1" s="199" t="s">
        <v>9</v>
      </c>
      <c r="I1" s="200" t="s">
        <v>43</v>
      </c>
      <c r="J1" s="118" t="s">
        <v>44</v>
      </c>
      <c r="K1" s="197"/>
      <c r="L1" s="197"/>
      <c r="M1" s="197"/>
      <c r="N1" s="197"/>
      <c r="O1" s="197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s="4" customFormat="1" ht="39.950000000000003" customHeight="1">
      <c r="A2" s="258" t="s">
        <v>29</v>
      </c>
      <c r="B2" s="258"/>
      <c r="C2" s="258"/>
      <c r="D2" s="258"/>
      <c r="E2" s="258"/>
      <c r="F2" s="258"/>
      <c r="G2" s="258"/>
      <c r="H2" s="258"/>
      <c r="I2" s="258"/>
      <c r="J2" s="258"/>
      <c r="K2" s="181"/>
      <c r="L2" s="181"/>
      <c r="M2" s="181"/>
      <c r="N2" s="181"/>
      <c r="O2" s="181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57" s="4" customFormat="1" ht="300" customHeight="1">
      <c r="A3" s="74">
        <v>1</v>
      </c>
      <c r="B3" s="59" t="s">
        <v>196</v>
      </c>
      <c r="C3" s="59"/>
      <c r="D3" s="93"/>
      <c r="E3" s="42">
        <v>9</v>
      </c>
      <c r="F3" s="43">
        <v>67.489999999999995</v>
      </c>
      <c r="G3" s="203">
        <f>F3*E3</f>
        <v>607.41</v>
      </c>
      <c r="H3" s="201" t="s">
        <v>194</v>
      </c>
      <c r="I3" s="47"/>
      <c r="J3" s="47"/>
      <c r="K3" s="181"/>
      <c r="L3" s="181"/>
      <c r="M3" s="181"/>
      <c r="N3" s="181"/>
      <c r="O3" s="181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57" s="4" customFormat="1" ht="39.950000000000003" customHeight="1">
      <c r="A4" s="255" t="s">
        <v>87</v>
      </c>
      <c r="B4" s="256"/>
      <c r="C4" s="256"/>
      <c r="D4" s="256"/>
      <c r="E4" s="256"/>
      <c r="F4" s="256"/>
      <c r="G4" s="256"/>
      <c r="H4" s="256"/>
      <c r="I4" s="256"/>
      <c r="J4" s="257"/>
      <c r="K4" s="181"/>
      <c r="L4" s="181"/>
      <c r="M4" s="181"/>
      <c r="N4" s="181"/>
      <c r="O4" s="181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57" s="4" customFormat="1" ht="300" customHeight="1">
      <c r="A5" s="74">
        <v>1</v>
      </c>
      <c r="B5" s="59" t="s">
        <v>212</v>
      </c>
      <c r="C5" s="59"/>
      <c r="D5" s="93"/>
      <c r="E5" s="42">
        <v>1</v>
      </c>
      <c r="F5" s="43">
        <v>623.89</v>
      </c>
      <c r="G5" s="203">
        <f>F5*E5</f>
        <v>623.89</v>
      </c>
      <c r="H5" s="45"/>
      <c r="I5" s="47"/>
      <c r="J5" s="47"/>
      <c r="K5" s="193"/>
      <c r="L5" s="193"/>
      <c r="M5" s="193"/>
      <c r="N5" s="193"/>
      <c r="O5" s="193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57" s="4" customFormat="1" ht="300" customHeight="1">
      <c r="A6" s="74">
        <v>2</v>
      </c>
      <c r="B6" s="59" t="s">
        <v>198</v>
      </c>
      <c r="C6" s="59"/>
      <c r="D6" s="93"/>
      <c r="E6" s="42">
        <v>1</v>
      </c>
      <c r="F6" s="43">
        <v>299</v>
      </c>
      <c r="G6" s="203">
        <f>F6*E6</f>
        <v>299</v>
      </c>
      <c r="H6" s="201" t="s">
        <v>197</v>
      </c>
      <c r="I6" s="47"/>
      <c r="J6" s="47"/>
      <c r="K6" s="193"/>
      <c r="L6" s="193"/>
      <c r="M6" s="193"/>
      <c r="N6" s="193"/>
      <c r="O6" s="193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57" s="216" customFormat="1" ht="300" customHeight="1">
      <c r="A7" s="74">
        <v>3</v>
      </c>
      <c r="B7" s="59" t="s">
        <v>207</v>
      </c>
      <c r="C7" s="59"/>
      <c r="D7" s="93"/>
      <c r="E7" s="42">
        <v>1</v>
      </c>
      <c r="F7" s="43">
        <v>299</v>
      </c>
      <c r="G7" s="203">
        <f>F7*E7</f>
        <v>299</v>
      </c>
      <c r="H7" s="201" t="s">
        <v>208</v>
      </c>
      <c r="I7" s="47"/>
      <c r="J7" s="47"/>
      <c r="K7" s="193"/>
      <c r="L7" s="193"/>
      <c r="M7" s="193"/>
      <c r="N7" s="193"/>
      <c r="O7" s="193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57" s="4" customFormat="1" ht="39.950000000000003" customHeight="1">
      <c r="A8" s="258" t="s">
        <v>27</v>
      </c>
      <c r="B8" s="258"/>
      <c r="C8" s="258"/>
      <c r="D8" s="258"/>
      <c r="E8" s="258"/>
      <c r="F8" s="258"/>
      <c r="G8" s="258"/>
      <c r="H8" s="258"/>
      <c r="I8" s="258"/>
      <c r="J8" s="258"/>
      <c r="K8" s="193"/>
      <c r="L8" s="193"/>
      <c r="M8" s="193"/>
      <c r="N8" s="193"/>
      <c r="O8" s="193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57" s="4" customFormat="1" ht="300" customHeight="1">
      <c r="A9" s="74">
        <v>1</v>
      </c>
      <c r="B9" s="59" t="s">
        <v>199</v>
      </c>
      <c r="C9" s="59"/>
      <c r="D9" s="93"/>
      <c r="E9" s="42">
        <v>1</v>
      </c>
      <c r="F9" s="43">
        <v>437</v>
      </c>
      <c r="G9" s="203">
        <f>F9*E9</f>
        <v>437</v>
      </c>
      <c r="H9" s="149" t="s">
        <v>206</v>
      </c>
      <c r="I9" s="47"/>
      <c r="J9" s="47"/>
      <c r="K9" s="193"/>
      <c r="L9" s="193"/>
      <c r="M9" s="193"/>
      <c r="N9" s="193"/>
      <c r="O9" s="193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57" s="4" customFormat="1" ht="300" customHeight="1">
      <c r="A10" s="74">
        <v>2</v>
      </c>
      <c r="B10" s="59" t="s">
        <v>196</v>
      </c>
      <c r="C10" s="59"/>
      <c r="D10" s="93"/>
      <c r="E10" s="42">
        <v>10</v>
      </c>
      <c r="F10" s="43">
        <v>67.489999999999995</v>
      </c>
      <c r="G10" s="203">
        <f>F10*E10</f>
        <v>674.9</v>
      </c>
      <c r="H10" s="201" t="s">
        <v>194</v>
      </c>
      <c r="I10" s="47"/>
      <c r="J10" s="47"/>
      <c r="K10" s="193"/>
      <c r="L10" s="193"/>
      <c r="M10" s="193"/>
      <c r="N10" s="193"/>
      <c r="O10" s="193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57" s="4" customFormat="1" ht="300" customHeight="1">
      <c r="A11" s="74">
        <v>3</v>
      </c>
      <c r="B11" s="59" t="s">
        <v>51</v>
      </c>
      <c r="C11" s="59"/>
      <c r="D11" s="93"/>
      <c r="E11" s="42">
        <v>1</v>
      </c>
      <c r="F11" s="43">
        <v>0</v>
      </c>
      <c r="G11" s="203">
        <f>F11*E11</f>
        <v>0</v>
      </c>
      <c r="H11" s="148"/>
      <c r="I11" s="47"/>
      <c r="J11" s="47"/>
      <c r="K11" s="193"/>
      <c r="L11" s="193"/>
      <c r="M11" s="193"/>
      <c r="N11" s="193"/>
      <c r="O11" s="193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57" s="4" customFormat="1" ht="39.950000000000003" customHeight="1">
      <c r="A12" s="258" t="s">
        <v>26</v>
      </c>
      <c r="B12" s="258"/>
      <c r="C12" s="258"/>
      <c r="D12" s="258"/>
      <c r="E12" s="258"/>
      <c r="F12" s="258"/>
      <c r="G12" s="258"/>
      <c r="H12" s="258"/>
      <c r="I12" s="258"/>
      <c r="J12" s="258"/>
      <c r="K12" s="181"/>
      <c r="L12" s="181"/>
      <c r="M12" s="181"/>
      <c r="N12" s="181"/>
      <c r="O12" s="181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57" s="4" customFormat="1" ht="300" customHeight="1">
      <c r="A13" s="74">
        <v>1</v>
      </c>
      <c r="B13" s="59" t="s">
        <v>118</v>
      </c>
      <c r="C13" s="59"/>
      <c r="D13" s="93"/>
      <c r="E13" s="42">
        <v>6</v>
      </c>
      <c r="F13" s="43">
        <v>67.489999999999995</v>
      </c>
      <c r="G13" s="203">
        <f>E13*F13</f>
        <v>404.93999999999994</v>
      </c>
      <c r="H13" s="148" t="s">
        <v>193</v>
      </c>
      <c r="I13" s="47"/>
      <c r="J13" s="47"/>
      <c r="K13" s="193"/>
      <c r="L13" s="193"/>
      <c r="M13" s="193"/>
      <c r="N13" s="193"/>
      <c r="O13" s="193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57" s="216" customFormat="1" ht="300" customHeight="1">
      <c r="A14" s="74">
        <v>2</v>
      </c>
      <c r="B14" s="59" t="s">
        <v>195</v>
      </c>
      <c r="C14" s="59"/>
      <c r="D14" s="93"/>
      <c r="E14" s="42">
        <v>1</v>
      </c>
      <c r="F14" s="43">
        <v>233.1</v>
      </c>
      <c r="G14" s="203">
        <f>E14*F14</f>
        <v>233.1</v>
      </c>
      <c r="H14" s="201" t="s">
        <v>180</v>
      </c>
      <c r="I14" s="47"/>
      <c r="J14" s="47"/>
      <c r="K14" s="193"/>
      <c r="L14" s="193"/>
      <c r="M14" s="193"/>
      <c r="N14" s="193"/>
      <c r="O14" s="19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57" s="4" customFormat="1" ht="39.950000000000003" customHeight="1">
      <c r="A15" s="258" t="s">
        <v>57</v>
      </c>
      <c r="B15" s="258" t="s">
        <v>46</v>
      </c>
      <c r="C15" s="258"/>
      <c r="D15" s="258"/>
      <c r="E15" s="258"/>
      <c r="F15" s="258"/>
      <c r="G15" s="258"/>
      <c r="H15" s="258"/>
      <c r="I15" s="258"/>
      <c r="J15" s="258"/>
      <c r="K15" s="193"/>
      <c r="L15" s="193"/>
      <c r="M15" s="193"/>
      <c r="N15" s="193"/>
      <c r="O15" s="193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57" s="4" customFormat="1" ht="300" customHeight="1">
      <c r="A16" s="74">
        <v>1</v>
      </c>
      <c r="B16" s="72" t="s">
        <v>59</v>
      </c>
      <c r="C16" s="72"/>
      <c r="D16" s="93"/>
      <c r="E16" s="42">
        <v>2</v>
      </c>
      <c r="F16" s="43">
        <v>147.99</v>
      </c>
      <c r="G16" s="203">
        <f>E16*F16</f>
        <v>295.98</v>
      </c>
      <c r="H16" s="149" t="s">
        <v>192</v>
      </c>
      <c r="I16" s="47"/>
      <c r="J16" s="47"/>
      <c r="K16" s="193"/>
      <c r="L16" s="193"/>
      <c r="M16" s="193"/>
      <c r="N16" s="193"/>
      <c r="O16" s="193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4" customFormat="1" ht="300" customHeight="1">
      <c r="A17" s="74">
        <v>2</v>
      </c>
      <c r="B17" s="59" t="s">
        <v>184</v>
      </c>
      <c r="C17" s="59"/>
      <c r="D17" s="93"/>
      <c r="E17" s="42">
        <v>6</v>
      </c>
      <c r="F17" s="43">
        <v>89</v>
      </c>
      <c r="G17" s="203">
        <f>E17*F17</f>
        <v>534</v>
      </c>
      <c r="H17" s="201" t="s">
        <v>185</v>
      </c>
      <c r="I17" s="47"/>
      <c r="J17" s="47"/>
      <c r="K17" s="193"/>
      <c r="L17" s="193"/>
      <c r="M17" s="193"/>
      <c r="N17" s="193"/>
      <c r="O17" s="193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216" customFormat="1" ht="300" customHeight="1">
      <c r="A18" s="74">
        <v>3</v>
      </c>
      <c r="B18" s="59" t="s">
        <v>186</v>
      </c>
      <c r="C18" s="59"/>
      <c r="D18" s="93"/>
      <c r="E18" s="42">
        <v>2</v>
      </c>
      <c r="F18" s="43">
        <v>99</v>
      </c>
      <c r="G18" s="203">
        <f>E18*F18</f>
        <v>198</v>
      </c>
      <c r="H18" s="148" t="s">
        <v>187</v>
      </c>
      <c r="I18" s="47"/>
      <c r="J18" s="47"/>
      <c r="K18" s="193"/>
      <c r="L18" s="193"/>
      <c r="M18" s="193"/>
      <c r="N18" s="193"/>
      <c r="O18" s="193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216" customFormat="1" ht="300" customHeight="1">
      <c r="A19" s="74">
        <v>4</v>
      </c>
      <c r="B19" s="59" t="s">
        <v>189</v>
      </c>
      <c r="C19" s="59"/>
      <c r="D19" s="93"/>
      <c r="E19" s="42">
        <v>2</v>
      </c>
      <c r="F19" s="43">
        <v>15.9</v>
      </c>
      <c r="G19" s="203">
        <f>E19*F19</f>
        <v>31.8</v>
      </c>
      <c r="H19" s="148" t="s">
        <v>188</v>
      </c>
      <c r="I19" s="47"/>
      <c r="J19" s="47"/>
      <c r="K19" s="193"/>
      <c r="L19" s="193"/>
      <c r="M19" s="193"/>
      <c r="N19" s="193"/>
      <c r="O19" s="193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216" customFormat="1" ht="300" customHeight="1">
      <c r="A20" s="74">
        <v>5</v>
      </c>
      <c r="B20" s="59" t="s">
        <v>191</v>
      </c>
      <c r="C20" s="59"/>
      <c r="D20" s="93"/>
      <c r="E20" s="42">
        <v>1</v>
      </c>
      <c r="F20" s="43">
        <v>13.9</v>
      </c>
      <c r="G20" s="203">
        <f>E20*F20</f>
        <v>13.9</v>
      </c>
      <c r="H20" s="148" t="s">
        <v>190</v>
      </c>
      <c r="I20" s="47"/>
      <c r="J20" s="47"/>
      <c r="K20" s="193"/>
      <c r="L20" s="193"/>
      <c r="M20" s="193"/>
      <c r="N20" s="193"/>
      <c r="O20" s="193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s="216" customFormat="1" ht="39.950000000000003" customHeight="1">
      <c r="A21" s="258" t="s">
        <v>179</v>
      </c>
      <c r="B21" s="258"/>
      <c r="C21" s="258"/>
      <c r="D21" s="258"/>
      <c r="E21" s="258"/>
      <c r="F21" s="258"/>
      <c r="G21" s="258"/>
      <c r="H21" s="258"/>
      <c r="I21" s="258"/>
      <c r="J21" s="258"/>
      <c r="K21" s="193"/>
      <c r="L21" s="193"/>
      <c r="M21" s="193"/>
      <c r="N21" s="193"/>
      <c r="O21" s="193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s="216" customFormat="1" ht="300" customHeight="1">
      <c r="A22" s="74">
        <v>1</v>
      </c>
      <c r="B22" s="59" t="s">
        <v>181</v>
      </c>
      <c r="C22" s="59"/>
      <c r="D22" s="93"/>
      <c r="E22" s="42">
        <v>1</v>
      </c>
      <c r="F22" s="43">
        <v>259</v>
      </c>
      <c r="G22" s="203">
        <f t="shared" ref="G22:G28" si="0">E22*F22</f>
        <v>259</v>
      </c>
      <c r="H22" s="201" t="s">
        <v>201</v>
      </c>
      <c r="I22" s="47"/>
      <c r="J22" s="47"/>
      <c r="K22" s="193"/>
      <c r="L22" s="193"/>
      <c r="M22" s="193"/>
      <c r="N22" s="193"/>
      <c r="O22" s="193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s="216" customFormat="1" ht="300" customHeight="1">
      <c r="A23" s="74">
        <v>2</v>
      </c>
      <c r="B23" s="59" t="s">
        <v>182</v>
      </c>
      <c r="C23" s="59"/>
      <c r="D23" s="93"/>
      <c r="E23" s="42">
        <v>1</v>
      </c>
      <c r="F23" s="43">
        <v>79.989999999999995</v>
      </c>
      <c r="G23" s="203">
        <f t="shared" si="0"/>
        <v>79.989999999999995</v>
      </c>
      <c r="H23" s="148" t="s">
        <v>183</v>
      </c>
      <c r="I23" s="47"/>
      <c r="J23" s="47"/>
      <c r="K23" s="193"/>
      <c r="L23" s="193"/>
      <c r="M23" s="193"/>
      <c r="N23" s="193"/>
      <c r="O23" s="193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s="216" customFormat="1" ht="300" customHeight="1">
      <c r="A24" s="74">
        <v>3</v>
      </c>
      <c r="B24" s="59" t="s">
        <v>184</v>
      </c>
      <c r="C24" s="59"/>
      <c r="D24" s="93"/>
      <c r="E24" s="42">
        <v>6</v>
      </c>
      <c r="F24" s="43">
        <v>89</v>
      </c>
      <c r="G24" s="203">
        <f t="shared" si="0"/>
        <v>534</v>
      </c>
      <c r="H24" s="148" t="s">
        <v>185</v>
      </c>
      <c r="I24" s="47"/>
      <c r="J24" s="47"/>
      <c r="K24" s="193"/>
      <c r="L24" s="193"/>
      <c r="M24" s="193"/>
      <c r="N24" s="193"/>
      <c r="O24" s="193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s="216" customFormat="1" ht="300" customHeight="1">
      <c r="A25" s="74">
        <v>4</v>
      </c>
      <c r="B25" s="59" t="s">
        <v>186</v>
      </c>
      <c r="C25" s="59"/>
      <c r="D25" s="93"/>
      <c r="E25" s="42">
        <v>2</v>
      </c>
      <c r="F25" s="43">
        <v>99</v>
      </c>
      <c r="G25" s="203">
        <f t="shared" si="0"/>
        <v>198</v>
      </c>
      <c r="H25" s="148" t="s">
        <v>187</v>
      </c>
      <c r="I25" s="47"/>
      <c r="J25" s="47"/>
      <c r="K25" s="193"/>
      <c r="L25" s="193"/>
      <c r="M25" s="193"/>
      <c r="N25" s="193"/>
      <c r="O25" s="193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216" customFormat="1" ht="300" customHeight="1">
      <c r="A26" s="74">
        <v>5</v>
      </c>
      <c r="B26" s="59" t="s">
        <v>189</v>
      </c>
      <c r="C26" s="59"/>
      <c r="D26" s="93"/>
      <c r="E26" s="42">
        <v>2</v>
      </c>
      <c r="F26" s="43">
        <v>15.9</v>
      </c>
      <c r="G26" s="203">
        <f t="shared" si="0"/>
        <v>31.8</v>
      </c>
      <c r="H26" s="148" t="s">
        <v>188</v>
      </c>
      <c r="I26" s="47"/>
      <c r="J26" s="47"/>
      <c r="K26" s="193"/>
      <c r="L26" s="193"/>
      <c r="M26" s="193"/>
      <c r="N26" s="193"/>
      <c r="O26" s="193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s="216" customFormat="1" ht="300" customHeight="1">
      <c r="A27" s="74">
        <v>6</v>
      </c>
      <c r="B27" s="59" t="s">
        <v>191</v>
      </c>
      <c r="C27" s="59"/>
      <c r="D27" s="93"/>
      <c r="E27" s="42">
        <v>1</v>
      </c>
      <c r="F27" s="43">
        <v>13.9</v>
      </c>
      <c r="G27" s="203">
        <f t="shared" si="0"/>
        <v>13.9</v>
      </c>
      <c r="H27" s="148" t="s">
        <v>190</v>
      </c>
      <c r="I27" s="47"/>
      <c r="J27" s="47"/>
      <c r="K27" s="193"/>
      <c r="L27" s="193"/>
      <c r="M27" s="193"/>
      <c r="N27" s="193"/>
      <c r="O27" s="193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s="216" customFormat="1" ht="300" customHeight="1" thickBot="1">
      <c r="A28" s="74">
        <v>7</v>
      </c>
      <c r="B28" s="59" t="s">
        <v>203</v>
      </c>
      <c r="C28" s="59" t="s">
        <v>204</v>
      </c>
      <c r="D28" s="93"/>
      <c r="E28" s="42">
        <v>1</v>
      </c>
      <c r="F28" s="43">
        <v>550</v>
      </c>
      <c r="G28" s="203">
        <f t="shared" si="0"/>
        <v>550</v>
      </c>
      <c r="H28" s="148" t="s">
        <v>205</v>
      </c>
      <c r="I28" s="47"/>
      <c r="J28" s="47"/>
      <c r="K28" s="193"/>
      <c r="L28" s="193"/>
      <c r="M28" s="193"/>
      <c r="N28" s="193"/>
      <c r="O28" s="193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s="4" customFormat="1" ht="26.25" thickBot="1">
      <c r="A29" s="259" t="s">
        <v>31</v>
      </c>
      <c r="B29" s="259"/>
      <c r="C29" s="259"/>
      <c r="D29" s="259"/>
      <c r="E29" s="259"/>
      <c r="F29" s="260"/>
      <c r="G29" s="202">
        <f>SUM(G3:G28)</f>
        <v>6319.61</v>
      </c>
      <c r="H29" s="191"/>
      <c r="I29" s="73"/>
      <c r="J29" s="192"/>
      <c r="K29" s="181"/>
      <c r="L29" s="181"/>
      <c r="M29" s="181"/>
      <c r="N29" s="181"/>
      <c r="O29" s="18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s="4" customFormat="1" ht="31.5" customHeight="1">
      <c r="A30" s="190"/>
      <c r="B30" s="191"/>
      <c r="C30" s="191"/>
      <c r="D30" s="189"/>
      <c r="E30" s="192"/>
      <c r="F30" s="191"/>
      <c r="G30" s="191"/>
      <c r="H30" s="191"/>
      <c r="I30" s="191"/>
      <c r="J30" s="191"/>
      <c r="K30" s="193"/>
      <c r="L30" s="193"/>
      <c r="M30" s="193"/>
      <c r="N30" s="193"/>
      <c r="O30" s="193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s="4" customFormat="1" ht="138.75" customHeight="1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3"/>
      <c r="L31" s="193"/>
      <c r="M31" s="193"/>
      <c r="N31" s="193"/>
      <c r="O31" s="193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s="4" customFormat="1" ht="267.75" customHeight="1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3"/>
      <c r="L32" s="193"/>
      <c r="M32" s="193"/>
      <c r="N32" s="193"/>
      <c r="O32" s="193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s="4" customFormat="1" ht="267.75" customHeight="1">
      <c r="A33" s="190"/>
      <c r="B33" s="191"/>
      <c r="C33" s="191"/>
      <c r="D33" s="191"/>
      <c r="E33" s="191"/>
      <c r="F33" s="194"/>
      <c r="G33" s="194"/>
      <c r="H33" s="191"/>
      <c r="I33" s="191"/>
      <c r="J33" s="190"/>
      <c r="K33" s="181"/>
      <c r="L33" s="181"/>
      <c r="M33" s="181"/>
      <c r="N33" s="181"/>
      <c r="O33" s="181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s="4" customFormat="1" ht="16.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181"/>
      <c r="L34" s="181"/>
      <c r="M34" s="181"/>
      <c r="N34" s="181"/>
      <c r="O34" s="181"/>
      <c r="P34" s="37"/>
      <c r="Q34" s="37"/>
      <c r="R34" s="37"/>
      <c r="S34" s="37"/>
      <c r="T34" s="37"/>
      <c r="U34" s="37"/>
      <c r="V34" s="37"/>
      <c r="W34" s="37"/>
    </row>
    <row r="35" spans="1:27" s="4" customFormat="1" ht="274.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181"/>
      <c r="L35" s="181"/>
      <c r="M35" s="181"/>
      <c r="N35" s="181"/>
      <c r="O35" s="181"/>
      <c r="P35" s="37"/>
      <c r="Q35" s="37"/>
      <c r="R35" s="37"/>
      <c r="S35" s="37"/>
      <c r="T35" s="37"/>
      <c r="U35" s="37"/>
      <c r="V35" s="37"/>
      <c r="W35" s="37"/>
    </row>
    <row r="36" spans="1:27" s="4" customFormat="1" ht="219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181"/>
      <c r="L36" s="181"/>
      <c r="M36" s="181"/>
      <c r="N36" s="181"/>
      <c r="O36" s="181"/>
      <c r="P36" s="37"/>
      <c r="Q36" s="37"/>
      <c r="R36" s="37"/>
      <c r="S36" s="37"/>
      <c r="T36" s="37"/>
      <c r="U36" s="37"/>
      <c r="V36" s="37"/>
      <c r="W36" s="37"/>
    </row>
    <row r="37" spans="1:27" s="4" customFormat="1" ht="219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181"/>
      <c r="L37" s="181"/>
      <c r="M37" s="181"/>
      <c r="N37" s="181"/>
      <c r="O37" s="181"/>
      <c r="P37" s="37"/>
      <c r="Q37" s="37"/>
      <c r="R37" s="37"/>
      <c r="S37" s="37"/>
      <c r="T37" s="37"/>
      <c r="U37" s="37"/>
      <c r="V37" s="37"/>
      <c r="W37" s="37"/>
    </row>
    <row r="38" spans="1:27" s="4" customFormat="1" ht="230.2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181"/>
      <c r="L38" s="181"/>
      <c r="M38" s="181"/>
      <c r="N38" s="181"/>
      <c r="O38" s="181"/>
      <c r="P38" s="37"/>
      <c r="Q38" s="37"/>
      <c r="R38" s="37"/>
      <c r="S38" s="37"/>
      <c r="T38" s="37"/>
      <c r="U38" s="37"/>
      <c r="V38" s="37"/>
      <c r="W38" s="37"/>
    </row>
    <row r="39" spans="1:27" s="4" customFormat="1" ht="1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193"/>
      <c r="L39" s="193"/>
      <c r="M39" s="193"/>
      <c r="N39" s="193"/>
      <c r="O39" s="193"/>
      <c r="P39" s="37"/>
      <c r="Q39" s="37"/>
      <c r="R39" s="37"/>
      <c r="S39" s="37"/>
      <c r="T39" s="37"/>
      <c r="U39" s="37"/>
      <c r="V39" s="37"/>
      <c r="W39" s="37"/>
    </row>
    <row r="40" spans="1:27" s="4" customFormat="1" ht="1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193"/>
      <c r="L40" s="193"/>
      <c r="M40" s="193"/>
      <c r="N40" s="193"/>
      <c r="O40" s="193"/>
      <c r="P40" s="37"/>
      <c r="Q40" s="37"/>
      <c r="R40" s="37"/>
      <c r="S40" s="37"/>
      <c r="T40" s="37"/>
      <c r="U40" s="37"/>
      <c r="V40" s="37"/>
      <c r="W40" s="37"/>
    </row>
    <row r="41" spans="1:27" s="4" customFormat="1" ht="16.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195"/>
      <c r="L41" s="195"/>
      <c r="M41" s="195"/>
      <c r="N41" s="195"/>
      <c r="O41" s="195"/>
      <c r="P41" s="37"/>
      <c r="Q41" s="37"/>
      <c r="R41" s="37"/>
      <c r="S41" s="37"/>
      <c r="T41" s="37"/>
      <c r="U41" s="37"/>
      <c r="V41" s="37"/>
      <c r="W41" s="37"/>
    </row>
    <row r="42" spans="1:27" s="4" customFormat="1" ht="16.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193"/>
      <c r="L42" s="193"/>
      <c r="M42" s="193"/>
      <c r="N42" s="193"/>
      <c r="O42" s="193"/>
      <c r="P42" s="37"/>
      <c r="Q42" s="37"/>
      <c r="R42" s="37"/>
      <c r="S42" s="37"/>
      <c r="T42" s="37"/>
      <c r="U42" s="37"/>
      <c r="V42" s="37"/>
      <c r="W42" s="37"/>
    </row>
    <row r="43" spans="1:27" s="4" customFormat="1" ht="16.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193"/>
      <c r="L43" s="193"/>
      <c r="M43" s="193"/>
      <c r="N43" s="193"/>
      <c r="O43" s="193"/>
      <c r="P43" s="37"/>
      <c r="Q43" s="37"/>
      <c r="R43" s="37"/>
      <c r="S43" s="37"/>
      <c r="T43" s="37"/>
      <c r="U43" s="37"/>
      <c r="V43" s="37"/>
      <c r="W43" s="37"/>
    </row>
    <row r="44" spans="1:27" s="4" customFormat="1" ht="16.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193"/>
      <c r="L44" s="193"/>
      <c r="M44" s="193"/>
      <c r="N44" s="193"/>
      <c r="O44" s="193"/>
      <c r="P44" s="37"/>
      <c r="Q44" s="37"/>
      <c r="R44" s="37"/>
      <c r="S44" s="37"/>
      <c r="T44" s="37"/>
      <c r="U44" s="37"/>
      <c r="V44" s="37"/>
      <c r="W44" s="37"/>
    </row>
    <row r="45" spans="1:27" s="4" customFormat="1" ht="16.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196"/>
      <c r="L45" s="196"/>
      <c r="M45" s="196"/>
      <c r="N45" s="196"/>
      <c r="O45" s="196"/>
      <c r="P45" s="37"/>
      <c r="Q45" s="37"/>
      <c r="R45" s="37"/>
      <c r="S45" s="37"/>
      <c r="T45" s="37"/>
      <c r="U45" s="37"/>
      <c r="V45" s="37"/>
      <c r="W45" s="37"/>
    </row>
    <row r="46" spans="1:27" ht="12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7" ht="12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7" ht="12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 ht="12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2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2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</sheetData>
  <mergeCells count="7">
    <mergeCell ref="A15:J15"/>
    <mergeCell ref="A29:F29"/>
    <mergeCell ref="A12:J12"/>
    <mergeCell ref="A2:J2"/>
    <mergeCell ref="A4:J4"/>
    <mergeCell ref="A8:J8"/>
    <mergeCell ref="A21:J21"/>
  </mergeCells>
  <hyperlinks>
    <hyperlink ref="H14" r:id="rId1" location="/kolor-czarny"/>
    <hyperlink ref="H17" r:id="rId2"/>
  </hyperlinks>
  <pageMargins left="0.7" right="0.7" top="0.75" bottom="0.75" header="0.3" footer="0.3"/>
  <pageSetup orientation="portrait" r:id="rId3"/>
  <headerFooter>
    <oddFooter>&amp;C&amp;"Helvetica,Regular"&amp;12&amp;K000000&amp;P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ogólny GENERAL</vt:lpstr>
      <vt:lpstr>płytki</vt:lpstr>
      <vt:lpstr>armaturaiceramika</vt:lpstr>
      <vt:lpstr>AGD</vt:lpstr>
      <vt:lpstr>gniazda i włączniki</vt:lpstr>
      <vt:lpstr>meble</vt:lpstr>
      <vt:lpstr>lampy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T530</dc:creator>
  <cp:lastModifiedBy>Użytkownik systemu Windows</cp:lastModifiedBy>
  <dcterms:created xsi:type="dcterms:W3CDTF">2017-06-05T10:55:48Z</dcterms:created>
  <dcterms:modified xsi:type="dcterms:W3CDTF">2019-01-05T01:40:32Z</dcterms:modified>
</cp:coreProperties>
</file>