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hidePivotFieldList="1" defaultThemeVersion="166925"/>
  <mc:AlternateContent xmlns:mc="http://schemas.openxmlformats.org/markup-compatibility/2006">
    <mc:Choice Requires="x15">
      <x15ac:absPath xmlns:x15ac="http://schemas.microsoft.com/office/spreadsheetml/2010/11/ac" url="C:\Users\Scorpion Trades\Desktop\"/>
    </mc:Choice>
  </mc:AlternateContent>
  <bookViews>
    <workbookView xWindow="0" yWindow="0" windowWidth="23040" windowHeight="8772" activeTab="1"/>
  </bookViews>
  <sheets>
    <sheet name="Pivot-Analysis" sheetId="2" r:id="rId1"/>
    <sheet name="Dashboard" sheetId="3" r:id="rId2"/>
    <sheet name="Data" sheetId="1" r:id="rId3"/>
    <sheet name="Data (Copy)" sheetId="6" state="hidden" r:id="rId4"/>
  </sheets>
  <definedNames>
    <definedName name="_xlnm._FilterDatabase" localSheetId="2" hidden="1">Data!$A$1:$K$183</definedName>
    <definedName name="Slicer_Year">#N/A</definedName>
  </definedNames>
  <calcPr calcId="162913"/>
  <pivotCaches>
    <pivotCache cacheId="74" r:id="rId5"/>
    <pivotCache cacheId="78"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0" i="2" l="1"/>
  <c r="B21" i="2"/>
  <c r="C21" i="2" s="1"/>
  <c r="M49" i="2"/>
  <c r="N49" i="2"/>
  <c r="O49" i="2"/>
  <c r="M50" i="2"/>
  <c r="N50" i="2"/>
  <c r="O50" i="2"/>
  <c r="M51" i="2"/>
  <c r="N51" i="2"/>
  <c r="O51" i="2"/>
  <c r="M52" i="2"/>
  <c r="N52" i="2"/>
  <c r="O52" i="2"/>
  <c r="M53" i="2"/>
  <c r="N53" i="2"/>
  <c r="O53" i="2"/>
  <c r="M54" i="2"/>
  <c r="N54" i="2"/>
  <c r="O54" i="2"/>
  <c r="M55" i="2"/>
  <c r="N55" i="2"/>
  <c r="O55" i="2"/>
  <c r="M56" i="2"/>
  <c r="N56" i="2"/>
  <c r="O56" i="2"/>
  <c r="M57" i="2"/>
  <c r="N57" i="2"/>
  <c r="O57" i="2"/>
  <c r="M58" i="2"/>
  <c r="N58" i="2"/>
  <c r="O58" i="2"/>
  <c r="M59" i="2"/>
  <c r="N59" i="2"/>
  <c r="O59" i="2"/>
  <c r="N48" i="2"/>
  <c r="O48" i="2"/>
  <c r="M37" i="2"/>
  <c r="N37" i="2"/>
  <c r="O37" i="2"/>
  <c r="M38" i="2"/>
  <c r="N38" i="2"/>
  <c r="O38" i="2"/>
  <c r="M39" i="2"/>
  <c r="N39" i="2"/>
  <c r="O39" i="2"/>
  <c r="M40" i="2"/>
  <c r="N40" i="2"/>
  <c r="O40" i="2"/>
  <c r="M41" i="2"/>
  <c r="N41" i="2"/>
  <c r="O41" i="2"/>
  <c r="M42" i="2"/>
  <c r="N42" i="2"/>
  <c r="O42" i="2"/>
  <c r="M43" i="2"/>
  <c r="N43" i="2"/>
  <c r="O43" i="2"/>
  <c r="M44" i="2"/>
  <c r="N44" i="2"/>
  <c r="O44" i="2"/>
  <c r="M45" i="2"/>
  <c r="N45" i="2"/>
  <c r="O45" i="2"/>
  <c r="M46" i="2"/>
  <c r="N46" i="2"/>
  <c r="O46" i="2"/>
  <c r="M47" i="2"/>
  <c r="N47" i="2"/>
  <c r="O47" i="2"/>
  <c r="N36" i="2"/>
  <c r="O36" i="2"/>
  <c r="M48" i="2"/>
  <c r="M36" i="2"/>
  <c r="I17" i="2"/>
  <c r="F17" i="2"/>
  <c r="C17" i="2"/>
  <c r="W40" i="2" l="1"/>
  <c r="I22" i="2"/>
  <c r="F22" i="2"/>
  <c r="F16" i="2"/>
  <c r="I16" i="2"/>
  <c r="C22" i="2"/>
  <c r="C20" i="2"/>
</calcChain>
</file>

<file path=xl/comments1.xml><?xml version="1.0" encoding="utf-8"?>
<comments xmlns="http://schemas.openxmlformats.org/spreadsheetml/2006/main">
  <authors>
    <author>Scorpion Trades</author>
  </authors>
  <commentList>
    <comment ref="B20" authorId="0" shapeId="0">
      <text>
        <r>
          <rPr>
            <sz val="9"/>
            <color indexed="81"/>
            <rFont val="Tahoma"/>
            <family val="2"/>
          </rPr>
          <t xml:space="preserve">Count 2020 if selected
</t>
        </r>
      </text>
    </comment>
    <comment ref="B21" authorId="0" shapeId="0">
      <text>
        <r>
          <rPr>
            <sz val="9"/>
            <color indexed="81"/>
            <rFont val="Tahoma"/>
            <family val="2"/>
          </rPr>
          <t xml:space="preserve">Count 2021 if selected
</t>
        </r>
      </text>
    </comment>
  </commentList>
</comments>
</file>

<file path=xl/sharedStrings.xml><?xml version="1.0" encoding="utf-8"?>
<sst xmlns="http://schemas.openxmlformats.org/spreadsheetml/2006/main" count="937" uniqueCount="80">
  <si>
    <t>Date</t>
  </si>
  <si>
    <t>Week</t>
  </si>
  <si>
    <t>Week_ID</t>
  </si>
  <si>
    <t>Month</t>
  </si>
  <si>
    <t>Month_ID</t>
  </si>
  <si>
    <t>Year</t>
  </si>
  <si>
    <t>Day_Name</t>
  </si>
  <si>
    <t>Visitors</t>
  </si>
  <si>
    <t>Revenue</t>
  </si>
  <si>
    <t>Marketing Spend</t>
  </si>
  <si>
    <t>Promo</t>
  </si>
  <si>
    <t>Monday</t>
  </si>
  <si>
    <t>No Promo</t>
  </si>
  <si>
    <t>Tuesday</t>
  </si>
  <si>
    <t>Promotion Red</t>
  </si>
  <si>
    <t>Wednesday</t>
  </si>
  <si>
    <t>Promotion Blue</t>
  </si>
  <si>
    <t>Thursday</t>
  </si>
  <si>
    <t>Friday</t>
  </si>
  <si>
    <t>Saturday</t>
  </si>
  <si>
    <t>Sunday</t>
  </si>
  <si>
    <t>Row Labels</t>
  </si>
  <si>
    <t>Grand Total</t>
  </si>
  <si>
    <t>Sum of Revenue</t>
  </si>
  <si>
    <t>Sum of Marketing Spend</t>
  </si>
  <si>
    <t>Qtr1</t>
  </si>
  <si>
    <t>Qtr2</t>
  </si>
  <si>
    <t>Qtr3</t>
  </si>
  <si>
    <t>Qtr4</t>
  </si>
  <si>
    <t>Net Revenue</t>
  </si>
  <si>
    <t>Sum of Net Revenue</t>
  </si>
  <si>
    <t xml:space="preserve">MARKETING DASHBOARD </t>
  </si>
  <si>
    <t>Jan</t>
  </si>
  <si>
    <t>Feb</t>
  </si>
  <si>
    <t>Mar</t>
  </si>
  <si>
    <t>Apr</t>
  </si>
  <si>
    <t>May</t>
  </si>
  <si>
    <t>Jun</t>
  </si>
  <si>
    <t>Jul</t>
  </si>
  <si>
    <t>Aug</t>
  </si>
  <si>
    <t>Sep</t>
  </si>
  <si>
    <t>Oct</t>
  </si>
  <si>
    <t>Nov</t>
  </si>
  <si>
    <t>Dec</t>
  </si>
  <si>
    <t>Count of Promo</t>
  </si>
  <si>
    <t>Column Labels</t>
  </si>
  <si>
    <t>Total Count of Promo</t>
  </si>
  <si>
    <t>2020</t>
  </si>
  <si>
    <t>2021</t>
  </si>
  <si>
    <t>Jan-2020</t>
  </si>
  <si>
    <t>Feb-2020</t>
  </si>
  <si>
    <t>Mar-2020</t>
  </si>
  <si>
    <t>Apr-2020</t>
  </si>
  <si>
    <t>May-2020</t>
  </si>
  <si>
    <t>Jun-2020</t>
  </si>
  <si>
    <t>Jul-2020</t>
  </si>
  <si>
    <t>Aug-2020</t>
  </si>
  <si>
    <t>Sep-2020</t>
  </si>
  <si>
    <t>Oct-2020</t>
  </si>
  <si>
    <t>Nov-2020</t>
  </si>
  <si>
    <t>Dec-2020</t>
  </si>
  <si>
    <t>Jan-2021</t>
  </si>
  <si>
    <t>Feb-2021</t>
  </si>
  <si>
    <t>Mar-2021</t>
  </si>
  <si>
    <t>Apr-2021</t>
  </si>
  <si>
    <t>May-2021</t>
  </si>
  <si>
    <t>Jun-2021</t>
  </si>
  <si>
    <t>Jul-2021</t>
  </si>
  <si>
    <t>Aug-2021</t>
  </si>
  <si>
    <t>Sep-2021</t>
  </si>
  <si>
    <t>Oct-2021</t>
  </si>
  <si>
    <t>Nov-2021</t>
  </si>
  <si>
    <t>Dec-2021</t>
  </si>
  <si>
    <t>Sum of Visitors</t>
  </si>
  <si>
    <t>Total Sum of Visitors</t>
  </si>
  <si>
    <t>Caption</t>
  </si>
  <si>
    <t>Logic</t>
  </si>
  <si>
    <t>Display</t>
  </si>
  <si>
    <t>Gross Revenue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</si>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</sst>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164" formatCode="dd/mm/yyyy"/>
    <numFmt numFmtId="165" formatCode="0.0"/>
    <numFmt numFmtId="170" formatCode="00000"/>
    <numFmt numFmtId="171"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Segoe UI"/>
      <family val="2"/>
    </font>
    <font>
      <sz val="9"/>
      <color indexed="81"/>
      <name val="Tahoma"/>
      <family val="2"/>
    </font>
    <font>
      <b/>
      <sz val="16"/>
      <color theme="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theme="4" tint="0.79998168889431442"/>
      </patternFill>
    </fill>
    <fill>
      <gradientFill degree="90">
        <stop position="0">
          <color rgb="FF002060"/>
        </stop>
        <stop position="1">
          <color theme="8" tint="-0.49803155613879818"/>
        </stop>
      </gradientFill>
    </fill>
  </fills>
  <borders count="13">
    <border>
      <left/>
      <right/>
      <top/>
      <bottom/>
      <diagonal/>
    </border>
    <border>
      <left/>
      <right/>
      <top style="thin">
        <color theme="4" tint="0.39997558519241921"/>
      </top>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style="thin">
        <color theme="1" tint="0.34998626667073579"/>
      </left>
      <right/>
      <top/>
      <bottom style="thin">
        <color theme="1" tint="0.34998626667073579"/>
      </bottom>
      <diagonal/>
    </border>
    <border>
      <left/>
      <right/>
      <top/>
      <bottom style="thin">
        <color theme="1" tint="0.34998626667073579"/>
      </bottom>
      <diagonal/>
    </border>
    <border>
      <left/>
      <right style="thin">
        <color theme="1" tint="0.34998626667073579"/>
      </right>
      <top/>
      <bottom style="thin">
        <color theme="1" tint="0.34998626667073579"/>
      </bottom>
      <diagonal/>
    </border>
  </borders>
  <cellStyleXfs count="2">
    <xf numFmtId="0" fontId="0" fillId="0" borderId="0"/>
    <xf numFmtId="44" fontId="1" fillId="0" borderId="0" applyFont="0" applyFill="0" applyBorder="0" applyAlignment="0" applyProtection="0"/>
  </cellStyleXfs>
  <cellXfs count="38">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NumberFormat="1"/>
    <xf numFmtId="0" fontId="0" fillId="0" borderId="0" xfId="0" applyBorder="1"/>
    <xf numFmtId="0" fontId="0" fillId="3" borderId="0" xfId="0" applyFill="1" applyBorder="1"/>
    <xf numFmtId="0" fontId="0" fillId="0" borderId="0" xfId="0" applyAlignment="1">
      <alignment horizontal="left"/>
    </xf>
    <xf numFmtId="0" fontId="2" fillId="4" borderId="1" xfId="0" applyFont="1" applyFill="1" applyBorder="1" applyAlignment="1">
      <alignment horizontal="left"/>
    </xf>
    <xf numFmtId="14" fontId="0" fillId="0" borderId="0" xfId="0" applyNumberFormat="1" applyAlignment="1">
      <alignment horizontal="left" indent="1"/>
    </xf>
    <xf numFmtId="44" fontId="0" fillId="0" borderId="0" xfId="1" applyFont="1"/>
    <xf numFmtId="0" fontId="0" fillId="0" borderId="0" xfId="0" applyAlignment="1">
      <alignment horizontal="left" indent="1"/>
    </xf>
    <xf numFmtId="14" fontId="0" fillId="0" borderId="0" xfId="0" applyNumberFormat="1" applyAlignment="1">
      <alignment horizontal="left" indent="2"/>
    </xf>
    <xf numFmtId="0" fontId="0" fillId="2" borderId="0" xfId="0" applyFill="1" applyBorder="1"/>
    <xf numFmtId="0" fontId="0" fillId="2" borderId="0" xfId="0" applyFill="1" applyBorder="1" applyAlignment="1">
      <alignment horizontal="center"/>
    </xf>
    <xf numFmtId="44" fontId="0" fillId="3" borderId="0" xfId="0" applyNumberFormat="1" applyFill="1" applyBorder="1"/>
    <xf numFmtId="0" fontId="2" fillId="4" borderId="1" xfId="0" applyFont="1" applyFill="1" applyBorder="1" applyAlignment="1">
      <alignment horizontal="right"/>
    </xf>
    <xf numFmtId="171" fontId="0" fillId="0" borderId="0" xfId="0" applyNumberFormat="1"/>
    <xf numFmtId="170" fontId="5" fillId="5" borderId="2" xfId="0" applyNumberFormat="1" applyFont="1" applyFill="1" applyBorder="1" applyAlignment="1">
      <alignment horizontal="center" vertical="center"/>
    </xf>
    <xf numFmtId="170" fontId="5" fillId="5" borderId="3" xfId="0" applyNumberFormat="1" applyFont="1" applyFill="1" applyBorder="1" applyAlignment="1">
      <alignment horizontal="center" vertical="center"/>
    </xf>
    <xf numFmtId="170" fontId="5" fillId="5" borderId="4" xfId="0" applyNumberFormat="1" applyFont="1" applyFill="1" applyBorder="1" applyAlignment="1">
      <alignment horizontal="center" vertical="center"/>
    </xf>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cellXfs>
  <cellStyles count="2">
    <cellStyle name="Currency" xfId="1" builtinId="4"/>
    <cellStyle name="Normal" xfId="0" builtinId="0"/>
  </cellStyles>
  <dxfs count="0"/>
  <tableStyles count="0" defaultTableStyle="TableStyleMedium2" defaultPivotStyle="PivotStyleLight16"/>
  <colors>
    <mruColors>
      <color rgb="FFFF7C80"/>
      <color rgb="FF000066"/>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Dashboard Project.xlsx]Pivot-Analysis!PivotTable10</c:name>
    <c:fmtId val="8"/>
  </c:pivotSource>
  <c:chart>
    <c:autoTitleDeleted val="0"/>
    <c:pivotFmts>
      <c:pivotFmt>
        <c:idx val="0"/>
        <c:spPr>
          <a:solidFill>
            <a:schemeClr val="accent2">
              <a:lumMod val="60000"/>
              <a:lumOff val="40000"/>
            </a:schemeClr>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6">
              <a:lumMod val="60000"/>
              <a:lumOff val="40000"/>
            </a:schemeClr>
          </a:solidFill>
          <a:ln>
            <a:noFill/>
          </a:ln>
          <a:effectLst/>
        </c:spPr>
        <c:marker>
          <c:symbol val="none"/>
        </c:marker>
      </c:pivotFmt>
      <c:pivotFmt>
        <c:idx val="3"/>
        <c:spPr>
          <a:solidFill>
            <a:schemeClr val="accent2">
              <a:lumMod val="60000"/>
              <a:lumOff val="40000"/>
            </a:schemeClr>
          </a:solidFill>
          <a:ln>
            <a:noFill/>
          </a:ln>
          <a:effectLst/>
        </c:spPr>
        <c:marker>
          <c:symbol val="none"/>
        </c:marker>
      </c:pivotFmt>
      <c:pivotFmt>
        <c:idx val="4"/>
        <c:spPr>
          <a:solidFill>
            <a:srgbClr val="FF7C80"/>
          </a:solidFill>
          <a:ln>
            <a:noFill/>
          </a:ln>
          <a:effectLst/>
        </c:spPr>
        <c:marker>
          <c:symbol val="none"/>
        </c:marker>
      </c:pivotFmt>
      <c:pivotFmt>
        <c:idx val="5"/>
        <c:spPr>
          <a:solidFill>
            <a:schemeClr val="accent6">
              <a:lumMod val="60000"/>
              <a:lumOff val="40000"/>
            </a:schemeClr>
          </a:solidFill>
          <a:ln>
            <a:noFill/>
          </a:ln>
          <a:effectLst/>
        </c:spPr>
        <c:marker>
          <c:symbol val="none"/>
        </c:marker>
      </c:pivotFmt>
      <c:pivotFmt>
        <c:idx val="6"/>
        <c:spPr>
          <a:solidFill>
            <a:schemeClr val="accent1"/>
          </a:solidFill>
          <a:ln w="28575" cap="rnd">
            <a:solidFill>
              <a:schemeClr val="accent5">
                <a:lumMod val="75000"/>
              </a:schemeClr>
            </a:solidFill>
            <a:round/>
          </a:ln>
          <a:effectLst/>
        </c:spPr>
        <c:marker>
          <c:symbol val="circle"/>
          <c:size val="5"/>
          <c:spPr>
            <a:solidFill>
              <a:srgbClr val="0070C0"/>
            </a:solidFill>
            <a:ln w="9525">
              <a:solidFill>
                <a:srgbClr val="0070C0"/>
              </a:solidFill>
            </a:ln>
            <a:effectLst/>
          </c:spPr>
        </c:marker>
      </c:pivotFmt>
      <c:pivotFmt>
        <c:idx val="7"/>
        <c:spPr>
          <a:solidFill>
            <a:schemeClr val="accent2">
              <a:lumMod val="60000"/>
              <a:lumOff val="40000"/>
            </a:schemeClr>
          </a:solidFill>
          <a:ln>
            <a:noFill/>
          </a:ln>
          <a:effectLst/>
        </c:spPr>
        <c:marker>
          <c:symbol val="none"/>
        </c:marker>
      </c:pivotFmt>
      <c:pivotFmt>
        <c:idx val="8"/>
        <c:spPr>
          <a:solidFill>
            <a:srgbClr val="FF7C80"/>
          </a:solidFill>
          <a:ln>
            <a:noFill/>
          </a:ln>
          <a:effectLst/>
        </c:spPr>
        <c:marker>
          <c:symbol val="none"/>
        </c:marker>
      </c:pivotFmt>
      <c:pivotFmt>
        <c:idx val="9"/>
        <c:spPr>
          <a:solidFill>
            <a:schemeClr val="accent6">
              <a:lumMod val="60000"/>
              <a:lumOff val="40000"/>
            </a:schemeClr>
          </a:solidFill>
          <a:ln>
            <a:noFill/>
          </a:ln>
          <a:effectLst/>
        </c:spPr>
        <c:marker>
          <c:symbol val="none"/>
        </c:marker>
      </c:pivotFmt>
      <c:pivotFmt>
        <c:idx val="10"/>
        <c:spPr>
          <a:ln w="15875" cap="rnd">
            <a:solidFill>
              <a:schemeClr val="accent5">
                <a:lumMod val="75000"/>
              </a:schemeClr>
            </a:solidFill>
            <a:round/>
          </a:ln>
          <a:effectLst/>
        </c:spPr>
        <c:marker>
          <c:symbol val="circle"/>
          <c:size val="5"/>
          <c:spPr>
            <a:solidFill>
              <a:srgbClr val="0070C0"/>
            </a:solidFill>
            <a:ln w="9525">
              <a:solidFill>
                <a:srgbClr val="0070C0"/>
              </a:solidFill>
            </a:ln>
            <a:effectLst/>
          </c:spPr>
        </c:marker>
      </c:pivotFmt>
    </c:pivotFmts>
    <c:plotArea>
      <c:layout>
        <c:manualLayout>
          <c:layoutTarget val="inner"/>
          <c:xMode val="edge"/>
          <c:yMode val="edge"/>
          <c:x val="9.7598829193024164E-2"/>
          <c:y val="0.17770604727470909"/>
          <c:w val="0.81234951142527245"/>
          <c:h val="0.4234867766784095"/>
        </c:manualLayout>
      </c:layout>
      <c:barChart>
        <c:barDir val="col"/>
        <c:grouping val="stacked"/>
        <c:varyColors val="0"/>
        <c:ser>
          <c:idx val="0"/>
          <c:order val="0"/>
          <c:tx>
            <c:strRef>
              <c:f>'Pivot-Analysis'!$W$3</c:f>
              <c:strCache>
                <c:ptCount val="1"/>
                <c:pt idx="0">
                  <c:v>Sum of Revenue</c:v>
                </c:pt>
              </c:strCache>
            </c:strRef>
          </c:tx>
          <c:spPr>
            <a:solidFill>
              <a:schemeClr val="accent2">
                <a:lumMod val="60000"/>
                <a:lumOff val="40000"/>
              </a:schemeClr>
            </a:solidFill>
            <a:ln>
              <a:noFill/>
            </a:ln>
            <a:effectLst/>
          </c:spPr>
          <c:invertIfNegative val="0"/>
          <c:cat>
            <c:multiLvlStrRef>
              <c:f>'Pivot-Analysis'!$V$4:$V$38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'Pivot-Analysis'!$W$4:$W$38</c:f>
              <c:numCache>
                <c:formatCode>General</c:formatCode>
                <c:ptCount val="24"/>
                <c:pt idx="0">
                  <c:v>4587</c:v>
                </c:pt>
                <c:pt idx="1">
                  <c:v>12154</c:v>
                </c:pt>
                <c:pt idx="2">
                  <c:v>8400</c:v>
                </c:pt>
                <c:pt idx="3">
                  <c:v>20607</c:v>
                </c:pt>
                <c:pt idx="4">
                  <c:v>3525</c:v>
                </c:pt>
                <c:pt idx="5">
                  <c:v>10075</c:v>
                </c:pt>
                <c:pt idx="6">
                  <c:v>9612</c:v>
                </c:pt>
                <c:pt idx="7">
                  <c:v>6908</c:v>
                </c:pt>
                <c:pt idx="8">
                  <c:v>13205</c:v>
                </c:pt>
                <c:pt idx="9">
                  <c:v>25674</c:v>
                </c:pt>
                <c:pt idx="10">
                  <c:v>231711</c:v>
                </c:pt>
                <c:pt idx="11">
                  <c:v>262864</c:v>
                </c:pt>
                <c:pt idx="12">
                  <c:v>252147</c:v>
                </c:pt>
                <c:pt idx="13">
                  <c:v>198761</c:v>
                </c:pt>
                <c:pt idx="14">
                  <c:v>258833</c:v>
                </c:pt>
                <c:pt idx="15">
                  <c:v>226273</c:v>
                </c:pt>
                <c:pt idx="16">
                  <c:v>54928</c:v>
                </c:pt>
                <c:pt idx="17">
                  <c:v>60119</c:v>
                </c:pt>
                <c:pt idx="18">
                  <c:v>38352</c:v>
                </c:pt>
                <c:pt idx="19">
                  <c:v>34542</c:v>
                </c:pt>
                <c:pt idx="20">
                  <c:v>65027</c:v>
                </c:pt>
                <c:pt idx="21">
                  <c:v>46528</c:v>
                </c:pt>
                <c:pt idx="22">
                  <c:v>47025</c:v>
                </c:pt>
                <c:pt idx="23">
                  <c:v>33993</c:v>
                </c:pt>
              </c:numCache>
            </c:numRef>
          </c:val>
          <c:extLst>
            <c:ext xmlns:c16="http://schemas.microsoft.com/office/drawing/2014/chart" uri="{C3380CC4-5D6E-409C-BE32-E72D297353CC}">
              <c16:uniqueId val="{00000000-25C2-408B-8290-97C5C6FFB56B}"/>
            </c:ext>
          </c:extLst>
        </c:ser>
        <c:ser>
          <c:idx val="1"/>
          <c:order val="1"/>
          <c:tx>
            <c:strRef>
              <c:f>'Pivot-Analysis'!$X$3</c:f>
              <c:strCache>
                <c:ptCount val="1"/>
                <c:pt idx="0">
                  <c:v>Sum of Marketing Spend</c:v>
                </c:pt>
              </c:strCache>
            </c:strRef>
          </c:tx>
          <c:spPr>
            <a:solidFill>
              <a:srgbClr val="FF7C80"/>
            </a:solidFill>
            <a:ln>
              <a:noFill/>
            </a:ln>
            <a:effectLst/>
          </c:spPr>
          <c:invertIfNegative val="0"/>
          <c:cat>
            <c:multiLvlStrRef>
              <c:f>'Pivot-Analysis'!$V$4:$V$38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'Pivot-Analysis'!$X$4:$X$38</c:f>
              <c:numCache>
                <c:formatCode>General</c:formatCode>
                <c:ptCount val="24"/>
                <c:pt idx="0">
                  <c:v>923</c:v>
                </c:pt>
                <c:pt idx="1">
                  <c:v>1425.4</c:v>
                </c:pt>
                <c:pt idx="2">
                  <c:v>1664.4</c:v>
                </c:pt>
                <c:pt idx="3">
                  <c:v>2575.875</c:v>
                </c:pt>
                <c:pt idx="4">
                  <c:v>776.5</c:v>
                </c:pt>
                <c:pt idx="5">
                  <c:v>915.90909090000002</c:v>
                </c:pt>
                <c:pt idx="6">
                  <c:v>961.2</c:v>
                </c:pt>
                <c:pt idx="7">
                  <c:v>1450.125</c:v>
                </c:pt>
                <c:pt idx="8">
                  <c:v>2462.4861110000002</c:v>
                </c:pt>
                <c:pt idx="9">
                  <c:v>3269.3611110000002</c:v>
                </c:pt>
                <c:pt idx="10">
                  <c:v>31417.663382300001</c:v>
                </c:pt>
                <c:pt idx="11">
                  <c:v>32840.861112799997</c:v>
                </c:pt>
                <c:pt idx="12">
                  <c:v>32129.746716600002</c:v>
                </c:pt>
                <c:pt idx="13">
                  <c:v>26633.456565500004</c:v>
                </c:pt>
                <c:pt idx="14">
                  <c:v>32513.861111099995</c:v>
                </c:pt>
                <c:pt idx="15">
                  <c:v>29469.403536400005</c:v>
                </c:pt>
                <c:pt idx="16">
                  <c:v>6666.0128784999997</c:v>
                </c:pt>
                <c:pt idx="17">
                  <c:v>8150.8555559999995</c:v>
                </c:pt>
                <c:pt idx="18">
                  <c:v>7646.8727273000004</c:v>
                </c:pt>
                <c:pt idx="19">
                  <c:v>6377.8285354</c:v>
                </c:pt>
                <c:pt idx="20">
                  <c:v>8026.125</c:v>
                </c:pt>
                <c:pt idx="21">
                  <c:v>5684.3765149999999</c:v>
                </c:pt>
                <c:pt idx="22">
                  <c:v>5321.2409090000001</c:v>
                </c:pt>
                <c:pt idx="23">
                  <c:v>4834.3338383</c:v>
                </c:pt>
              </c:numCache>
            </c:numRef>
          </c:val>
          <c:extLst>
            <c:ext xmlns:c16="http://schemas.microsoft.com/office/drawing/2014/chart" uri="{C3380CC4-5D6E-409C-BE32-E72D297353CC}">
              <c16:uniqueId val="{00000001-25C2-408B-8290-97C5C6FFB56B}"/>
            </c:ext>
          </c:extLst>
        </c:ser>
        <c:ser>
          <c:idx val="3"/>
          <c:order val="3"/>
          <c:tx>
            <c:strRef>
              <c:f>'Pivot-Analysis'!$Z$3</c:f>
              <c:strCache>
                <c:ptCount val="1"/>
                <c:pt idx="0">
                  <c:v>Sum of Net Revenue</c:v>
                </c:pt>
              </c:strCache>
            </c:strRef>
          </c:tx>
          <c:spPr>
            <a:solidFill>
              <a:schemeClr val="accent6">
                <a:lumMod val="60000"/>
                <a:lumOff val="40000"/>
              </a:schemeClr>
            </a:solidFill>
            <a:ln>
              <a:noFill/>
            </a:ln>
            <a:effectLst/>
          </c:spPr>
          <c:invertIfNegative val="0"/>
          <c:cat>
            <c:multiLvlStrRef>
              <c:f>'Pivot-Analysis'!$V$4:$V$38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'Pivot-Analysis'!$Z$4:$Z$38</c:f>
              <c:numCache>
                <c:formatCode>General</c:formatCode>
                <c:ptCount val="24"/>
                <c:pt idx="0">
                  <c:v>3664</c:v>
                </c:pt>
                <c:pt idx="1">
                  <c:v>10728.6</c:v>
                </c:pt>
                <c:pt idx="2">
                  <c:v>6735.6</c:v>
                </c:pt>
                <c:pt idx="3">
                  <c:v>18031.125</c:v>
                </c:pt>
                <c:pt idx="4">
                  <c:v>2748.5</c:v>
                </c:pt>
                <c:pt idx="5">
                  <c:v>9159.0909090999994</c:v>
                </c:pt>
                <c:pt idx="6">
                  <c:v>8650.7999999999993</c:v>
                </c:pt>
                <c:pt idx="7">
                  <c:v>5457.875</c:v>
                </c:pt>
                <c:pt idx="8">
                  <c:v>10742.513889</c:v>
                </c:pt>
                <c:pt idx="9">
                  <c:v>22404.638889000002</c:v>
                </c:pt>
                <c:pt idx="10">
                  <c:v>200293.3366177</c:v>
                </c:pt>
                <c:pt idx="11">
                  <c:v>230023.13888719995</c:v>
                </c:pt>
                <c:pt idx="12">
                  <c:v>220017.2532834</c:v>
                </c:pt>
                <c:pt idx="13">
                  <c:v>172127.54343450002</c:v>
                </c:pt>
                <c:pt idx="14">
                  <c:v>226319.13888890005</c:v>
                </c:pt>
                <c:pt idx="15">
                  <c:v>196803.59646359997</c:v>
                </c:pt>
                <c:pt idx="16">
                  <c:v>48261.987121500002</c:v>
                </c:pt>
                <c:pt idx="17">
                  <c:v>51968.144443999998</c:v>
                </c:pt>
                <c:pt idx="18">
                  <c:v>30705.127272700003</c:v>
                </c:pt>
                <c:pt idx="19">
                  <c:v>28164.1714646</c:v>
                </c:pt>
                <c:pt idx="20">
                  <c:v>57000.875</c:v>
                </c:pt>
                <c:pt idx="21">
                  <c:v>40843.623484999996</c:v>
                </c:pt>
                <c:pt idx="22">
                  <c:v>41703.759091</c:v>
                </c:pt>
                <c:pt idx="23">
                  <c:v>29158.666161699999</c:v>
                </c:pt>
              </c:numCache>
            </c:numRef>
          </c:val>
          <c:extLst>
            <c:ext xmlns:c16="http://schemas.microsoft.com/office/drawing/2014/chart" uri="{C3380CC4-5D6E-409C-BE32-E72D297353CC}">
              <c16:uniqueId val="{00000002-25C2-408B-8290-97C5C6FFB56B}"/>
            </c:ext>
          </c:extLst>
        </c:ser>
        <c:dLbls>
          <c:showLegendKey val="0"/>
          <c:showVal val="0"/>
          <c:showCatName val="0"/>
          <c:showSerName val="0"/>
          <c:showPercent val="0"/>
          <c:showBubbleSize val="0"/>
        </c:dLbls>
        <c:gapWidth val="75"/>
        <c:overlap val="100"/>
        <c:axId val="600998648"/>
        <c:axId val="449222976"/>
      </c:barChart>
      <c:lineChart>
        <c:grouping val="standard"/>
        <c:varyColors val="0"/>
        <c:ser>
          <c:idx val="2"/>
          <c:order val="2"/>
          <c:tx>
            <c:strRef>
              <c:f>'Pivot-Analysis'!$Y$3</c:f>
              <c:strCache>
                <c:ptCount val="1"/>
                <c:pt idx="0">
                  <c:v>Sum of Visitors</c:v>
                </c:pt>
              </c:strCache>
            </c:strRef>
          </c:tx>
          <c:spPr>
            <a:ln w="15875" cap="rnd">
              <a:solidFill>
                <a:schemeClr val="accent5">
                  <a:lumMod val="75000"/>
                </a:schemeClr>
              </a:solidFill>
              <a:round/>
            </a:ln>
            <a:effectLst/>
          </c:spPr>
          <c:marker>
            <c:symbol val="circle"/>
            <c:size val="5"/>
            <c:spPr>
              <a:solidFill>
                <a:srgbClr val="0070C0"/>
              </a:solidFill>
              <a:ln w="9525">
                <a:solidFill>
                  <a:srgbClr val="0070C0"/>
                </a:solidFill>
              </a:ln>
              <a:effectLst/>
            </c:spPr>
          </c:marker>
          <c:cat>
            <c:multiLvlStrRef>
              <c:f>'Pivot-Analysis'!$V$4:$V$38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'Pivot-Analysis'!$Y$4:$Y$38</c:f>
              <c:numCache>
                <c:formatCode>General</c:formatCode>
                <c:ptCount val="24"/>
                <c:pt idx="0">
                  <c:v>1245</c:v>
                </c:pt>
                <c:pt idx="1">
                  <c:v>1955</c:v>
                </c:pt>
                <c:pt idx="2">
                  <c:v>2171</c:v>
                </c:pt>
                <c:pt idx="3">
                  <c:v>1975</c:v>
                </c:pt>
                <c:pt idx="4">
                  <c:v>1186</c:v>
                </c:pt>
                <c:pt idx="5">
                  <c:v>1822</c:v>
                </c:pt>
                <c:pt idx="6">
                  <c:v>1584</c:v>
                </c:pt>
                <c:pt idx="7">
                  <c:v>1961</c:v>
                </c:pt>
                <c:pt idx="8">
                  <c:v>3171</c:v>
                </c:pt>
                <c:pt idx="9">
                  <c:v>3849</c:v>
                </c:pt>
                <c:pt idx="10">
                  <c:v>32526</c:v>
                </c:pt>
                <c:pt idx="11">
                  <c:v>36489</c:v>
                </c:pt>
                <c:pt idx="12">
                  <c:v>39999</c:v>
                </c:pt>
                <c:pt idx="13">
                  <c:v>32644</c:v>
                </c:pt>
                <c:pt idx="14">
                  <c:v>38892</c:v>
                </c:pt>
                <c:pt idx="15">
                  <c:v>37509</c:v>
                </c:pt>
                <c:pt idx="16">
                  <c:v>7673</c:v>
                </c:pt>
                <c:pt idx="17">
                  <c:v>8651</c:v>
                </c:pt>
                <c:pt idx="18">
                  <c:v>10583</c:v>
                </c:pt>
                <c:pt idx="19">
                  <c:v>8856</c:v>
                </c:pt>
                <c:pt idx="20">
                  <c:v>8499</c:v>
                </c:pt>
                <c:pt idx="21">
                  <c:v>7224</c:v>
                </c:pt>
                <c:pt idx="22">
                  <c:v>6321</c:v>
                </c:pt>
                <c:pt idx="23">
                  <c:v>6560</c:v>
                </c:pt>
              </c:numCache>
            </c:numRef>
          </c:val>
          <c:smooth val="0"/>
          <c:extLst>
            <c:ext xmlns:c16="http://schemas.microsoft.com/office/drawing/2014/chart" uri="{C3380CC4-5D6E-409C-BE32-E72D297353CC}">
              <c16:uniqueId val="{00000003-25C2-408B-8290-97C5C6FFB56B}"/>
            </c:ext>
          </c:extLst>
        </c:ser>
        <c:dLbls>
          <c:showLegendKey val="0"/>
          <c:showVal val="0"/>
          <c:showCatName val="0"/>
          <c:showSerName val="0"/>
          <c:showPercent val="0"/>
          <c:showBubbleSize val="0"/>
        </c:dLbls>
        <c:marker val="1"/>
        <c:smooth val="0"/>
        <c:axId val="619708600"/>
        <c:axId val="619701056"/>
      </c:lineChart>
      <c:valAx>
        <c:axId val="4492229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r>
                  <a:rPr lang="en-PH"/>
                  <a:t>Amount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title>
        <c:numFmt formatCode="&quot;$&quot;#,\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600998648"/>
        <c:crosses val="autoZero"/>
        <c:crossBetween val="between"/>
      </c:valAx>
      <c:catAx>
        <c:axId val="600998648"/>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449222976"/>
        <c:crosses val="autoZero"/>
        <c:auto val="1"/>
        <c:lblAlgn val="ctr"/>
        <c:lblOffset val="100"/>
        <c:noMultiLvlLbl val="0"/>
      </c:catAx>
      <c:valAx>
        <c:axId val="61970105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r>
                  <a:rPr lang="en-PH"/>
                  <a:t>Visitors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title>
        <c:numFmt formatCode="#,\K"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619708600"/>
        <c:crosses val="max"/>
        <c:crossBetween val="between"/>
      </c:valAx>
      <c:catAx>
        <c:axId val="619708600"/>
        <c:scaling>
          <c:orientation val="minMax"/>
        </c:scaling>
        <c:delete val="1"/>
        <c:axPos val="b"/>
        <c:numFmt formatCode="General" sourceLinked="1"/>
        <c:majorTickMark val="out"/>
        <c:minorTickMark val="none"/>
        <c:tickLblPos val="nextTo"/>
        <c:crossAx val="619701056"/>
        <c:crosses val="autoZero"/>
        <c:auto val="1"/>
        <c:lblAlgn val="ctr"/>
        <c:lblOffset val="100"/>
        <c:noMultiLvlLbl val="0"/>
      </c:catAx>
      <c:spPr>
        <a:noFill/>
        <a:ln>
          <a:solidFill>
            <a:schemeClr val="bg1">
              <a:lumMod val="95000"/>
            </a:schemeClr>
          </a:soli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a:outerShdw blurRad="50800" dist="38100" dir="5400000" algn="t" rotWithShape="0">
        <a:prstClr val="black">
          <a:alpha val="40000"/>
        </a:prstClr>
      </a:outerShdw>
    </a:effectLst>
  </c:spPr>
  <c:txPr>
    <a:bodyPr/>
    <a:lstStyle/>
    <a:p>
      <a:pPr>
        <a:defRPr b="0">
          <a:latin typeface="Century Gothic" panose="020B0502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Dashboard Project.xlsx]Pivot-Analysis!PivotTable4</c:name>
    <c:fmtId val="5"/>
  </c:pivotSource>
  <c:chart>
    <c:autoTitleDeleted val="1"/>
    <c:pivotFmts>
      <c:pivotFmt>
        <c:idx val="0"/>
        <c:spPr>
          <a:solidFill>
            <a:schemeClr val="accent2">
              <a:lumMod val="60000"/>
              <a:lumOff val="40000"/>
            </a:schemeClr>
          </a:solidFill>
          <a:ln cap="rnd">
            <a:noFill/>
          </a:ln>
          <a:effectLst/>
        </c:spPr>
        <c:marker>
          <c:symbol val="none"/>
        </c:marker>
        <c:dLbl>
          <c:idx val="0"/>
          <c:numFmt formatCode="&quot;$&quot;#,\K"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cap="rnd">
            <a:noFill/>
          </a:ln>
          <a:effectLst/>
        </c:spPr>
        <c:marker>
          <c:symbol val="none"/>
        </c:marker>
        <c:dLbl>
          <c:idx val="0"/>
          <c:numFmt formatCode="&quot;$&quot;#,\K" sourceLinked="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cap="rnd">
            <a:noFill/>
          </a:ln>
          <a:effectLst/>
        </c:spPr>
        <c:marker>
          <c:symbol val="none"/>
        </c:marker>
        <c:dLbl>
          <c:idx val="0"/>
          <c:numFmt formatCode="&quot;$&quot;#,\K" sourceLinked="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bg1"/>
                  </a:solidFill>
                  <a:latin typeface="Century Gothic" panose="020B0502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167747860961109E-3"/>
          <c:y val="0.29960312761155905"/>
          <c:w val="0.9956026803467749"/>
          <c:h val="0.58316895666207647"/>
        </c:manualLayout>
      </c:layout>
      <c:barChart>
        <c:barDir val="col"/>
        <c:grouping val="clustered"/>
        <c:varyColors val="0"/>
        <c:ser>
          <c:idx val="0"/>
          <c:order val="0"/>
          <c:tx>
            <c:strRef>
              <c:f>'Pivot-Analysis'!$C$3</c:f>
              <c:strCache>
                <c:ptCount val="1"/>
                <c:pt idx="0">
                  <c:v>Total</c:v>
                </c:pt>
              </c:strCache>
            </c:strRef>
          </c:tx>
          <c:spPr>
            <a:solidFill>
              <a:schemeClr val="accent2">
                <a:lumMod val="60000"/>
                <a:lumOff val="40000"/>
              </a:schemeClr>
            </a:solidFill>
            <a:ln cap="rnd">
              <a:noFill/>
            </a:ln>
            <a:effectLst/>
          </c:spPr>
          <c:invertIfNegative val="0"/>
          <c:dLbls>
            <c:numFmt formatCode="&quot;$&quot;#,\K" sourceLinked="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bg1"/>
                    </a:solidFill>
                    <a:latin typeface="Century Gothic" panose="020B0502020202020204" pitchFamily="34" charset="0"/>
                    <a:ea typeface="+mn-ea"/>
                    <a:cs typeface="Arial" panose="020B060402020202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'Pivot-Analysis'!$B$4:$B$14</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'Pivot-Analysis'!$C$4:$C$14</c:f>
              <c:numCache>
                <c:formatCode>General</c:formatCode>
                <c:ptCount val="8"/>
                <c:pt idx="0">
                  <c:v>25141</c:v>
                </c:pt>
                <c:pt idx="1">
                  <c:v>34207</c:v>
                </c:pt>
                <c:pt idx="2">
                  <c:v>29725</c:v>
                </c:pt>
                <c:pt idx="3">
                  <c:v>520249</c:v>
                </c:pt>
                <c:pt idx="4">
                  <c:v>709741</c:v>
                </c:pt>
                <c:pt idx="5">
                  <c:v>341320</c:v>
                </c:pt>
                <c:pt idx="6">
                  <c:v>137921</c:v>
                </c:pt>
                <c:pt idx="7">
                  <c:v>127546</c:v>
                </c:pt>
              </c:numCache>
            </c:numRef>
          </c:val>
          <c:extLst>
            <c:ext xmlns:c16="http://schemas.microsoft.com/office/drawing/2014/chart" uri="{C3380CC4-5D6E-409C-BE32-E72D297353CC}">
              <c16:uniqueId val="{00000000-CC21-4CD7-9D51-BD37B45BE401}"/>
            </c:ext>
          </c:extLst>
        </c:ser>
        <c:dLbls>
          <c:showLegendKey val="0"/>
          <c:showVal val="0"/>
          <c:showCatName val="0"/>
          <c:showSerName val="0"/>
          <c:showPercent val="0"/>
          <c:showBubbleSize val="0"/>
        </c:dLbls>
        <c:gapWidth val="50"/>
        <c:overlap val="-27"/>
        <c:axId val="431431648"/>
        <c:axId val="431431976"/>
      </c:barChart>
      <c:catAx>
        <c:axId val="431431648"/>
        <c:scaling>
          <c:orientation val="minMax"/>
        </c:scaling>
        <c:delete val="1"/>
        <c:axPos val="b"/>
        <c:numFmt formatCode="General" sourceLinked="1"/>
        <c:majorTickMark val="out"/>
        <c:minorTickMark val="none"/>
        <c:tickLblPos val="nextTo"/>
        <c:crossAx val="431431976"/>
        <c:crosses val="autoZero"/>
        <c:auto val="1"/>
        <c:lblAlgn val="ctr"/>
        <c:lblOffset val="100"/>
        <c:noMultiLvlLbl val="0"/>
      </c:catAx>
      <c:valAx>
        <c:axId val="431431976"/>
        <c:scaling>
          <c:logBase val="10"/>
          <c:orientation val="minMax"/>
        </c:scaling>
        <c:delete val="1"/>
        <c:axPos val="l"/>
        <c:numFmt formatCode="General" sourceLinked="1"/>
        <c:majorTickMark val="out"/>
        <c:minorTickMark val="none"/>
        <c:tickLblPos val="nextTo"/>
        <c:crossAx val="431431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1">
          <a:lumMod val="50000"/>
        </a:schemeClr>
      </a:solidFill>
      <a:round/>
    </a:ln>
    <a:effectLst>
      <a:outerShdw blurRad="50800" dist="38100" dir="5400000" algn="t" rotWithShape="0">
        <a:prstClr val="black">
          <a:alpha val="40000"/>
        </a:prstClr>
      </a:outerShdw>
    </a:effectLst>
  </c:spPr>
  <c:txPr>
    <a:bodyPr/>
    <a:lstStyle/>
    <a:p>
      <a:pPr>
        <a:defRPr sz="1000">
          <a:latin typeface="+mn-lt"/>
          <a:cs typeface="Arial" panose="020B06040202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Dashboard Project.xlsx]Pivot-Analysis!PivotTable5</c:name>
    <c:fmtId val="2"/>
  </c:pivotSource>
  <c:chart>
    <c:autoTitleDeleted val="1"/>
    <c:pivotFmts>
      <c:pivotFmt>
        <c:idx val="0"/>
        <c:spPr>
          <a:solidFill>
            <a:srgbClr val="FF7C80"/>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C80"/>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7C80"/>
          </a:solidFill>
          <a:ln>
            <a:noFill/>
          </a:ln>
          <a:effectLst/>
        </c:spPr>
        <c:marker>
          <c:symbol val="none"/>
        </c:marker>
        <c:dLbl>
          <c:idx val="0"/>
          <c:numFmt formatCode="&quot;$&quot;#,\K" sourceLinked="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bg1"/>
                  </a:solidFill>
                  <a:latin typeface="Century Gothic" panose="020B0502020202020204"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927662451284503E-3"/>
          <c:y val="0.29716539017728028"/>
          <c:w val="0.99221397041278936"/>
          <c:h val="0.58580800579237446"/>
        </c:manualLayout>
      </c:layout>
      <c:barChart>
        <c:barDir val="col"/>
        <c:grouping val="clustered"/>
        <c:varyColors val="0"/>
        <c:ser>
          <c:idx val="0"/>
          <c:order val="0"/>
          <c:tx>
            <c:strRef>
              <c:f>'Pivot-Analysis'!$F$3</c:f>
              <c:strCache>
                <c:ptCount val="1"/>
                <c:pt idx="0">
                  <c:v>Total</c:v>
                </c:pt>
              </c:strCache>
            </c:strRef>
          </c:tx>
          <c:spPr>
            <a:solidFill>
              <a:srgbClr val="FF7C80"/>
            </a:solidFill>
            <a:ln>
              <a:noFill/>
            </a:ln>
            <a:effectLst/>
          </c:spPr>
          <c:invertIfNegative val="0"/>
          <c:dLbls>
            <c:numFmt formatCode="&quot;$&quot;#,\K" sourceLinked="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bg1"/>
                    </a:solidFill>
                    <a:latin typeface="Century Gothic" panose="020B0502020202020204" pitchFamily="34" charset="0"/>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'Pivot-Analysis'!$E$4:$E$14</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'Pivot-Analysis'!$F$4:$F$14</c:f>
              <c:numCache>
                <c:formatCode>General</c:formatCode>
                <c:ptCount val="8"/>
                <c:pt idx="0">
                  <c:v>4012.8</c:v>
                </c:pt>
                <c:pt idx="1">
                  <c:v>4268.2840909000006</c:v>
                </c:pt>
                <c:pt idx="2">
                  <c:v>4873.811111</c:v>
                </c:pt>
                <c:pt idx="3">
                  <c:v>67527.885606099997</c:v>
                </c:pt>
                <c:pt idx="4">
                  <c:v>91277.064393200009</c:v>
                </c:pt>
                <c:pt idx="5">
                  <c:v>44286.271970900001</c:v>
                </c:pt>
                <c:pt idx="6">
                  <c:v>22050.8262627</c:v>
                </c:pt>
                <c:pt idx="7">
                  <c:v>15839.951262299999</c:v>
                </c:pt>
              </c:numCache>
            </c:numRef>
          </c:val>
          <c:extLst>
            <c:ext xmlns:c16="http://schemas.microsoft.com/office/drawing/2014/chart" uri="{C3380CC4-5D6E-409C-BE32-E72D297353CC}">
              <c16:uniqueId val="{00000000-D855-4EA6-859B-4D1EEA8E4538}"/>
            </c:ext>
          </c:extLst>
        </c:ser>
        <c:dLbls>
          <c:dLblPos val="outEnd"/>
          <c:showLegendKey val="0"/>
          <c:showVal val="1"/>
          <c:showCatName val="0"/>
          <c:showSerName val="0"/>
          <c:showPercent val="0"/>
          <c:showBubbleSize val="0"/>
        </c:dLbls>
        <c:gapWidth val="50"/>
        <c:overlap val="-27"/>
        <c:axId val="431509712"/>
        <c:axId val="431508400"/>
      </c:barChart>
      <c:catAx>
        <c:axId val="431509712"/>
        <c:scaling>
          <c:orientation val="minMax"/>
        </c:scaling>
        <c:delete val="1"/>
        <c:axPos val="b"/>
        <c:numFmt formatCode="General" sourceLinked="1"/>
        <c:majorTickMark val="out"/>
        <c:minorTickMark val="none"/>
        <c:tickLblPos val="nextTo"/>
        <c:crossAx val="431508400"/>
        <c:crosses val="autoZero"/>
        <c:auto val="1"/>
        <c:lblAlgn val="ctr"/>
        <c:lblOffset val="100"/>
        <c:noMultiLvlLbl val="0"/>
      </c:catAx>
      <c:valAx>
        <c:axId val="431508400"/>
        <c:scaling>
          <c:logBase val="10"/>
          <c:orientation val="minMax"/>
        </c:scaling>
        <c:delete val="1"/>
        <c:axPos val="l"/>
        <c:numFmt formatCode="General" sourceLinked="1"/>
        <c:majorTickMark val="out"/>
        <c:minorTickMark val="none"/>
        <c:tickLblPos val="nextTo"/>
        <c:crossAx val="431509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1">
          <a:lumMod val="50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 Dashboard Project.xlsx]Pivot-Analysis!PivotTable6</c:name>
    <c:fmtId val="2"/>
  </c:pivotSource>
  <c:chart>
    <c:autoTitleDeleted val="1"/>
    <c:pivotFmts>
      <c:pivotFmt>
        <c:idx val="0"/>
        <c:spPr>
          <a:solidFill>
            <a:schemeClr val="accent6">
              <a:lumMod val="60000"/>
              <a:lumOff val="40000"/>
            </a:schemeClr>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K" sourceLinked="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bg1"/>
                  </a:solidFill>
                  <a:latin typeface="Century Gothic" panose="020B0502020202020204" pitchFamily="34" charset="0"/>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09366782409986E-3"/>
          <c:y val="0.29399345651151537"/>
          <c:w val="0.99366906332175897"/>
          <c:h val="0.60711550802259673"/>
        </c:manualLayout>
      </c:layout>
      <c:barChart>
        <c:barDir val="col"/>
        <c:grouping val="clustered"/>
        <c:varyColors val="0"/>
        <c:ser>
          <c:idx val="0"/>
          <c:order val="0"/>
          <c:tx>
            <c:strRef>
              <c:f>'Pivot-Analysis'!$I$3</c:f>
              <c:strCache>
                <c:ptCount val="1"/>
                <c:pt idx="0">
                  <c:v>Total</c:v>
                </c:pt>
              </c:strCache>
            </c:strRef>
          </c:tx>
          <c:spPr>
            <a:solidFill>
              <a:schemeClr val="accent6">
                <a:lumMod val="60000"/>
                <a:lumOff val="40000"/>
              </a:schemeClr>
            </a:solidFill>
            <a:ln>
              <a:noFill/>
            </a:ln>
            <a:effectLst/>
          </c:spPr>
          <c:invertIfNegative val="0"/>
          <c:dLbls>
            <c:numFmt formatCode="&quot;$&quot;#,\K" sourceLinked="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bg1"/>
                    </a:solidFill>
                    <a:latin typeface="Century Gothic" panose="020B0502020202020204" pitchFamily="34" charset="0"/>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'Pivot-Analysis'!$H$4:$H$14</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'Pivot-Analysis'!$I$4:$I$14</c:f>
              <c:numCache>
                <c:formatCode>General</c:formatCode>
                <c:ptCount val="8"/>
                <c:pt idx="0">
                  <c:v>21128.2</c:v>
                </c:pt>
                <c:pt idx="1">
                  <c:v>29938.715909099999</c:v>
                </c:pt>
                <c:pt idx="2">
                  <c:v>24851.188888999997</c:v>
                </c:pt>
                <c:pt idx="3">
                  <c:v>452721.11439389997</c:v>
                </c:pt>
                <c:pt idx="4">
                  <c:v>618463.93560679979</c:v>
                </c:pt>
                <c:pt idx="5">
                  <c:v>297033.72802909999</c:v>
                </c:pt>
                <c:pt idx="6">
                  <c:v>115870.17373730001</c:v>
                </c:pt>
                <c:pt idx="7">
                  <c:v>111706.04873769998</c:v>
                </c:pt>
              </c:numCache>
            </c:numRef>
          </c:val>
          <c:extLst>
            <c:ext xmlns:c16="http://schemas.microsoft.com/office/drawing/2014/chart" uri="{C3380CC4-5D6E-409C-BE32-E72D297353CC}">
              <c16:uniqueId val="{00000000-1B1E-452A-B083-20561D03072E}"/>
            </c:ext>
          </c:extLst>
        </c:ser>
        <c:dLbls>
          <c:dLblPos val="outEnd"/>
          <c:showLegendKey val="0"/>
          <c:showVal val="1"/>
          <c:showCatName val="0"/>
          <c:showSerName val="0"/>
          <c:showPercent val="0"/>
          <c:showBubbleSize val="0"/>
        </c:dLbls>
        <c:gapWidth val="50"/>
        <c:overlap val="-27"/>
        <c:axId val="431442144"/>
        <c:axId val="431444768"/>
      </c:barChart>
      <c:catAx>
        <c:axId val="431442144"/>
        <c:scaling>
          <c:orientation val="minMax"/>
        </c:scaling>
        <c:delete val="1"/>
        <c:axPos val="b"/>
        <c:numFmt formatCode="General" sourceLinked="1"/>
        <c:majorTickMark val="out"/>
        <c:minorTickMark val="none"/>
        <c:tickLblPos val="nextTo"/>
        <c:crossAx val="431444768"/>
        <c:crosses val="autoZero"/>
        <c:auto val="1"/>
        <c:lblAlgn val="ctr"/>
        <c:lblOffset val="100"/>
        <c:noMultiLvlLbl val="0"/>
      </c:catAx>
      <c:valAx>
        <c:axId val="431444768"/>
        <c:scaling>
          <c:logBase val="10"/>
          <c:orientation val="minMax"/>
        </c:scaling>
        <c:delete val="1"/>
        <c:axPos val="l"/>
        <c:numFmt formatCode="General" sourceLinked="1"/>
        <c:majorTickMark val="out"/>
        <c:minorTickMark val="none"/>
        <c:tickLblPos val="nextTo"/>
        <c:crossAx val="43144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1">
          <a:lumMod val="50000"/>
        </a:schemeClr>
      </a:solidFill>
      <a:round/>
    </a:ln>
    <a:effectLst>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89998267982999"/>
          <c:y val="5.2869037921983893E-2"/>
          <c:w val="0.54075502618010307"/>
          <c:h val="0.91835120825414063"/>
        </c:manualLayout>
      </c:layout>
      <c:doughnutChart>
        <c:varyColors val="1"/>
        <c:ser>
          <c:idx val="0"/>
          <c:order val="0"/>
          <c:spPr>
            <a:ln>
              <a:noFill/>
            </a:ln>
          </c:spPr>
          <c:dPt>
            <c:idx val="0"/>
            <c:bubble3D val="0"/>
            <c:spPr>
              <a:solidFill>
                <a:srgbClr val="FF7C80"/>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EC1-46CF-B64D-478FAAC3866F}"/>
              </c:ext>
            </c:extLst>
          </c:dPt>
          <c:dPt>
            <c:idx val="1"/>
            <c:bubble3D val="0"/>
            <c:spPr>
              <a:solidFill>
                <a:schemeClr val="accent6">
                  <a:lumMod val="60000"/>
                  <a:lumOff val="4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EC1-46CF-B64D-478FAAC3866F}"/>
              </c:ext>
            </c:extLst>
          </c:dPt>
          <c:dLbls>
            <c:delete val="1"/>
          </c:dLbls>
          <c:val>
            <c:numRef>
              <c:f>('Pivot-Analysis'!$F$16,'Pivot-Analysis'!$I$16)</c:f>
              <c:numCache>
                <c:formatCode>0.0%</c:formatCode>
                <c:ptCount val="2"/>
                <c:pt idx="0">
                  <c:v>0.13196089762811225</c:v>
                </c:pt>
                <c:pt idx="1">
                  <c:v>0.86803910237188753</c:v>
                </c:pt>
              </c:numCache>
            </c:numRef>
          </c:val>
          <c:extLst>
            <c:ext xmlns:c16="http://schemas.microsoft.com/office/drawing/2014/chart" uri="{C3380CC4-5D6E-409C-BE32-E72D297353CC}">
              <c16:uniqueId val="{00000004-5EC1-46CF-B64D-478FAAC3866F}"/>
            </c:ext>
          </c:extLst>
        </c:ser>
        <c:dLbls>
          <c:showLegendKey val="0"/>
          <c:showVal val="0"/>
          <c:showCatName val="0"/>
          <c:showSerName val="0"/>
          <c:showPercent val="1"/>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a:outerShdw blurRad="50800" dist="38100" dir="5400000" algn="t" rotWithShape="0">
        <a:prstClr val="black">
          <a:alpha val="40000"/>
        </a:prstClr>
      </a:outerShdw>
    </a:effectLst>
  </c:spPr>
  <c:txPr>
    <a:bodyPr/>
    <a:lstStyle/>
    <a:p>
      <a:pPr>
        <a:defRPr>
          <a:latin typeface="Century Gothic" panose="020B0502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Radio" checked="Checked"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99060</xdr:colOff>
      <xdr:row>2</xdr:row>
      <xdr:rowOff>99060</xdr:rowOff>
    </xdr:from>
    <xdr:to>
      <xdr:col>8</xdr:col>
      <xdr:colOff>91440</xdr:colOff>
      <xdr:row>6</xdr:row>
      <xdr:rowOff>30480</xdr:rowOff>
    </xdr:to>
    <mc:AlternateContent xmlns:mc="http://schemas.openxmlformats.org/markup-compatibility/2006">
      <mc:Choice xmlns:a14="http://schemas.microsoft.com/office/drawing/2010/main" Requires="a14">
        <xdr:graphicFrame macro="">
          <xdr:nvGraphicFramePr>
            <xdr:cNvPr id="7" name="Year">
              <a:extLst>
                <a:ext uri="{FF2B5EF4-FFF2-40B4-BE49-F238E27FC236}">
                  <a16:creationId xmlns:a16="http://schemas.microsoft.com/office/drawing/2014/main" id="{36F358F7-D2D4-4C6C-8A9B-9E769411369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66700" y="632460"/>
              <a:ext cx="1424940" cy="66294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5</xdr:col>
          <xdr:colOff>121920</xdr:colOff>
          <xdr:row>9</xdr:row>
          <xdr:rowOff>99060</xdr:rowOff>
        </xdr:from>
        <xdr:to>
          <xdr:col>7</xdr:col>
          <xdr:colOff>220980</xdr:colOff>
          <xdr:row>11</xdr:row>
          <xdr:rowOff>7620</xdr:rowOff>
        </xdr:to>
        <xdr:sp macro="" textlink="">
          <xdr:nvSpPr>
            <xdr:cNvPr id="1025" name="Option Button 1" hidden="1">
              <a:extLst>
                <a:ext uri="{63B3BB69-23CF-44E3-9099-C40C66FF867C}">
                  <a14:compatExt spid="_x0000_s1025"/>
                </a:ext>
                <a:ext uri="{FF2B5EF4-FFF2-40B4-BE49-F238E27FC236}">
                  <a16:creationId xmlns:a16="http://schemas.microsoft.com/office/drawing/2014/main" id="{7A70D84F-5D1C-490B-98FD-F9D5761E68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C0C0C"/>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No Promo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121920</xdr:colOff>
          <xdr:row>11</xdr:row>
          <xdr:rowOff>22860</xdr:rowOff>
        </xdr:from>
        <xdr:to>
          <xdr:col>7</xdr:col>
          <xdr:colOff>220980</xdr:colOff>
          <xdr:row>12</xdr:row>
          <xdr:rowOff>114300</xdr:rowOff>
        </xdr:to>
        <xdr:sp macro="" textlink="">
          <xdr:nvSpPr>
            <xdr:cNvPr id="1026" name="Option Button 2" hidden="1">
              <a:extLst>
                <a:ext uri="{63B3BB69-23CF-44E3-9099-C40C66FF867C}">
                  <a14:compatExt spid="_x0000_s1026"/>
                </a:ext>
                <a:ext uri="{FF2B5EF4-FFF2-40B4-BE49-F238E27FC236}">
                  <a16:creationId xmlns:a16="http://schemas.microsoft.com/office/drawing/2014/main" id="{7AB88904-B9D5-456F-BEB9-A432C9008AB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C0C0C"/>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Promo 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121920</xdr:colOff>
          <xdr:row>12</xdr:row>
          <xdr:rowOff>129540</xdr:rowOff>
        </xdr:from>
        <xdr:to>
          <xdr:col>7</xdr:col>
          <xdr:colOff>220980</xdr:colOff>
          <xdr:row>14</xdr:row>
          <xdr:rowOff>38100</xdr:rowOff>
        </xdr:to>
        <xdr:sp macro="" textlink="">
          <xdr:nvSpPr>
            <xdr:cNvPr id="1027" name="Option Button 3" hidden="1">
              <a:extLst>
                <a:ext uri="{63B3BB69-23CF-44E3-9099-C40C66FF867C}">
                  <a14:compatExt spid="_x0000_s1027"/>
                </a:ext>
                <a:ext uri="{FF2B5EF4-FFF2-40B4-BE49-F238E27FC236}">
                  <a16:creationId xmlns:a16="http://schemas.microsoft.com/office/drawing/2014/main" id="{339ED91E-5A7A-4F4B-BDA1-0F1D491391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C0C0C"/>
                  </a:solidFill>
                  <a:miter lim="800000"/>
                  <a:headEnd/>
                  <a:tailEnd/>
                </a14:hiddenLine>
              </a:ext>
            </a:extLst>
          </xdr:spPr>
          <xdr:txBody>
            <a:bodyPr vertOverflow="clip" wrap="square" lIns="27432" tIns="27432" rIns="0" bIns="27432" anchor="ctr" upright="1"/>
            <a:lstStyle/>
            <a:p>
              <a:pPr algn="l" rtl="0">
                <a:defRPr sz="1000"/>
              </a:pPr>
              <a:r>
                <a:rPr lang="en-PH" sz="800" b="0" i="0" u="none" strike="noStrike" baseline="0">
                  <a:solidFill>
                    <a:srgbClr val="000000"/>
                  </a:solidFill>
                  <a:latin typeface="Segoe UI"/>
                  <a:cs typeface="Segoe UI"/>
                </a:rPr>
                <a:t>Promo Blue</a:t>
              </a:r>
            </a:p>
          </xdr:txBody>
        </xdr:sp>
        <xdr:clientData/>
      </xdr:twoCellAnchor>
    </mc:Choice>
    <mc:Fallback/>
  </mc:AlternateContent>
  <xdr:twoCellAnchor>
    <xdr:from>
      <xdr:col>9</xdr:col>
      <xdr:colOff>358140</xdr:colOff>
      <xdr:row>9</xdr:row>
      <xdr:rowOff>163290</xdr:rowOff>
    </xdr:from>
    <xdr:to>
      <xdr:col>31</xdr:col>
      <xdr:colOff>0</xdr:colOff>
      <xdr:row>19</xdr:row>
      <xdr:rowOff>114300</xdr:rowOff>
    </xdr:to>
    <xdr:graphicFrame macro="">
      <xdr:nvGraphicFramePr>
        <xdr:cNvPr id="29" name="Chart 28">
          <a:extLst>
            <a:ext uri="{FF2B5EF4-FFF2-40B4-BE49-F238E27FC236}">
              <a16:creationId xmlns:a16="http://schemas.microsoft.com/office/drawing/2014/main" id="{66145F06-7D8F-4873-8D4B-DD8FA60BAB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358140</xdr:colOff>
      <xdr:row>8</xdr:row>
      <xdr:rowOff>152400</xdr:rowOff>
    </xdr:from>
    <xdr:to>
      <xdr:col>30</xdr:col>
      <xdr:colOff>364233</xdr:colOff>
      <xdr:row>9</xdr:row>
      <xdr:rowOff>164304</xdr:rowOff>
    </xdr:to>
    <xdr:sp macro="" textlink="'Pivot-Analysis'!W40">
      <xdr:nvSpPr>
        <xdr:cNvPr id="30" name="Rectangle 29">
          <a:extLst>
            <a:ext uri="{FF2B5EF4-FFF2-40B4-BE49-F238E27FC236}">
              <a16:creationId xmlns:a16="http://schemas.microsoft.com/office/drawing/2014/main" id="{8A2DA2DA-8C30-4C67-BC4E-051E1771F8F9}"/>
            </a:ext>
          </a:extLst>
        </xdr:cNvPr>
        <xdr:cNvSpPr/>
      </xdr:nvSpPr>
      <xdr:spPr>
        <a:xfrm>
          <a:off x="2156460" y="1783080"/>
          <a:ext cx="7687053" cy="194784"/>
        </a:xfrm>
        <a:prstGeom prst="rect">
          <a:avLst/>
        </a:prstGeom>
        <a:solidFill>
          <a:srgbClr val="0070C0"/>
        </a:solidFill>
        <a:ln w="3175">
          <a:solidFill>
            <a:schemeClr val="bg1">
              <a:lumMod val="5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79EE1ED-D34E-4DB0-A57B-83FC3063DA2F}" type="TxLink">
            <a:rPr lang="en-US" sz="1100" b="1" i="0" u="none" strike="noStrike" baseline="0">
              <a:solidFill>
                <a:schemeClr val="bg1"/>
              </a:solidFill>
              <a:latin typeface="Century Gothic" panose="020B0502020202020204" pitchFamily="34" charset="0"/>
              <a:cs typeface="Calibri"/>
            </a:rPr>
            <a:t>2-Year Trend Overview</a:t>
          </a:fld>
          <a:endParaRPr lang="en-PH" sz="1100">
            <a:solidFill>
              <a:schemeClr val="bg1"/>
            </a:solidFill>
            <a:latin typeface="Century Gothic" panose="020B0502020202020204" pitchFamily="34" charset="0"/>
            <a:cs typeface="Arial" panose="020B0604020202020204" pitchFamily="34" charset="0"/>
          </a:endParaRPr>
        </a:p>
      </xdr:txBody>
    </xdr:sp>
    <xdr:clientData/>
  </xdr:twoCellAnchor>
  <xdr:twoCellAnchor>
    <xdr:from>
      <xdr:col>9</xdr:col>
      <xdr:colOff>358140</xdr:colOff>
      <xdr:row>2</xdr:row>
      <xdr:rowOff>68580</xdr:rowOff>
    </xdr:from>
    <xdr:to>
      <xdr:col>31</xdr:col>
      <xdr:colOff>2857</xdr:colOff>
      <xdr:row>8</xdr:row>
      <xdr:rowOff>91440</xdr:rowOff>
    </xdr:to>
    <xdr:grpSp>
      <xdr:nvGrpSpPr>
        <xdr:cNvPr id="1030" name="Group 1029">
          <a:extLst>
            <a:ext uri="{FF2B5EF4-FFF2-40B4-BE49-F238E27FC236}">
              <a16:creationId xmlns:a16="http://schemas.microsoft.com/office/drawing/2014/main" id="{74C3DDD4-B193-4EBB-8CE8-4F778956124B}"/>
            </a:ext>
          </a:extLst>
        </xdr:cNvPr>
        <xdr:cNvGrpSpPr/>
      </xdr:nvGrpSpPr>
      <xdr:grpSpPr>
        <a:xfrm>
          <a:off x="2156460" y="601980"/>
          <a:ext cx="7691437" cy="1120140"/>
          <a:chOff x="2156460" y="601980"/>
          <a:chExt cx="7691437" cy="1120140"/>
        </a:xfrm>
      </xdr:grpSpPr>
      <xdr:graphicFrame macro="">
        <xdr:nvGraphicFramePr>
          <xdr:cNvPr id="4" name="Chart 3">
            <a:extLst>
              <a:ext uri="{FF2B5EF4-FFF2-40B4-BE49-F238E27FC236}">
                <a16:creationId xmlns:a16="http://schemas.microsoft.com/office/drawing/2014/main" id="{BCE73917-BA77-4099-A233-6C70B69B89E5}"/>
              </a:ext>
            </a:extLst>
          </xdr:cNvPr>
          <xdr:cNvGraphicFramePr>
            <a:graphicFrameLocks/>
          </xdr:cNvGraphicFramePr>
        </xdr:nvGraphicFramePr>
        <xdr:xfrm>
          <a:off x="3710940" y="813551"/>
          <a:ext cx="2011680" cy="908569"/>
        </xdr:xfrm>
        <a:graphic>
          <a:graphicData uri="http://schemas.openxmlformats.org/drawingml/2006/chart">
            <c:chart xmlns:c="http://schemas.openxmlformats.org/drawingml/2006/chart" xmlns:r="http://schemas.openxmlformats.org/officeDocument/2006/relationships" r:id="rId2"/>
          </a:graphicData>
        </a:graphic>
      </xdr:graphicFrame>
      <xdr:sp macro="" textlink="'Pivot-Analysis'!C22">
        <xdr:nvSpPr>
          <xdr:cNvPr id="6" name="Rectangle 5">
            <a:extLst>
              <a:ext uri="{FF2B5EF4-FFF2-40B4-BE49-F238E27FC236}">
                <a16:creationId xmlns:a16="http://schemas.microsoft.com/office/drawing/2014/main" id="{F6806A14-92FD-409C-B878-B93B7F229E7F}"/>
              </a:ext>
            </a:extLst>
          </xdr:cNvPr>
          <xdr:cNvSpPr/>
        </xdr:nvSpPr>
        <xdr:spPr>
          <a:xfrm>
            <a:off x="3710940" y="601980"/>
            <a:ext cx="2011680" cy="209670"/>
          </a:xfrm>
          <a:prstGeom prst="rect">
            <a:avLst/>
          </a:prstGeom>
          <a:solidFill>
            <a:srgbClr val="0070C0"/>
          </a:solidFill>
          <a:ln w="3175">
            <a:solidFill>
              <a:schemeClr val="bg1">
                <a:lumMod val="5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40CCB73-25B7-4105-B15E-7B324B21EC74}" type="TxLink">
              <a:rPr lang="en-US" sz="1100" b="1" i="0" u="none" strike="noStrike">
                <a:solidFill>
                  <a:schemeClr val="bg1"/>
                </a:solidFill>
                <a:latin typeface="Century Gothic" panose="020B0502020202020204" pitchFamily="34" charset="0"/>
                <a:cs typeface="Calibri"/>
              </a:rPr>
              <a:t>2-Year Gross Revenue</a:t>
            </a:fld>
            <a:endParaRPr lang="en-PH" sz="1100">
              <a:solidFill>
                <a:schemeClr val="bg1"/>
              </a:solidFill>
              <a:latin typeface="Century Gothic" panose="020B0502020202020204" pitchFamily="34" charset="0"/>
              <a:cs typeface="Arial" panose="020B0604020202020204" pitchFamily="34" charset="0"/>
            </a:endParaRPr>
          </a:p>
        </xdr:txBody>
      </xdr:sp>
      <xdr:sp macro="" textlink="'Pivot-Analysis'!C17">
        <xdr:nvSpPr>
          <xdr:cNvPr id="11" name="TextBox 10">
            <a:extLst>
              <a:ext uri="{FF2B5EF4-FFF2-40B4-BE49-F238E27FC236}">
                <a16:creationId xmlns:a16="http://schemas.microsoft.com/office/drawing/2014/main" id="{D661D4E1-92E4-4365-9C26-49E498DBEE82}"/>
              </a:ext>
            </a:extLst>
          </xdr:cNvPr>
          <xdr:cNvSpPr txBox="1"/>
        </xdr:nvSpPr>
        <xdr:spPr>
          <a:xfrm>
            <a:off x="3710944" y="764207"/>
            <a:ext cx="2011680" cy="35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C6997612-7D9D-4DE3-8DE9-9F21D07000F7}" type="TxLink">
              <a:rPr lang="en-US" sz="1400" b="1" i="0" u="none" strike="noStrike">
                <a:solidFill>
                  <a:schemeClr val="accent2">
                    <a:lumMod val="75000"/>
                  </a:schemeClr>
                </a:solidFill>
                <a:latin typeface="Century Gothic" panose="020B0502020202020204" pitchFamily="34" charset="0"/>
                <a:cs typeface="Calibri"/>
              </a:rPr>
              <a:t> $1,925,850.00 </a:t>
            </a:fld>
            <a:endParaRPr lang="en-PH" sz="1400" b="1">
              <a:solidFill>
                <a:schemeClr val="accent2">
                  <a:lumMod val="75000"/>
                </a:schemeClr>
              </a:solidFill>
              <a:latin typeface="Century Gothic" panose="020B0502020202020204" pitchFamily="34" charset="0"/>
            </a:endParaRPr>
          </a:p>
        </xdr:txBody>
      </xdr:sp>
      <xdr:graphicFrame macro="">
        <xdr:nvGraphicFramePr>
          <xdr:cNvPr id="5" name="Chart 4">
            <a:extLst>
              <a:ext uri="{FF2B5EF4-FFF2-40B4-BE49-F238E27FC236}">
                <a16:creationId xmlns:a16="http://schemas.microsoft.com/office/drawing/2014/main" id="{32E2A2BD-F62D-4B50-B4BB-0D0815B10597}"/>
              </a:ext>
            </a:extLst>
          </xdr:cNvPr>
          <xdr:cNvGraphicFramePr>
            <a:graphicFrameLocks/>
          </xdr:cNvGraphicFramePr>
        </xdr:nvGraphicFramePr>
        <xdr:xfrm>
          <a:off x="5772150" y="813551"/>
          <a:ext cx="2011680" cy="908569"/>
        </xdr:xfrm>
        <a:graphic>
          <a:graphicData uri="http://schemas.openxmlformats.org/drawingml/2006/chart">
            <c:chart xmlns:c="http://schemas.openxmlformats.org/drawingml/2006/chart" xmlns:r="http://schemas.openxmlformats.org/officeDocument/2006/relationships" r:id="rId3"/>
          </a:graphicData>
        </a:graphic>
      </xdr:graphicFrame>
      <xdr:sp macro="" textlink="'Pivot-Analysis'!F22">
        <xdr:nvSpPr>
          <xdr:cNvPr id="8" name="Rectangle 7">
            <a:extLst>
              <a:ext uri="{FF2B5EF4-FFF2-40B4-BE49-F238E27FC236}">
                <a16:creationId xmlns:a16="http://schemas.microsoft.com/office/drawing/2014/main" id="{5D61C498-4B60-41FE-81A0-380195491EA4}"/>
              </a:ext>
            </a:extLst>
          </xdr:cNvPr>
          <xdr:cNvSpPr/>
        </xdr:nvSpPr>
        <xdr:spPr>
          <a:xfrm>
            <a:off x="5772150" y="601980"/>
            <a:ext cx="2011680" cy="209670"/>
          </a:xfrm>
          <a:prstGeom prst="rect">
            <a:avLst/>
          </a:prstGeom>
          <a:solidFill>
            <a:srgbClr val="0070C0"/>
          </a:solidFill>
          <a:ln w="3175">
            <a:solidFill>
              <a:schemeClr val="bg1">
                <a:lumMod val="5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D1F680E-FDB6-4EEB-B6D1-DC5092E71FF5}" type="TxLink">
              <a:rPr lang="en-US" sz="1100" b="1" i="0" u="none" strike="noStrike">
                <a:solidFill>
                  <a:schemeClr val="bg1"/>
                </a:solidFill>
                <a:latin typeface="Century Gothic" panose="020B0502020202020204" pitchFamily="34" charset="0"/>
                <a:cs typeface="Calibri"/>
              </a:rPr>
              <a:t>2-Year Marketing Spend</a:t>
            </a:fld>
            <a:endParaRPr lang="en-PH" sz="1100" b="1">
              <a:solidFill>
                <a:schemeClr val="bg1"/>
              </a:solidFill>
              <a:latin typeface="Century Gothic" panose="020B0502020202020204" pitchFamily="34" charset="0"/>
              <a:cs typeface="Arial" panose="020B0604020202020204" pitchFamily="34" charset="0"/>
            </a:endParaRPr>
          </a:p>
        </xdr:txBody>
      </xdr:sp>
      <xdr:sp macro="" textlink="'Pivot-Analysis'!F17">
        <xdr:nvSpPr>
          <xdr:cNvPr id="20" name="TextBox 19">
            <a:extLst>
              <a:ext uri="{FF2B5EF4-FFF2-40B4-BE49-F238E27FC236}">
                <a16:creationId xmlns:a16="http://schemas.microsoft.com/office/drawing/2014/main" id="{6E492CF4-E8D4-4B1C-95A8-4918DE49C158}"/>
              </a:ext>
            </a:extLst>
          </xdr:cNvPr>
          <xdr:cNvSpPr txBox="1"/>
        </xdr:nvSpPr>
        <xdr:spPr>
          <a:xfrm>
            <a:off x="5773109" y="764207"/>
            <a:ext cx="2011680" cy="35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312956BB-5C4D-4300-86CC-9611E1A3E97A}" type="TxLink">
              <a:rPr lang="en-US" sz="1400" b="1" i="0" u="none" strike="noStrike">
                <a:solidFill>
                  <a:srgbClr val="C00000"/>
                </a:solidFill>
                <a:latin typeface="Century Gothic" panose="020B0502020202020204" pitchFamily="34" charset="0"/>
                <a:ea typeface="+mn-ea"/>
                <a:cs typeface="Calibri"/>
              </a:rPr>
              <a:t> $254,136.89 </a:t>
            </a:fld>
            <a:endParaRPr lang="en-PH" sz="1400" b="1" i="0" u="none" strike="noStrike">
              <a:solidFill>
                <a:srgbClr val="C00000"/>
              </a:solidFill>
              <a:latin typeface="Century Gothic" panose="020B0502020202020204" pitchFamily="34" charset="0"/>
              <a:ea typeface="+mn-ea"/>
              <a:cs typeface="Calibri"/>
            </a:endParaRPr>
          </a:p>
        </xdr:txBody>
      </xdr:sp>
      <xdr:graphicFrame macro="">
        <xdr:nvGraphicFramePr>
          <xdr:cNvPr id="3" name="Chart 2">
            <a:extLst>
              <a:ext uri="{FF2B5EF4-FFF2-40B4-BE49-F238E27FC236}">
                <a16:creationId xmlns:a16="http://schemas.microsoft.com/office/drawing/2014/main" id="{47B64F23-5AC4-4AF8-9BE3-837FF003683F}"/>
              </a:ext>
            </a:extLst>
          </xdr:cNvPr>
          <xdr:cNvGraphicFramePr>
            <a:graphicFrameLocks/>
          </xdr:cNvGraphicFramePr>
        </xdr:nvGraphicFramePr>
        <xdr:xfrm>
          <a:off x="7833360" y="813551"/>
          <a:ext cx="2011680" cy="908569"/>
        </xdr:xfrm>
        <a:graphic>
          <a:graphicData uri="http://schemas.openxmlformats.org/drawingml/2006/chart">
            <c:chart xmlns:c="http://schemas.openxmlformats.org/drawingml/2006/chart" xmlns:r="http://schemas.openxmlformats.org/officeDocument/2006/relationships" r:id="rId4"/>
          </a:graphicData>
        </a:graphic>
      </xdr:graphicFrame>
      <xdr:sp macro="" textlink="'Pivot-Analysis'!I22">
        <xdr:nvSpPr>
          <xdr:cNvPr id="9" name="Rectangle 8">
            <a:extLst>
              <a:ext uri="{FF2B5EF4-FFF2-40B4-BE49-F238E27FC236}">
                <a16:creationId xmlns:a16="http://schemas.microsoft.com/office/drawing/2014/main" id="{02C01657-21B9-4CCC-9531-A3C3F483E6D0}"/>
              </a:ext>
            </a:extLst>
          </xdr:cNvPr>
          <xdr:cNvSpPr/>
        </xdr:nvSpPr>
        <xdr:spPr>
          <a:xfrm>
            <a:off x="7833360" y="601980"/>
            <a:ext cx="2011680" cy="209670"/>
          </a:xfrm>
          <a:prstGeom prst="rect">
            <a:avLst/>
          </a:prstGeom>
          <a:solidFill>
            <a:srgbClr val="0070C0"/>
          </a:solidFill>
          <a:ln w="3175">
            <a:solidFill>
              <a:schemeClr val="bg1">
                <a:lumMod val="5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32278D-83C4-4FE2-B13B-8575688FF4FB}" type="TxLink">
              <a:rPr lang="en-US" sz="1100" b="1" i="0" u="none" strike="noStrike">
                <a:solidFill>
                  <a:schemeClr val="bg1"/>
                </a:solidFill>
                <a:latin typeface="Century Gothic" panose="020B0502020202020204" pitchFamily="34" charset="0"/>
                <a:cs typeface="Calibri"/>
              </a:rPr>
              <a:t>2-Year Net Revenue</a:t>
            </a:fld>
            <a:endParaRPr lang="en-PH" sz="1100" b="1">
              <a:solidFill>
                <a:schemeClr val="bg1"/>
              </a:solidFill>
              <a:latin typeface="Century Gothic" panose="020B0502020202020204" pitchFamily="34" charset="0"/>
              <a:cs typeface="Arial" panose="020B0604020202020204" pitchFamily="34" charset="0"/>
            </a:endParaRPr>
          </a:p>
        </xdr:txBody>
      </xdr:sp>
      <xdr:sp macro="" textlink="'Pivot-Analysis'!I17">
        <xdr:nvSpPr>
          <xdr:cNvPr id="21" name="TextBox 20">
            <a:extLst>
              <a:ext uri="{FF2B5EF4-FFF2-40B4-BE49-F238E27FC236}">
                <a16:creationId xmlns:a16="http://schemas.microsoft.com/office/drawing/2014/main" id="{CB96C93F-641B-4A43-9352-F55B86E66525}"/>
              </a:ext>
            </a:extLst>
          </xdr:cNvPr>
          <xdr:cNvSpPr txBox="1"/>
        </xdr:nvSpPr>
        <xdr:spPr>
          <a:xfrm>
            <a:off x="7836217" y="764207"/>
            <a:ext cx="2011680" cy="35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D0E0B4CA-8FAD-4BA4-9480-5DC51D82DD57}" type="TxLink">
              <a:rPr lang="en-US" sz="1400" b="1" i="0" u="none" strike="noStrike">
                <a:solidFill>
                  <a:schemeClr val="accent6">
                    <a:lumMod val="75000"/>
                  </a:schemeClr>
                </a:solidFill>
                <a:latin typeface="Century Gothic" panose="020B0502020202020204" pitchFamily="34" charset="0"/>
                <a:ea typeface="+mn-ea"/>
                <a:cs typeface="Calibri"/>
              </a:rPr>
              <a:t> $1,671,713.11 </a:t>
            </a:fld>
            <a:endParaRPr lang="en-PH" sz="1400" b="1" i="0" u="none" strike="noStrike">
              <a:solidFill>
                <a:schemeClr val="accent6">
                  <a:lumMod val="75000"/>
                </a:schemeClr>
              </a:solidFill>
              <a:latin typeface="Century Gothic" panose="020B0502020202020204" pitchFamily="34" charset="0"/>
              <a:ea typeface="+mn-ea"/>
              <a:cs typeface="Calibri"/>
            </a:endParaRPr>
          </a:p>
        </xdr:txBody>
      </xdr:sp>
      <xdr:graphicFrame macro="">
        <xdr:nvGraphicFramePr>
          <xdr:cNvPr id="37" name="Chart 36">
            <a:extLst>
              <a:ext uri="{FF2B5EF4-FFF2-40B4-BE49-F238E27FC236}">
                <a16:creationId xmlns:a16="http://schemas.microsoft.com/office/drawing/2014/main" id="{0F465C62-66CF-4D51-91B2-52DA5DC23E2C}"/>
              </a:ext>
            </a:extLst>
          </xdr:cNvPr>
          <xdr:cNvGraphicFramePr>
            <a:graphicFrameLocks/>
          </xdr:cNvGraphicFramePr>
        </xdr:nvGraphicFramePr>
        <xdr:xfrm>
          <a:off x="2156460" y="815340"/>
          <a:ext cx="1501140" cy="905256"/>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8" name="Rectangle 37">
            <a:extLst>
              <a:ext uri="{FF2B5EF4-FFF2-40B4-BE49-F238E27FC236}">
                <a16:creationId xmlns:a16="http://schemas.microsoft.com/office/drawing/2014/main" id="{BA0A5ECF-7439-480C-B560-14EAC45EA02D}"/>
              </a:ext>
            </a:extLst>
          </xdr:cNvPr>
          <xdr:cNvSpPr/>
        </xdr:nvSpPr>
        <xdr:spPr>
          <a:xfrm>
            <a:off x="2156460" y="601980"/>
            <a:ext cx="1499616" cy="209670"/>
          </a:xfrm>
          <a:prstGeom prst="rect">
            <a:avLst/>
          </a:prstGeom>
          <a:solidFill>
            <a:srgbClr val="0070C0"/>
          </a:solidFill>
          <a:ln w="3175">
            <a:solidFill>
              <a:schemeClr val="bg1">
                <a:lumMod val="50000"/>
              </a:schemeClr>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0" u="none" strike="noStrike">
                <a:solidFill>
                  <a:schemeClr val="bg1"/>
                </a:solidFill>
                <a:latin typeface="Century Gothic" panose="020B0502020202020204" pitchFamily="34" charset="0"/>
                <a:cs typeface="Calibri"/>
              </a:rPr>
              <a:t>Profit</a:t>
            </a:r>
            <a:r>
              <a:rPr lang="en-US" sz="1100" b="1" i="0" u="none" strike="noStrike" baseline="0">
                <a:solidFill>
                  <a:schemeClr val="bg1"/>
                </a:solidFill>
                <a:latin typeface="Century Gothic" panose="020B0502020202020204" pitchFamily="34" charset="0"/>
                <a:cs typeface="Calibri"/>
              </a:rPr>
              <a:t> Margin</a:t>
            </a:r>
            <a:endParaRPr lang="en-US" sz="1100" b="1" i="0" u="none" strike="noStrike">
              <a:solidFill>
                <a:schemeClr val="bg1"/>
              </a:solidFill>
              <a:latin typeface="Century Gothic" panose="020B0502020202020204" pitchFamily="34" charset="0"/>
              <a:cs typeface="Calibri"/>
            </a:endParaRPr>
          </a:p>
        </xdr:txBody>
      </xdr:sp>
      <xdr:sp macro="" textlink="'Pivot-Analysis'!I16">
        <xdr:nvSpPr>
          <xdr:cNvPr id="39" name="TextBox 38">
            <a:extLst>
              <a:ext uri="{FF2B5EF4-FFF2-40B4-BE49-F238E27FC236}">
                <a16:creationId xmlns:a16="http://schemas.microsoft.com/office/drawing/2014/main" id="{17D2520F-339E-4F6D-BE69-FADC87960DC8}"/>
              </a:ext>
            </a:extLst>
          </xdr:cNvPr>
          <xdr:cNvSpPr txBox="1"/>
        </xdr:nvSpPr>
        <xdr:spPr>
          <a:xfrm>
            <a:off x="2545080" y="1074420"/>
            <a:ext cx="800100" cy="355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FA2444BC-01B3-4CDF-982D-DDDDB39FA7C5}" type="TxLink">
              <a:rPr lang="en-US" sz="1400" b="1" i="0" u="none" strike="noStrike">
                <a:solidFill>
                  <a:schemeClr val="accent6">
                    <a:lumMod val="75000"/>
                  </a:schemeClr>
                </a:solidFill>
                <a:latin typeface="Century Gothic" panose="020B0502020202020204" pitchFamily="34" charset="0"/>
                <a:cs typeface="Calibri"/>
              </a:rPr>
              <a:t>86.8%</a:t>
            </a:fld>
            <a:endParaRPr lang="en-PH" sz="2000" b="1">
              <a:solidFill>
                <a:schemeClr val="accent6">
                  <a:lumMod val="75000"/>
                </a:schemeClr>
              </a:solidFill>
              <a:latin typeface="Century Gothic" panose="020B050202020202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corpion Trades" refreshedDate="44877.952815625002" createdVersion="6" refreshedVersion="6" minRefreshableVersion="3" recordCount="182">
  <cacheSource type="worksheet">
    <worksheetSource ref="A1:L183" sheet="Data (Copy)"/>
  </cacheSource>
  <cacheFields count="13">
    <cacheField name="Date" numFmtId="14">
      <sharedItems containsSemiMixedTypes="0" containsNonDate="0" containsDate="1" containsString="0" minDate="2020-01-12T00:00:00" maxDate="2021-12-05T00:00:00" count="182">
        <d v="2020-12-31T00:00:00"/>
        <d v="2021-03-31T00:00:00"/>
        <d v="2021-01-31T00:00:00"/>
        <d v="2020-12-30T00:00:00"/>
        <d v="2020-11-30T00:00:00"/>
        <d v="2021-04-30T00:00:00"/>
        <d v="2021-03-30T00:00:00"/>
        <d v="2021-01-30T00:00:00"/>
        <d v="2020-12-29T00:00:00"/>
        <d v="2020-11-29T00:00:00"/>
        <d v="2021-04-29T00:00:00"/>
        <d v="2021-03-29T00:00:00"/>
        <d v="2021-01-29T00:00:00"/>
        <d v="2020-12-28T00:00:00"/>
        <d v="2020-11-28T00:00:00"/>
        <d v="2021-04-28T00:00:00"/>
        <d v="2021-03-28T00:00:00"/>
        <d v="2021-02-28T00:00:00"/>
        <d v="2021-01-28T00:00:00"/>
        <d v="2020-12-27T00:00:00"/>
        <d v="2020-11-27T00:00:00"/>
        <d v="2021-04-27T00:00:00"/>
        <d v="2021-03-27T00:00:00"/>
        <d v="2021-02-27T00:00:00"/>
        <d v="2021-01-27T00:00:00"/>
        <d v="2020-12-26T00:00:00"/>
        <d v="2020-11-26T00:00:00"/>
        <d v="2021-04-26T00:00:00"/>
        <d v="2021-03-26T00:00:00"/>
        <d v="2021-02-26T00:00:00"/>
        <d v="2021-01-26T00:00:00"/>
        <d v="2020-12-25T00:00:00"/>
        <d v="2020-11-25T00:00:00"/>
        <d v="2021-04-25T00:00:00"/>
        <d v="2021-03-25T00:00:00"/>
        <d v="2021-02-25T00:00:00"/>
        <d v="2021-01-25T00:00:00"/>
        <d v="2020-12-24T00:00:00"/>
        <d v="2020-11-24T00:00:00"/>
        <d v="2021-04-24T00:00:00"/>
        <d v="2021-03-24T00:00:00"/>
        <d v="2021-02-24T00:00:00"/>
        <d v="2021-01-24T00:00:00"/>
        <d v="2020-12-23T00:00:00"/>
        <d v="2020-11-23T00:00:00"/>
        <d v="2021-04-23T00:00:00"/>
        <d v="2021-03-23T00:00:00"/>
        <d v="2021-02-23T00:00:00"/>
        <d v="2021-01-23T00:00:00"/>
        <d v="2020-12-22T00:00:00"/>
        <d v="2020-11-22T00:00:00"/>
        <d v="2021-04-22T00:00:00"/>
        <d v="2021-03-22T00:00:00"/>
        <d v="2021-02-22T00:00:00"/>
        <d v="2021-01-22T00:00:00"/>
        <d v="2020-12-21T00:00:00"/>
        <d v="2020-11-21T00:00:00"/>
        <d v="2021-04-21T00:00:00"/>
        <d v="2021-03-21T00:00:00"/>
        <d v="2021-02-21T00:00:00"/>
        <d v="2021-01-21T00:00:00"/>
        <d v="2020-12-20T00:00:00"/>
        <d v="2020-11-20T00:00:00"/>
        <d v="2021-04-20T00:00:00"/>
        <d v="2021-03-20T00:00:00"/>
        <d v="2021-02-20T00:00:00"/>
        <d v="2021-01-20T00:00:00"/>
        <d v="2020-12-19T00:00:00"/>
        <d v="2020-11-19T00:00:00"/>
        <d v="2021-04-19T00:00:00"/>
        <d v="2021-03-19T00:00:00"/>
        <d v="2021-02-19T00:00:00"/>
        <d v="2021-01-19T00:00:00"/>
        <d v="2020-12-18T00:00:00"/>
        <d v="2020-11-18T00:00:00"/>
        <d v="2021-04-18T00:00:00"/>
        <d v="2021-03-18T00:00:00"/>
        <d v="2021-02-18T00:00:00"/>
        <d v="2021-01-18T00:00:00"/>
        <d v="2020-12-17T00:00:00"/>
        <d v="2020-11-17T00:00:00"/>
        <d v="2021-04-17T00:00:00"/>
        <d v="2021-03-17T00:00:00"/>
        <d v="2021-02-17T00:00:00"/>
        <d v="2021-01-17T00:00:00"/>
        <d v="2020-12-16T00:00:00"/>
        <d v="2020-11-16T00:00:00"/>
        <d v="2021-04-16T00:00:00"/>
        <d v="2021-03-16T00:00:00"/>
        <d v="2021-02-16T00:00:00"/>
        <d v="2021-01-16T00:00:00"/>
        <d v="2020-12-15T00:00:00"/>
        <d v="2020-11-15T00:00:00"/>
        <d v="2021-04-15T00:00:00"/>
        <d v="2021-03-15T00:00:00"/>
        <d v="2021-02-15T00:00:00"/>
        <d v="2021-01-15T00:00:00"/>
        <d v="2020-12-14T00:00:00"/>
        <d v="2020-11-14T00:00:00"/>
        <d v="2021-04-14T00:00:00"/>
        <d v="2021-03-14T00:00:00"/>
        <d v="2021-02-14T00:00:00"/>
        <d v="2021-01-14T00:00:00"/>
        <d v="2020-12-13T00:00:00"/>
        <d v="2020-11-13T00:00:00"/>
        <d v="2021-04-13T00:00:00"/>
        <d v="2021-03-13T00:00:00"/>
        <d v="2021-02-13T00:00:00"/>
        <d v="2021-01-13T00:00:00"/>
        <d v="2021-12-04T00:00:00"/>
        <d v="2021-12-03T00:00:00"/>
        <d v="2021-12-02T00:00:00"/>
        <d v="2021-12-01T00:00:00"/>
        <d v="2021-11-04T00:00:00"/>
        <d v="2021-11-03T00:00:00"/>
        <d v="2021-11-02T00:00:00"/>
        <d v="2021-11-01T00:00:00"/>
        <d v="2021-10-04T00:00:00"/>
        <d v="2021-10-03T00:00:00"/>
        <d v="2021-10-02T00:00:00"/>
        <d v="2021-10-01T00:00:00"/>
        <d v="2021-09-05T00:00:00"/>
        <d v="2021-09-04T00:00:00"/>
        <d v="2021-09-03T00:00:00"/>
        <d v="2021-09-02T00:00:00"/>
        <d v="2021-09-01T00:00:00"/>
        <d v="2021-08-05T00:00:00"/>
        <d v="2021-08-04T00:00:00"/>
        <d v="2021-08-03T00:00:00"/>
        <d v="2021-08-02T00:00:00"/>
        <d v="2021-08-01T00:00:00"/>
        <d v="2021-07-05T00:00:00"/>
        <d v="2021-07-04T00:00:00"/>
        <d v="2021-07-03T00:00:00"/>
        <d v="2021-07-02T00:00:00"/>
        <d v="2021-07-01T00:00:00"/>
        <d v="2021-06-05T00:00:00"/>
        <d v="2021-06-04T00:00:00"/>
        <d v="2021-06-03T00:00:00"/>
        <d v="2021-06-02T00:00:00"/>
        <d v="2021-06-01T00:00:00"/>
        <d v="2021-05-05T00:00:00"/>
        <d v="2021-05-04T00:00:00"/>
        <d v="2021-05-03T00:00:00"/>
        <d v="2021-05-02T00:00:00"/>
        <d v="2021-05-01T00:00:00"/>
        <d v="2021-04-05T00:00:00"/>
        <d v="2021-04-04T00:00:00"/>
        <d v="2021-04-03T00:00:00"/>
        <d v="2021-04-02T00:00:00"/>
        <d v="2021-04-01T00:00:00"/>
        <d v="2021-03-05T00:00:00"/>
        <d v="2021-03-04T00:00:00"/>
        <d v="2021-03-03T00:00:00"/>
        <d v="2021-03-02T00:00:00"/>
        <d v="2021-03-01T00:00:00"/>
        <d v="2021-02-05T00:00:00"/>
        <d v="2021-02-04T00:00:00"/>
        <d v="2021-02-03T00:00:00"/>
        <d v="2021-02-02T00:00:00"/>
        <d v="2021-02-01T00:00:00"/>
        <d v="2021-01-05T00:00:00"/>
        <d v="2021-01-04T00:00:00"/>
        <d v="2021-01-03T00:00:00"/>
        <d v="2021-01-02T00:00:00"/>
        <d v="2021-01-01T00:00:00"/>
        <d v="2020-12-12T00:00:00"/>
        <d v="2020-12-11T00:00:00"/>
        <d v="2020-11-12T00:00:00"/>
        <d v="2020-11-11T00:00:00"/>
        <d v="2020-10-12T00:00:00"/>
        <d v="2020-10-11T00:00:00"/>
        <d v="2020-09-12T00:00:00"/>
        <d v="2020-09-11T00:00:00"/>
        <d v="2020-08-12T00:00:00"/>
        <d v="2020-07-12T00:00:00"/>
        <d v="2020-06-12T00:00:00"/>
        <d v="2020-05-12T00:00:00"/>
        <d v="2020-04-12T00:00:00"/>
        <d v="2020-03-12T00:00:00"/>
        <d v="2020-02-12T00:00:00"/>
        <d v="2020-01-12T00:00:00"/>
      </sharedItems>
      <fieldGroup par="12" base="0">
        <rangePr groupBy="months" startDate="2020-01-12T00:00:00" endDate="2021-12-05T00:00:00"/>
        <groupItems count="14">
          <s v="&lt;1/12/2020"/>
          <s v="Jan"/>
          <s v="Feb"/>
          <s v="Mar"/>
          <s v="Apr"/>
          <s v="May"/>
          <s v="Jun"/>
          <s v="Jul"/>
          <s v="Aug"/>
          <s v="Sep"/>
          <s v="Oct"/>
          <s v="Nov"/>
          <s v="Dec"/>
          <s v="&gt;12/5/2021"/>
        </groupItems>
      </fieldGroup>
    </cacheField>
    <cacheField name="Week" numFmtId="0">
      <sharedItems containsSemiMixedTypes="0" containsString="0" containsNumber="1" containsInteger="1" minValue="1" maxValue="53"/>
    </cacheField>
    <cacheField name="Week_ID" numFmtId="0">
      <sharedItems containsSemiMixedTypes="0" containsString="0" containsNumber="1" containsInteger="1" minValue="34" maxValue="61"/>
    </cacheField>
    <cacheField name="Month" numFmtId="0">
      <sharedItems containsSemiMixedTypes="0" containsString="0" containsNumber="1" containsInteger="1" minValue="1" maxValue="12"/>
    </cacheField>
    <cacheField name="Month_ID" numFmtId="0">
      <sharedItems containsSemiMixedTypes="0" containsString="0" containsNumber="1" containsInteger="1" minValue="11" maxValue="17"/>
    </cacheField>
    <cacheField name="Year" numFmtId="0">
      <sharedItems containsSemiMixedTypes="0" containsString="0" containsNumber="1" containsInteger="1" minValue="2020" maxValue="2021"/>
    </cacheField>
    <cacheField name="Day_Name" numFmtId="0">
      <sharedItems/>
    </cacheField>
    <cacheField name="Visitors" numFmtId="0">
      <sharedItems containsSemiMixedTypes="0" containsString="0" containsNumber="1" containsInteger="1" minValue="488" maxValue="4139"/>
    </cacheField>
    <cacheField name="Revenue" numFmtId="0">
      <sharedItems containsSemiMixedTypes="0" containsString="0" containsNumber="1" containsInteger="1" minValue="292" maxValue="36283"/>
    </cacheField>
    <cacheField name="Marketing Spend" numFmtId="165">
      <sharedItems containsSemiMixedTypes="0" containsString="0" containsNumber="1" minValue="322" maxValue="4535.375"/>
    </cacheField>
    <cacheField name="Promo" numFmtId="0">
      <sharedItems count="3">
        <s v="No Promo"/>
        <s v="Promotion Red"/>
        <s v="Promotion Blue"/>
      </sharedItems>
    </cacheField>
    <cacheField name="Net Revenue" numFmtId="165">
      <sharedItems containsSemiMixedTypes="0" containsString="0" containsNumber="1" minValue="-771.75" maxValue="31747.625"/>
    </cacheField>
    <cacheField name="Years" numFmtId="0" databaseField="0">
      <fieldGroup base="0">
        <rangePr groupBy="years" startDate="2020-01-12T00:00:00" endDate="2021-12-05T00:00:00"/>
        <groupItems count="4">
          <s v="&lt;1/12/2020"/>
          <s v="2020"/>
          <s v="2021"/>
          <s v="&gt;12/5/2021"/>
        </groupItems>
      </fieldGroup>
    </cacheField>
  </cacheFields>
  <extLst>
    <ext xmlns:x14="http://schemas.microsoft.com/office/spreadsheetml/2009/9/main" uri="{725AE2AE-9491-48be-B2B4-4EB974FC3084}">
      <x14:pivotCacheDefinition pivotCacheId="3"/>
    </ext>
  </extLst>
</pivotCacheDefinition>
</file>

<file path=xl/pivotCache/pivotCacheDefinition2.xml><?xml version="1.0" encoding="utf-8"?>
<pivotCacheDefinition xmlns="http://schemas.openxmlformats.org/spreadsheetml/2006/main" xmlns:r="http://schemas.openxmlformats.org/officeDocument/2006/relationships" r:id="rId1" refreshedBy="Scorpion Trades" refreshedDate="44877.952815856479" createdVersion="6" refreshedVersion="6" minRefreshableVersion="3" recordCount="182">
  <cacheSource type="worksheet">
    <worksheetSource ref="A1:L183" sheet="Data"/>
  </cacheSource>
  <cacheFields count="14">
    <cacheField name="Date" numFmtId="14">
      <sharedItems containsSemiMixedTypes="0" containsNonDate="0" containsDate="1" containsString="0" minDate="2020-01-12T00:00:00" maxDate="2021-12-05T00:00:00" count="182">
        <d v="2020-12-31T00:00:00"/>
        <d v="2021-03-31T00:00:00"/>
        <d v="2021-01-31T00:00:00"/>
        <d v="2020-12-30T00:00:00"/>
        <d v="2020-11-30T00:00:00"/>
        <d v="2021-04-30T00:00:00"/>
        <d v="2021-03-30T00:00:00"/>
        <d v="2021-01-30T00:00:00"/>
        <d v="2020-12-29T00:00:00"/>
        <d v="2020-11-29T00:00:00"/>
        <d v="2021-04-29T00:00:00"/>
        <d v="2021-03-29T00:00:00"/>
        <d v="2021-01-29T00:00:00"/>
        <d v="2020-12-28T00:00:00"/>
        <d v="2020-11-28T00:00:00"/>
        <d v="2021-04-28T00:00:00"/>
        <d v="2021-03-28T00:00:00"/>
        <d v="2021-02-28T00:00:00"/>
        <d v="2021-01-28T00:00:00"/>
        <d v="2020-12-27T00:00:00"/>
        <d v="2020-11-27T00:00:00"/>
        <d v="2021-04-27T00:00:00"/>
        <d v="2021-03-27T00:00:00"/>
        <d v="2021-02-27T00:00:00"/>
        <d v="2021-01-27T00:00:00"/>
        <d v="2020-12-26T00:00:00"/>
        <d v="2020-11-26T00:00:00"/>
        <d v="2021-04-26T00:00:00"/>
        <d v="2021-03-26T00:00:00"/>
        <d v="2021-02-26T00:00:00"/>
        <d v="2021-01-26T00:00:00"/>
        <d v="2020-12-25T00:00:00"/>
        <d v="2020-11-25T00:00:00"/>
        <d v="2021-04-25T00:00:00"/>
        <d v="2021-03-25T00:00:00"/>
        <d v="2021-02-25T00:00:00"/>
        <d v="2021-01-25T00:00:00"/>
        <d v="2020-12-24T00:00:00"/>
        <d v="2020-11-24T00:00:00"/>
        <d v="2021-04-24T00:00:00"/>
        <d v="2021-03-24T00:00:00"/>
        <d v="2021-02-24T00:00:00"/>
        <d v="2021-01-24T00:00:00"/>
        <d v="2020-12-23T00:00:00"/>
        <d v="2020-11-23T00:00:00"/>
        <d v="2021-04-23T00:00:00"/>
        <d v="2021-03-23T00:00:00"/>
        <d v="2021-02-23T00:00:00"/>
        <d v="2021-01-23T00:00:00"/>
        <d v="2020-12-22T00:00:00"/>
        <d v="2020-11-22T00:00:00"/>
        <d v="2021-04-22T00:00:00"/>
        <d v="2021-03-22T00:00:00"/>
        <d v="2021-02-22T00:00:00"/>
        <d v="2021-01-22T00:00:00"/>
        <d v="2020-12-21T00:00:00"/>
        <d v="2020-11-21T00:00:00"/>
        <d v="2021-04-21T00:00:00"/>
        <d v="2021-03-21T00:00:00"/>
        <d v="2021-02-21T00:00:00"/>
        <d v="2021-01-21T00:00:00"/>
        <d v="2020-12-20T00:00:00"/>
        <d v="2020-11-20T00:00:00"/>
        <d v="2021-04-20T00:00:00"/>
        <d v="2021-03-20T00:00:00"/>
        <d v="2021-02-20T00:00:00"/>
        <d v="2021-01-20T00:00:00"/>
        <d v="2020-12-19T00:00:00"/>
        <d v="2020-11-19T00:00:00"/>
        <d v="2021-04-19T00:00:00"/>
        <d v="2021-03-19T00:00:00"/>
        <d v="2021-02-19T00:00:00"/>
        <d v="2021-01-19T00:00:00"/>
        <d v="2020-12-18T00:00:00"/>
        <d v="2020-11-18T00:00:00"/>
        <d v="2021-04-18T00:00:00"/>
        <d v="2021-03-18T00:00:00"/>
        <d v="2021-02-18T00:00:00"/>
        <d v="2021-01-18T00:00:00"/>
        <d v="2020-12-17T00:00:00"/>
        <d v="2020-11-17T00:00:00"/>
        <d v="2021-04-17T00:00:00"/>
        <d v="2021-03-17T00:00:00"/>
        <d v="2021-02-17T00:00:00"/>
        <d v="2021-01-17T00:00:00"/>
        <d v="2020-12-16T00:00:00"/>
        <d v="2020-11-16T00:00:00"/>
        <d v="2021-04-16T00:00:00"/>
        <d v="2021-03-16T00:00:00"/>
        <d v="2021-02-16T00:00:00"/>
        <d v="2021-01-16T00:00:00"/>
        <d v="2020-12-15T00:00:00"/>
        <d v="2020-11-15T00:00:00"/>
        <d v="2021-04-15T00:00:00"/>
        <d v="2021-03-15T00:00:00"/>
        <d v="2021-02-15T00:00:00"/>
        <d v="2021-01-15T00:00:00"/>
        <d v="2020-12-14T00:00:00"/>
        <d v="2020-11-14T00:00:00"/>
        <d v="2021-04-14T00:00:00"/>
        <d v="2021-03-14T00:00:00"/>
        <d v="2021-02-14T00:00:00"/>
        <d v="2021-01-14T00:00:00"/>
        <d v="2020-12-13T00:00:00"/>
        <d v="2020-11-13T00:00:00"/>
        <d v="2021-04-13T00:00:00"/>
        <d v="2021-03-13T00:00:00"/>
        <d v="2021-02-13T00:00:00"/>
        <d v="2021-01-13T00:00:00"/>
        <d v="2021-12-04T00:00:00"/>
        <d v="2021-12-03T00:00:00"/>
        <d v="2021-12-02T00:00:00"/>
        <d v="2021-12-01T00:00:00"/>
        <d v="2021-11-04T00:00:00"/>
        <d v="2021-11-03T00:00:00"/>
        <d v="2021-11-02T00:00:00"/>
        <d v="2021-11-01T00:00:00"/>
        <d v="2021-10-04T00:00:00"/>
        <d v="2021-10-03T00:00:00"/>
        <d v="2021-10-02T00:00:00"/>
        <d v="2021-10-01T00:00:00"/>
        <d v="2021-09-05T00:00:00"/>
        <d v="2021-09-04T00:00:00"/>
        <d v="2021-09-03T00:00:00"/>
        <d v="2021-09-02T00:00:00"/>
        <d v="2021-09-01T00:00:00"/>
        <d v="2021-08-05T00:00:00"/>
        <d v="2021-08-04T00:00:00"/>
        <d v="2021-08-03T00:00:00"/>
        <d v="2021-08-02T00:00:00"/>
        <d v="2021-08-01T00:00:00"/>
        <d v="2021-07-05T00:00:00"/>
        <d v="2021-07-04T00:00:00"/>
        <d v="2021-07-03T00:00:00"/>
        <d v="2021-07-02T00:00:00"/>
        <d v="2021-07-01T00:00:00"/>
        <d v="2021-06-05T00:00:00"/>
        <d v="2021-06-04T00:00:00"/>
        <d v="2021-06-03T00:00:00"/>
        <d v="2021-06-02T00:00:00"/>
        <d v="2021-06-01T00:00:00"/>
        <d v="2021-05-05T00:00:00"/>
        <d v="2021-05-04T00:00:00"/>
        <d v="2021-05-03T00:00:00"/>
        <d v="2021-05-02T00:00:00"/>
        <d v="2021-05-01T00:00:00"/>
        <d v="2021-04-05T00:00:00"/>
        <d v="2021-04-04T00:00:00"/>
        <d v="2021-04-03T00:00:00"/>
        <d v="2021-04-02T00:00:00"/>
        <d v="2021-04-01T00:00:00"/>
        <d v="2021-03-05T00:00:00"/>
        <d v="2021-03-04T00:00:00"/>
        <d v="2021-03-03T00:00:00"/>
        <d v="2021-03-02T00:00:00"/>
        <d v="2021-03-01T00:00:00"/>
        <d v="2021-02-05T00:00:00"/>
        <d v="2021-02-04T00:00:00"/>
        <d v="2021-02-03T00:00:00"/>
        <d v="2021-02-02T00:00:00"/>
        <d v="2021-02-01T00:00:00"/>
        <d v="2021-01-05T00:00:00"/>
        <d v="2021-01-04T00:00:00"/>
        <d v="2021-01-03T00:00:00"/>
        <d v="2021-01-02T00:00:00"/>
        <d v="2021-01-01T00:00:00"/>
        <d v="2020-12-12T00:00:00"/>
        <d v="2020-12-11T00:00:00"/>
        <d v="2020-11-12T00:00:00"/>
        <d v="2020-11-11T00:00:00"/>
        <d v="2020-10-12T00:00:00"/>
        <d v="2020-10-11T00:00:00"/>
        <d v="2020-09-12T00:00:00"/>
        <d v="2020-09-11T00:00:00"/>
        <d v="2020-08-12T00:00:00"/>
        <d v="2020-07-12T00:00:00"/>
        <d v="2020-06-12T00:00:00"/>
        <d v="2020-05-12T00:00:00"/>
        <d v="2020-04-12T00:00:00"/>
        <d v="2020-03-12T00:00:00"/>
        <d v="2020-02-12T00:00:00"/>
        <d v="2020-01-12T00:00:00"/>
      </sharedItems>
      <fieldGroup par="13" base="0">
        <rangePr groupBy="months" startDate="2020-01-12T00:00:00" endDate="2021-12-05T00:00:00"/>
        <groupItems count="14">
          <s v="&lt;1/12/2020"/>
          <s v="Jan"/>
          <s v="Feb"/>
          <s v="Mar"/>
          <s v="Apr"/>
          <s v="May"/>
          <s v="Jun"/>
          <s v="Jul"/>
          <s v="Aug"/>
          <s v="Sep"/>
          <s v="Oct"/>
          <s v="Nov"/>
          <s v="Dec"/>
          <s v="&gt;12/5/2021"/>
        </groupItems>
      </fieldGroup>
    </cacheField>
    <cacheField name="Week" numFmtId="0">
      <sharedItems containsSemiMixedTypes="0" containsString="0" containsNumber="1" containsInteger="1" minValue="1" maxValue="53"/>
    </cacheField>
    <cacheField name="Week_ID" numFmtId="0">
      <sharedItems containsSemiMixedTypes="0" containsString="0" containsNumber="1" containsInteger="1" minValue="34" maxValue="61"/>
    </cacheField>
    <cacheField name="Month" numFmtId="0">
      <sharedItems containsSemiMixedTypes="0" containsString="0" containsNumber="1" containsInteger="1" minValue="1" maxValue="12"/>
    </cacheField>
    <cacheField name="Month_ID" numFmtId="0">
      <sharedItems containsSemiMixedTypes="0" containsString="0" containsNumber="1" containsInteger="1" minValue="11" maxValue="17"/>
    </cacheField>
    <cacheField name="Year" numFmtId="0">
      <sharedItems containsSemiMixedTypes="0" containsString="0" containsNumber="1" containsInteger="1" minValue="2020" maxValue="2021" count="2">
        <n v="2020"/>
        <n v="2021"/>
      </sharedItems>
    </cacheField>
    <cacheField name="Day_Name" numFmtId="0">
      <sharedItems/>
    </cacheField>
    <cacheField name="Visitors" numFmtId="0">
      <sharedItems containsSemiMixedTypes="0" containsString="0" containsNumber="1" containsInteger="1" minValue="488" maxValue="4139"/>
    </cacheField>
    <cacheField name="Revenue" numFmtId="0">
      <sharedItems containsSemiMixedTypes="0" containsString="0" containsNumber="1" containsInteger="1" minValue="292" maxValue="36283"/>
    </cacheField>
    <cacheField name="Marketing Spend" numFmtId="165">
      <sharedItems containsSemiMixedTypes="0" containsString="0" containsNumber="1" minValue="322" maxValue="4535.375"/>
    </cacheField>
    <cacheField name="Promo" numFmtId="0">
      <sharedItems/>
    </cacheField>
    <cacheField name="Net Revenue" numFmtId="165">
      <sharedItems containsSemiMixedTypes="0" containsString="0" containsNumber="1" minValue="-771.75" maxValue="31747.625"/>
    </cacheField>
    <cacheField name="Quarters" numFmtId="0" databaseField="0">
      <fieldGroup base="0">
        <rangePr groupBy="quarters" startDate="2020-01-12T00:00:00" endDate="2021-12-05T00:00:00"/>
        <groupItems count="6">
          <s v="&lt;1/12/2020"/>
          <s v="Qtr1"/>
          <s v="Qtr2"/>
          <s v="Qtr3"/>
          <s v="Qtr4"/>
          <s v="&gt;12/5/2021"/>
        </groupItems>
      </fieldGroup>
    </cacheField>
    <cacheField name="Years" numFmtId="0" databaseField="0">
      <fieldGroup base="0">
        <rangePr groupBy="years" startDate="2020-01-12T00:00:00" endDate="2021-12-05T00:00:00"/>
        <groupItems count="4">
          <s v="&lt;1/12/2020"/>
          <s v="2020"/>
          <s v="2021"/>
          <s v="&gt;12/5/2021"/>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82">
  <r>
    <x v="0"/>
    <n v="53"/>
    <n v="41"/>
    <n v="12"/>
    <n v="12"/>
    <n v="2020"/>
    <s v="Thursday"/>
    <n v="2295"/>
    <n v="9125"/>
    <n v="2410"/>
    <x v="0"/>
    <n v="6715"/>
  </r>
  <r>
    <x v="1"/>
    <n v="14"/>
    <n v="55"/>
    <n v="3"/>
    <n v="15"/>
    <n v="2021"/>
    <s v="Wednesday"/>
    <n v="2068"/>
    <n v="14957"/>
    <n v="1869.625"/>
    <x v="1"/>
    <n v="13087.375"/>
  </r>
  <r>
    <x v="2"/>
    <n v="6"/>
    <n v="47"/>
    <n v="1"/>
    <n v="13"/>
    <n v="2021"/>
    <s v="Sunday"/>
    <n v="1582"/>
    <n v="4953"/>
    <n v="1035.1111109999999"/>
    <x v="0"/>
    <n v="3917.8888889999998"/>
  </r>
  <r>
    <x v="3"/>
    <n v="53"/>
    <n v="41"/>
    <n v="12"/>
    <n v="12"/>
    <n v="2020"/>
    <s v="Wednesday"/>
    <n v="1328"/>
    <n v="9180"/>
    <n v="918"/>
    <x v="1"/>
    <n v="8262"/>
  </r>
  <r>
    <x v="4"/>
    <n v="49"/>
    <n v="37"/>
    <n v="11"/>
    <n v="11"/>
    <n v="2020"/>
    <s v="Monday"/>
    <n v="1541"/>
    <n v="7290"/>
    <n v="1016"/>
    <x v="0"/>
    <n v="6274"/>
  </r>
  <r>
    <x v="5"/>
    <n v="18"/>
    <n v="59"/>
    <n v="4"/>
    <n v="16"/>
    <n v="2021"/>
    <s v="Friday"/>
    <n v="1836"/>
    <n v="16542"/>
    <n v="1916.7"/>
    <x v="2"/>
    <n v="14625.3"/>
  </r>
  <r>
    <x v="6"/>
    <n v="14"/>
    <n v="55"/>
    <n v="3"/>
    <n v="15"/>
    <n v="2021"/>
    <s v="Tuesday"/>
    <n v="1363"/>
    <n v="5478"/>
    <n v="866"/>
    <x v="0"/>
    <n v="4612"/>
  </r>
  <r>
    <x v="7"/>
    <n v="5"/>
    <n v="46"/>
    <n v="1"/>
    <n v="13"/>
    <n v="2021"/>
    <s v="Saturday"/>
    <n v="1065"/>
    <n v="4225"/>
    <n v="786"/>
    <x v="0"/>
    <n v="3439"/>
  </r>
  <r>
    <x v="8"/>
    <n v="53"/>
    <n v="41"/>
    <n v="12"/>
    <n v="12"/>
    <n v="2020"/>
    <s v="Tuesday"/>
    <n v="1226"/>
    <n v="7793"/>
    <n v="779.3"/>
    <x v="1"/>
    <n v="7013.7"/>
  </r>
  <r>
    <x v="9"/>
    <n v="49"/>
    <n v="37"/>
    <n v="11"/>
    <n v="11"/>
    <n v="2020"/>
    <s v="Sunday"/>
    <n v="1698"/>
    <n v="10647"/>
    <n v="1330.875"/>
    <x v="1"/>
    <n v="9316.125"/>
  </r>
  <r>
    <x v="10"/>
    <n v="18"/>
    <n v="59"/>
    <n v="4"/>
    <n v="16"/>
    <n v="2021"/>
    <s v="Thursday"/>
    <n v="2139"/>
    <n v="22655"/>
    <n v="2059.5454549999999"/>
    <x v="2"/>
    <n v="20595.454545000001"/>
  </r>
  <r>
    <x v="11"/>
    <n v="14"/>
    <n v="55"/>
    <n v="3"/>
    <n v="15"/>
    <n v="2021"/>
    <s v="Monday"/>
    <n v="1320"/>
    <n v="9262"/>
    <n v="842"/>
    <x v="1"/>
    <n v="8420"/>
  </r>
  <r>
    <x v="12"/>
    <n v="5"/>
    <n v="46"/>
    <n v="1"/>
    <n v="13"/>
    <n v="2021"/>
    <s v="Friday"/>
    <n v="1844"/>
    <n v="10485"/>
    <n v="1447.1111109999999"/>
    <x v="0"/>
    <n v="9037.8888889999998"/>
  </r>
  <r>
    <x v="13"/>
    <n v="53"/>
    <n v="41"/>
    <n v="12"/>
    <n v="12"/>
    <n v="2020"/>
    <s v="Monday"/>
    <n v="1480"/>
    <n v="5100"/>
    <n v="782.81818180000005"/>
    <x v="0"/>
    <n v="4317.1818181999997"/>
  </r>
  <r>
    <x v="14"/>
    <n v="48"/>
    <n v="36"/>
    <n v="11"/>
    <n v="11"/>
    <n v="2020"/>
    <s v="Saturday"/>
    <n v="1105"/>
    <n v="8091"/>
    <n v="899"/>
    <x v="1"/>
    <n v="7192"/>
  </r>
  <r>
    <x v="15"/>
    <n v="18"/>
    <n v="59"/>
    <n v="4"/>
    <n v="16"/>
    <n v="2021"/>
    <s v="Wednesday"/>
    <n v="1236"/>
    <n v="9540"/>
    <n v="1060"/>
    <x v="2"/>
    <n v="8480"/>
  </r>
  <r>
    <x v="16"/>
    <n v="14"/>
    <n v="55"/>
    <n v="3"/>
    <n v="15"/>
    <n v="2021"/>
    <s v="Sunday"/>
    <n v="1642"/>
    <n v="14587"/>
    <n v="1620.7777779999999"/>
    <x v="2"/>
    <n v="12966.222222"/>
  </r>
  <r>
    <x v="17"/>
    <n v="10"/>
    <n v="51"/>
    <n v="2"/>
    <n v="14"/>
    <n v="2021"/>
    <s v="Sunday"/>
    <n v="1912"/>
    <n v="7222"/>
    <n v="1337.333333"/>
    <x v="0"/>
    <n v="5884.6666669999995"/>
  </r>
  <r>
    <x v="18"/>
    <n v="5"/>
    <n v="46"/>
    <n v="1"/>
    <n v="13"/>
    <n v="2021"/>
    <s v="Thursday"/>
    <n v="1864"/>
    <n v="11156"/>
    <n v="1425.7777779999999"/>
    <x v="0"/>
    <n v="9730.2222220000003"/>
  </r>
  <r>
    <x v="19"/>
    <n v="53"/>
    <n v="41"/>
    <n v="12"/>
    <n v="12"/>
    <n v="2020"/>
    <s v="Sunday"/>
    <n v="2020"/>
    <n v="23014"/>
    <n v="2557.1111110000002"/>
    <x v="2"/>
    <n v="20456.888889000002"/>
  </r>
  <r>
    <x v="20"/>
    <n v="48"/>
    <n v="36"/>
    <n v="11"/>
    <n v="11"/>
    <n v="2020"/>
    <s v="Friday"/>
    <n v="1671"/>
    <n v="14760"/>
    <n v="1845"/>
    <x v="1"/>
    <n v="12915"/>
  </r>
  <r>
    <x v="21"/>
    <n v="18"/>
    <n v="59"/>
    <n v="4"/>
    <n v="16"/>
    <n v="2021"/>
    <s v="Tuesday"/>
    <n v="1256"/>
    <n v="8046"/>
    <n v="731.45454549999999"/>
    <x v="1"/>
    <n v="7314.5454545000002"/>
  </r>
  <r>
    <x v="22"/>
    <n v="13"/>
    <n v="54"/>
    <n v="3"/>
    <n v="15"/>
    <n v="2021"/>
    <s v="Saturday"/>
    <n v="1437"/>
    <n v="3181"/>
    <n v="868.88888889999998"/>
    <x v="0"/>
    <n v="2312.1111111"/>
  </r>
  <r>
    <x v="23"/>
    <n v="9"/>
    <n v="50"/>
    <n v="2"/>
    <n v="14"/>
    <n v="2021"/>
    <s v="Saturday"/>
    <n v="1797"/>
    <n v="12789"/>
    <n v="1278.9000000000001"/>
    <x v="1"/>
    <n v="11510.1"/>
  </r>
  <r>
    <x v="24"/>
    <n v="5"/>
    <n v="46"/>
    <n v="1"/>
    <n v="13"/>
    <n v="2021"/>
    <s v="Wednesday"/>
    <n v="1084"/>
    <n v="4085"/>
    <n v="881.125"/>
    <x v="0"/>
    <n v="3203.875"/>
  </r>
  <r>
    <x v="25"/>
    <n v="52"/>
    <n v="40"/>
    <n v="12"/>
    <n v="12"/>
    <n v="2020"/>
    <s v="Saturday"/>
    <n v="2678"/>
    <n v="36283"/>
    <n v="4535.375"/>
    <x v="2"/>
    <n v="31747.625"/>
  </r>
  <r>
    <x v="26"/>
    <n v="48"/>
    <n v="36"/>
    <n v="11"/>
    <n v="11"/>
    <n v="2020"/>
    <s v="Thursday"/>
    <n v="2105"/>
    <n v="12425"/>
    <n v="1572.181818"/>
    <x v="1"/>
    <n v="10852.818181999999"/>
  </r>
  <r>
    <x v="27"/>
    <n v="18"/>
    <n v="59"/>
    <n v="4"/>
    <n v="16"/>
    <n v="2021"/>
    <s v="Monday"/>
    <n v="1105"/>
    <n v="3884"/>
    <n v="843.8"/>
    <x v="0"/>
    <n v="3040.2"/>
  </r>
  <r>
    <x v="28"/>
    <n v="13"/>
    <n v="54"/>
    <n v="3"/>
    <n v="15"/>
    <n v="2021"/>
    <s v="Friday"/>
    <n v="2434"/>
    <n v="22587"/>
    <n v="2258.6999999999998"/>
    <x v="2"/>
    <n v="20328.3"/>
  </r>
  <r>
    <x v="29"/>
    <n v="9"/>
    <n v="50"/>
    <n v="2"/>
    <n v="14"/>
    <n v="2021"/>
    <s v="Friday"/>
    <n v="2553"/>
    <n v="26608"/>
    <n v="2418.909091"/>
    <x v="2"/>
    <n v="24189.090908999999"/>
  </r>
  <r>
    <x v="30"/>
    <n v="5"/>
    <n v="46"/>
    <n v="1"/>
    <n v="13"/>
    <n v="2021"/>
    <s v="Tuesday"/>
    <n v="488"/>
    <n v="292"/>
    <n v="322"/>
    <x v="0"/>
    <n v="-30"/>
  </r>
  <r>
    <x v="31"/>
    <n v="52"/>
    <n v="40"/>
    <n v="12"/>
    <n v="12"/>
    <n v="2020"/>
    <s v="Friday"/>
    <n v="2152"/>
    <n v="21031"/>
    <n v="2336.7777780000001"/>
    <x v="2"/>
    <n v="18694.222222"/>
  </r>
  <r>
    <x v="32"/>
    <n v="48"/>
    <n v="36"/>
    <n v="11"/>
    <n v="11"/>
    <n v="2020"/>
    <s v="Wednesday"/>
    <n v="627"/>
    <n v="5574"/>
    <n v="696.75"/>
    <x v="2"/>
    <n v="4877.25"/>
  </r>
  <r>
    <x v="33"/>
    <n v="18"/>
    <n v="59"/>
    <n v="4"/>
    <n v="16"/>
    <n v="2021"/>
    <s v="Sunday"/>
    <n v="1166"/>
    <n v="11650"/>
    <n v="1059.090909"/>
    <x v="2"/>
    <n v="10590.909091"/>
  </r>
  <r>
    <x v="34"/>
    <n v="13"/>
    <n v="54"/>
    <n v="3"/>
    <n v="15"/>
    <n v="2021"/>
    <s v="Thursday"/>
    <n v="2611"/>
    <n v="11524"/>
    <n v="2837.625"/>
    <x v="1"/>
    <n v="8686.375"/>
  </r>
  <r>
    <x v="35"/>
    <n v="9"/>
    <n v="50"/>
    <n v="2"/>
    <n v="14"/>
    <n v="2021"/>
    <s v="Thursday"/>
    <n v="2248"/>
    <n v="20237"/>
    <n v="2529.625"/>
    <x v="2"/>
    <n v="17707.375"/>
  </r>
  <r>
    <x v="36"/>
    <n v="5"/>
    <n v="46"/>
    <n v="1"/>
    <n v="13"/>
    <n v="2021"/>
    <s v="Monday"/>
    <n v="1430"/>
    <n v="10925"/>
    <n v="1365.625"/>
    <x v="2"/>
    <n v="9559.375"/>
  </r>
  <r>
    <x v="37"/>
    <n v="52"/>
    <n v="40"/>
    <n v="12"/>
    <n v="12"/>
    <n v="2020"/>
    <s v="Thursday"/>
    <n v="2556"/>
    <n v="15991"/>
    <n v="1955"/>
    <x v="0"/>
    <n v="14036"/>
  </r>
  <r>
    <x v="38"/>
    <n v="48"/>
    <n v="36"/>
    <n v="11"/>
    <n v="11"/>
    <n v="2020"/>
    <s v="Tuesday"/>
    <n v="1752"/>
    <n v="18650"/>
    <n v="1695.4545450000001"/>
    <x v="2"/>
    <n v="16954.545454999999"/>
  </r>
  <r>
    <x v="39"/>
    <n v="17"/>
    <n v="58"/>
    <n v="4"/>
    <n v="16"/>
    <n v="2021"/>
    <s v="Saturday"/>
    <n v="1345"/>
    <n v="9360"/>
    <n v="850.90909090000002"/>
    <x v="1"/>
    <n v="8509.0909090999994"/>
  </r>
  <r>
    <x v="40"/>
    <n v="13"/>
    <n v="54"/>
    <n v="3"/>
    <n v="15"/>
    <n v="2021"/>
    <s v="Wednesday"/>
    <n v="2080"/>
    <n v="15190"/>
    <n v="1519"/>
    <x v="1"/>
    <n v="13671"/>
  </r>
  <r>
    <x v="41"/>
    <n v="9"/>
    <n v="50"/>
    <n v="2"/>
    <n v="14"/>
    <n v="2021"/>
    <s v="Wednesday"/>
    <n v="1841"/>
    <n v="13719"/>
    <n v="1371.9"/>
    <x v="2"/>
    <n v="12347.1"/>
  </r>
  <r>
    <x v="42"/>
    <n v="5"/>
    <n v="46"/>
    <n v="1"/>
    <n v="13"/>
    <n v="2021"/>
    <s v="Sunday"/>
    <n v="1628"/>
    <n v="12445"/>
    <n v="1244.5"/>
    <x v="1"/>
    <n v="11200.5"/>
  </r>
  <r>
    <x v="43"/>
    <n v="52"/>
    <n v="40"/>
    <n v="12"/>
    <n v="12"/>
    <n v="2020"/>
    <s v="Wednesday"/>
    <n v="1288"/>
    <n v="11817"/>
    <n v="1181.7"/>
    <x v="2"/>
    <n v="10635.3"/>
  </r>
  <r>
    <x v="44"/>
    <n v="48"/>
    <n v="36"/>
    <n v="11"/>
    <n v="11"/>
    <n v="2020"/>
    <s v="Monday"/>
    <n v="2632"/>
    <n v="34278"/>
    <n v="4284.75"/>
    <x v="2"/>
    <n v="29993.25"/>
  </r>
  <r>
    <x v="45"/>
    <n v="17"/>
    <n v="58"/>
    <n v="4"/>
    <n v="16"/>
    <n v="2021"/>
    <s v="Friday"/>
    <n v="1942"/>
    <n v="3251"/>
    <n v="1595.333333"/>
    <x v="0"/>
    <n v="1655.666667"/>
  </r>
  <r>
    <x v="46"/>
    <n v="13"/>
    <n v="54"/>
    <n v="3"/>
    <n v="15"/>
    <n v="2021"/>
    <s v="Tuesday"/>
    <n v="1454"/>
    <n v="11494"/>
    <n v="1277.1111109999999"/>
    <x v="2"/>
    <n v="10216.888889"/>
  </r>
  <r>
    <x v="47"/>
    <n v="9"/>
    <n v="50"/>
    <n v="2"/>
    <n v="14"/>
    <n v="2021"/>
    <s v="Tuesday"/>
    <n v="1154"/>
    <n v="9135"/>
    <n v="1015"/>
    <x v="1"/>
    <n v="8120"/>
  </r>
  <r>
    <x v="48"/>
    <n v="4"/>
    <n v="45"/>
    <n v="1"/>
    <n v="13"/>
    <n v="2021"/>
    <s v="Saturday"/>
    <n v="1820"/>
    <n v="6837"/>
    <n v="1029.909091"/>
    <x v="0"/>
    <n v="5807.0909090000005"/>
  </r>
  <r>
    <x v="49"/>
    <n v="52"/>
    <n v="40"/>
    <n v="12"/>
    <n v="12"/>
    <n v="2020"/>
    <s v="Tuesday"/>
    <n v="1571"/>
    <n v="10245"/>
    <n v="1024.5"/>
    <x v="1"/>
    <n v="9220.5"/>
  </r>
  <r>
    <x v="50"/>
    <n v="48"/>
    <n v="36"/>
    <n v="11"/>
    <n v="11"/>
    <n v="2020"/>
    <s v="Sunday"/>
    <n v="2138"/>
    <n v="14012"/>
    <n v="2745.375"/>
    <x v="1"/>
    <n v="11266.625"/>
  </r>
  <r>
    <x v="51"/>
    <n v="17"/>
    <n v="58"/>
    <n v="4"/>
    <n v="16"/>
    <n v="2021"/>
    <s v="Thursday"/>
    <n v="2302"/>
    <n v="24506"/>
    <n v="2227.818182"/>
    <x v="2"/>
    <n v="22278.181818000001"/>
  </r>
  <r>
    <x v="52"/>
    <n v="13"/>
    <n v="54"/>
    <n v="3"/>
    <n v="15"/>
    <n v="2021"/>
    <s v="Monday"/>
    <n v="1368"/>
    <n v="9209"/>
    <n v="1151.125"/>
    <x v="1"/>
    <n v="8057.875"/>
  </r>
  <r>
    <x v="53"/>
    <n v="9"/>
    <n v="50"/>
    <n v="2"/>
    <n v="14"/>
    <n v="2021"/>
    <s v="Monday"/>
    <n v="1428"/>
    <n v="5847"/>
    <n v="837.1"/>
    <x v="0"/>
    <n v="5009.8999999999996"/>
  </r>
  <r>
    <x v="54"/>
    <n v="4"/>
    <n v="45"/>
    <n v="1"/>
    <n v="13"/>
    <n v="2021"/>
    <s v="Friday"/>
    <n v="2482"/>
    <n v="24417"/>
    <n v="2713"/>
    <x v="2"/>
    <n v="21704"/>
  </r>
  <r>
    <x v="55"/>
    <n v="52"/>
    <n v="40"/>
    <n v="12"/>
    <n v="12"/>
    <n v="2020"/>
    <s v="Monday"/>
    <n v="1605"/>
    <n v="12038"/>
    <n v="1203.8"/>
    <x v="2"/>
    <n v="10834.2"/>
  </r>
  <r>
    <x v="56"/>
    <n v="47"/>
    <n v="35"/>
    <n v="11"/>
    <n v="11"/>
    <n v="2020"/>
    <s v="Saturday"/>
    <n v="1180"/>
    <n v="3926"/>
    <n v="710.27272730000004"/>
    <x v="0"/>
    <n v="3215.7272727"/>
  </r>
  <r>
    <x v="57"/>
    <n v="17"/>
    <n v="58"/>
    <n v="4"/>
    <n v="16"/>
    <n v="2021"/>
    <s v="Wednesday"/>
    <n v="1122"/>
    <n v="2491"/>
    <n v="732.33333330000005"/>
    <x v="0"/>
    <n v="1758.6666667"/>
  </r>
  <r>
    <x v="58"/>
    <n v="13"/>
    <n v="54"/>
    <n v="3"/>
    <n v="15"/>
    <n v="2021"/>
    <s v="Sunday"/>
    <n v="1472"/>
    <n v="9486"/>
    <n v="862.36363640000002"/>
    <x v="1"/>
    <n v="8623.6363636000005"/>
  </r>
  <r>
    <x v="59"/>
    <n v="9"/>
    <n v="50"/>
    <n v="2"/>
    <n v="14"/>
    <n v="2021"/>
    <s v="Sunday"/>
    <n v="1464"/>
    <n v="5171"/>
    <n v="829.11111110000002"/>
    <x v="0"/>
    <n v="4341.8888889"/>
  </r>
  <r>
    <x v="60"/>
    <n v="4"/>
    <n v="45"/>
    <n v="1"/>
    <n v="13"/>
    <n v="2021"/>
    <s v="Thursday"/>
    <n v="2120"/>
    <n v="3021"/>
    <n v="1641.1111109999999"/>
    <x v="0"/>
    <n v="1379.8888890000001"/>
  </r>
  <r>
    <x v="61"/>
    <n v="52"/>
    <n v="40"/>
    <n v="12"/>
    <n v="12"/>
    <n v="2020"/>
    <s v="Sunday"/>
    <n v="1828"/>
    <n v="7655"/>
    <n v="1304.1111109999999"/>
    <x v="0"/>
    <n v="6350.8888889999998"/>
  </r>
  <r>
    <x v="62"/>
    <n v="47"/>
    <n v="35"/>
    <n v="11"/>
    <n v="11"/>
    <n v="2020"/>
    <s v="Friday"/>
    <n v="1819"/>
    <n v="15188"/>
    <n v="1687.555556"/>
    <x v="1"/>
    <n v="13500.444444000001"/>
  </r>
  <r>
    <x v="63"/>
    <n v="17"/>
    <n v="58"/>
    <n v="4"/>
    <n v="16"/>
    <n v="2021"/>
    <s v="Tuesday"/>
    <n v="1154"/>
    <n v="4020"/>
    <n v="784.22222220000003"/>
    <x v="0"/>
    <n v="3235.7777778"/>
  </r>
  <r>
    <x v="64"/>
    <n v="12"/>
    <n v="53"/>
    <n v="3"/>
    <n v="15"/>
    <n v="2021"/>
    <s v="Saturday"/>
    <n v="543"/>
    <n v="4169"/>
    <n v="521.125"/>
    <x v="1"/>
    <n v="3647.875"/>
  </r>
  <r>
    <x v="65"/>
    <n v="8"/>
    <n v="49"/>
    <n v="2"/>
    <n v="14"/>
    <n v="2021"/>
    <s v="Saturday"/>
    <n v="1047"/>
    <n v="2409"/>
    <n v="803.375"/>
    <x v="0"/>
    <n v="1605.625"/>
  </r>
  <r>
    <x v="66"/>
    <n v="4"/>
    <n v="45"/>
    <n v="1"/>
    <n v="13"/>
    <n v="2021"/>
    <s v="Wednesday"/>
    <n v="1659"/>
    <n v="4403"/>
    <n v="841.90909090000002"/>
    <x v="0"/>
    <n v="3561.0909090999999"/>
  </r>
  <r>
    <x v="67"/>
    <n v="51"/>
    <n v="39"/>
    <n v="12"/>
    <n v="12"/>
    <n v="2020"/>
    <s v="Saturday"/>
    <n v="1191"/>
    <n v="8800"/>
    <n v="880"/>
    <x v="1"/>
    <n v="7920"/>
  </r>
  <r>
    <x v="68"/>
    <n v="47"/>
    <n v="35"/>
    <n v="11"/>
    <n v="11"/>
    <n v="2020"/>
    <s v="Thursday"/>
    <n v="2321"/>
    <n v="8000"/>
    <n v="1605.4545450000001"/>
    <x v="0"/>
    <n v="6394.5454549999995"/>
  </r>
  <r>
    <x v="69"/>
    <n v="17"/>
    <n v="58"/>
    <n v="4"/>
    <n v="16"/>
    <n v="2021"/>
    <s v="Monday"/>
    <n v="1648"/>
    <n v="9645"/>
    <n v="964.5"/>
    <x v="1"/>
    <n v="8680.5"/>
  </r>
  <r>
    <x v="70"/>
    <n v="12"/>
    <n v="53"/>
    <n v="3"/>
    <n v="15"/>
    <n v="2021"/>
    <s v="Friday"/>
    <n v="685"/>
    <n v="5903"/>
    <n v="590.29999999999995"/>
    <x v="1"/>
    <n v="5312.7"/>
  </r>
  <r>
    <x v="71"/>
    <n v="8"/>
    <n v="49"/>
    <n v="2"/>
    <n v="14"/>
    <n v="2021"/>
    <s v="Friday"/>
    <n v="2029"/>
    <n v="3025"/>
    <n v="1336.909091"/>
    <x v="0"/>
    <n v="1688.090909"/>
  </r>
  <r>
    <x v="72"/>
    <n v="4"/>
    <n v="45"/>
    <n v="1"/>
    <n v="13"/>
    <n v="2021"/>
    <s v="Tuesday"/>
    <n v="1302"/>
    <n v="7287"/>
    <n v="728.7"/>
    <x v="1"/>
    <n v="6558.3"/>
  </r>
  <r>
    <x v="73"/>
    <n v="51"/>
    <n v="39"/>
    <n v="12"/>
    <n v="12"/>
    <n v="2020"/>
    <s v="Friday"/>
    <n v="2056"/>
    <n v="18161"/>
    <n v="2270.125"/>
    <x v="2"/>
    <n v="15890.875"/>
  </r>
  <r>
    <x v="74"/>
    <n v="47"/>
    <n v="35"/>
    <n v="11"/>
    <n v="11"/>
    <n v="2020"/>
    <s v="Wednesday"/>
    <n v="1362"/>
    <n v="7441"/>
    <n v="906.7"/>
    <x v="0"/>
    <n v="6534.3"/>
  </r>
  <r>
    <x v="75"/>
    <n v="17"/>
    <n v="58"/>
    <n v="4"/>
    <n v="16"/>
    <n v="2021"/>
    <s v="Sunday"/>
    <n v="1399"/>
    <n v="12251"/>
    <n v="1531.375"/>
    <x v="2"/>
    <n v="10719.625"/>
  </r>
  <r>
    <x v="76"/>
    <n v="12"/>
    <n v="53"/>
    <n v="3"/>
    <n v="15"/>
    <n v="2021"/>
    <s v="Thursday"/>
    <n v="1923"/>
    <n v="14909"/>
    <n v="1490.9"/>
    <x v="1"/>
    <n v="13418.1"/>
  </r>
  <r>
    <x v="77"/>
    <n v="8"/>
    <n v="49"/>
    <n v="2"/>
    <n v="14"/>
    <n v="2021"/>
    <s v="Thursday"/>
    <n v="2395"/>
    <n v="24247"/>
    <n v="3030.875"/>
    <x v="2"/>
    <n v="21216.125"/>
  </r>
  <r>
    <x v="78"/>
    <n v="4"/>
    <n v="45"/>
    <n v="1"/>
    <n v="13"/>
    <n v="2021"/>
    <s v="Monday"/>
    <n v="1469"/>
    <n v="8633"/>
    <n v="784.81818180000005"/>
    <x v="1"/>
    <n v="7848.1818181999997"/>
  </r>
  <r>
    <x v="79"/>
    <n v="51"/>
    <n v="39"/>
    <n v="12"/>
    <n v="12"/>
    <n v="2020"/>
    <s v="Thursday"/>
    <n v="2330"/>
    <n v="8516"/>
    <n v="1601.636364"/>
    <x v="0"/>
    <n v="6914.363636"/>
  </r>
  <r>
    <x v="80"/>
    <n v="47"/>
    <n v="35"/>
    <n v="11"/>
    <n v="11"/>
    <n v="2020"/>
    <s v="Tuesday"/>
    <n v="1448"/>
    <n v="12016"/>
    <n v="1092.363636"/>
    <x v="2"/>
    <n v="10923.636364"/>
  </r>
  <r>
    <x v="81"/>
    <n v="16"/>
    <n v="57"/>
    <n v="4"/>
    <n v="16"/>
    <n v="2021"/>
    <s v="Saturday"/>
    <n v="1509"/>
    <n v="5274"/>
    <n v="865.45454549999999"/>
    <x v="0"/>
    <n v="4408.5454545000002"/>
  </r>
  <r>
    <x v="82"/>
    <n v="12"/>
    <n v="53"/>
    <n v="3"/>
    <n v="15"/>
    <n v="2021"/>
    <s v="Wednesday"/>
    <n v="2194"/>
    <n v="1245"/>
    <n v="1826"/>
    <x v="0"/>
    <n v="-581"/>
  </r>
  <r>
    <x v="83"/>
    <n v="8"/>
    <n v="49"/>
    <n v="2"/>
    <n v="14"/>
    <n v="2021"/>
    <s v="Wednesday"/>
    <n v="1171"/>
    <n v="4910"/>
    <n v="780.9"/>
    <x v="0"/>
    <n v="4129.1000000000004"/>
  </r>
  <r>
    <x v="84"/>
    <n v="4"/>
    <n v="45"/>
    <n v="1"/>
    <n v="13"/>
    <n v="2021"/>
    <s v="Sunday"/>
    <n v="1524"/>
    <n v="9602"/>
    <n v="960.2"/>
    <x v="1"/>
    <n v="8641.7999999999993"/>
  </r>
  <r>
    <x v="85"/>
    <n v="51"/>
    <n v="39"/>
    <n v="12"/>
    <n v="12"/>
    <n v="2020"/>
    <s v="Wednesday"/>
    <n v="1317"/>
    <n v="4873"/>
    <n v="1023.666667"/>
    <x v="0"/>
    <n v="3849.333333"/>
  </r>
  <r>
    <x v="86"/>
    <n v="47"/>
    <n v="35"/>
    <n v="11"/>
    <n v="11"/>
    <n v="2020"/>
    <s v="Monday"/>
    <n v="1548"/>
    <n v="5359"/>
    <n v="1119.1111109999999"/>
    <x v="0"/>
    <n v="4239.8888889999998"/>
  </r>
  <r>
    <x v="87"/>
    <n v="16"/>
    <n v="57"/>
    <n v="4"/>
    <n v="16"/>
    <n v="2021"/>
    <s v="Friday"/>
    <n v="1915"/>
    <n v="8456"/>
    <n v="1337.636364"/>
    <x v="0"/>
    <n v="7118.363636"/>
  </r>
  <r>
    <x v="88"/>
    <n v="12"/>
    <n v="53"/>
    <n v="3"/>
    <n v="15"/>
    <n v="2021"/>
    <s v="Tuesday"/>
    <n v="1455"/>
    <n v="6047"/>
    <n v="939.75"/>
    <x v="0"/>
    <n v="5107.25"/>
  </r>
  <r>
    <x v="89"/>
    <n v="8"/>
    <n v="49"/>
    <n v="2"/>
    <n v="14"/>
    <n v="2021"/>
    <s v="Tuesday"/>
    <n v="1420"/>
    <n v="5966"/>
    <n v="935.77777779999997"/>
    <x v="0"/>
    <n v="5030.2222222"/>
  </r>
  <r>
    <x v="90"/>
    <n v="3"/>
    <n v="44"/>
    <n v="1"/>
    <n v="13"/>
    <n v="2021"/>
    <s v="Saturday"/>
    <n v="1414"/>
    <n v="11699"/>
    <n v="1169.9000000000001"/>
    <x v="2"/>
    <n v="10529.1"/>
  </r>
  <r>
    <x v="91"/>
    <n v="51"/>
    <n v="39"/>
    <n v="12"/>
    <n v="12"/>
    <n v="2020"/>
    <s v="Tuesday"/>
    <n v="1740"/>
    <n v="11952"/>
    <n v="1086.5454549999999"/>
    <x v="1"/>
    <n v="10865.454545000001"/>
  </r>
  <r>
    <x v="92"/>
    <n v="47"/>
    <n v="35"/>
    <n v="11"/>
    <n v="11"/>
    <n v="2020"/>
    <s v="Sunday"/>
    <n v="1287"/>
    <n v="11929"/>
    <n v="1325.444444"/>
    <x v="2"/>
    <n v="10603.555555999999"/>
  </r>
  <r>
    <x v="93"/>
    <n v="16"/>
    <n v="57"/>
    <n v="4"/>
    <n v="16"/>
    <n v="2021"/>
    <s v="Thursday"/>
    <n v="2101"/>
    <n v="2546"/>
    <n v="1758.666667"/>
    <x v="0"/>
    <n v="787.33333300000004"/>
  </r>
  <r>
    <x v="94"/>
    <n v="12"/>
    <n v="53"/>
    <n v="3"/>
    <n v="15"/>
    <n v="2021"/>
    <s v="Monday"/>
    <n v="1544"/>
    <n v="3378"/>
    <n v="734.81818180000005"/>
    <x v="0"/>
    <n v="2643.1818181999997"/>
  </r>
  <r>
    <x v="95"/>
    <n v="8"/>
    <n v="49"/>
    <n v="2"/>
    <n v="14"/>
    <n v="2021"/>
    <s v="Monday"/>
    <n v="1482"/>
    <n v="9987"/>
    <n v="907.90909090000002"/>
    <x v="1"/>
    <n v="9079.0909090999994"/>
  </r>
  <r>
    <x v="96"/>
    <n v="3"/>
    <n v="44"/>
    <n v="1"/>
    <n v="13"/>
    <n v="2021"/>
    <s v="Friday"/>
    <n v="2312"/>
    <n v="21245"/>
    <n v="2655.625"/>
    <x v="2"/>
    <n v="18589.375"/>
  </r>
  <r>
    <x v="97"/>
    <n v="51"/>
    <n v="39"/>
    <n v="12"/>
    <n v="12"/>
    <n v="2020"/>
    <s v="Monday"/>
    <n v="1772"/>
    <n v="11679"/>
    <n v="1297.666667"/>
    <x v="1"/>
    <n v="10381.333333"/>
  </r>
  <r>
    <x v="98"/>
    <n v="46"/>
    <n v="34"/>
    <n v="11"/>
    <n v="11"/>
    <n v="2020"/>
    <s v="Saturday"/>
    <n v="1316"/>
    <n v="12996"/>
    <n v="1444"/>
    <x v="2"/>
    <n v="11552"/>
  </r>
  <r>
    <x v="99"/>
    <n v="16"/>
    <n v="57"/>
    <n v="4"/>
    <n v="16"/>
    <n v="2021"/>
    <s v="Wednesday"/>
    <n v="1803"/>
    <n v="16347"/>
    <n v="1634.7"/>
    <x v="2"/>
    <n v="14712.3"/>
  </r>
  <r>
    <x v="100"/>
    <n v="12"/>
    <n v="53"/>
    <n v="3"/>
    <n v="15"/>
    <n v="2021"/>
    <s v="Sunday"/>
    <n v="967"/>
    <n v="7878"/>
    <n v="787.8"/>
    <x v="2"/>
    <n v="7090.2"/>
  </r>
  <r>
    <x v="101"/>
    <n v="8"/>
    <n v="49"/>
    <n v="2"/>
    <n v="14"/>
    <n v="2021"/>
    <s v="Sunday"/>
    <n v="968"/>
    <n v="5772"/>
    <n v="524.72727269999996"/>
    <x v="1"/>
    <n v="5247.2727273"/>
  </r>
  <r>
    <x v="102"/>
    <n v="3"/>
    <n v="44"/>
    <n v="1"/>
    <n v="13"/>
    <n v="2021"/>
    <s v="Thursday"/>
    <n v="2753"/>
    <n v="14568"/>
    <n v="2072.4545450000001"/>
    <x v="1"/>
    <n v="12495.545454999999"/>
  </r>
  <r>
    <x v="103"/>
    <n v="51"/>
    <n v="39"/>
    <n v="12"/>
    <n v="12"/>
    <n v="2020"/>
    <s v="Sunday"/>
    <n v="1163"/>
    <n v="8802"/>
    <n v="880.2"/>
    <x v="2"/>
    <n v="7921.8"/>
  </r>
  <r>
    <x v="104"/>
    <n v="46"/>
    <n v="34"/>
    <n v="11"/>
    <n v="11"/>
    <n v="2020"/>
    <s v="Friday"/>
    <n v="2134"/>
    <n v="10000"/>
    <n v="2614.5"/>
    <x v="0"/>
    <n v="7385.5"/>
  </r>
  <r>
    <x v="105"/>
    <n v="16"/>
    <n v="57"/>
    <n v="4"/>
    <n v="16"/>
    <n v="2021"/>
    <s v="Tuesday"/>
    <n v="1511"/>
    <n v="11484"/>
    <n v="1148.4000000000001"/>
    <x v="2"/>
    <n v="10335.6"/>
  </r>
  <r>
    <x v="106"/>
    <n v="11"/>
    <n v="52"/>
    <n v="3"/>
    <n v="15"/>
    <n v="2021"/>
    <s v="Saturday"/>
    <n v="2732"/>
    <n v="28196"/>
    <n v="3524.5"/>
    <x v="2"/>
    <n v="24671.5"/>
  </r>
  <r>
    <x v="107"/>
    <n v="7"/>
    <n v="48"/>
    <n v="2"/>
    <n v="14"/>
    <n v="2021"/>
    <s v="Saturday"/>
    <n v="599"/>
    <n v="2184"/>
    <n v="424"/>
    <x v="0"/>
    <n v="1760"/>
  </r>
  <r>
    <x v="108"/>
    <n v="3"/>
    <n v="44"/>
    <n v="1"/>
    <n v="13"/>
    <n v="2021"/>
    <s v="Wednesday"/>
    <n v="1243"/>
    <n v="5937"/>
    <n v="834.33333330000005"/>
    <x v="0"/>
    <n v="5102.6666667"/>
  </r>
  <r>
    <x v="109"/>
    <n v="16"/>
    <n v="57"/>
    <n v="4"/>
    <n v="16"/>
    <n v="2021"/>
    <s v="Monday"/>
    <n v="1499"/>
    <n v="10027"/>
    <n v="1114.1111109999999"/>
    <x v="1"/>
    <n v="8912.8888889999998"/>
  </r>
  <r>
    <x v="110"/>
    <n v="11"/>
    <n v="52"/>
    <n v="3"/>
    <n v="15"/>
    <n v="2021"/>
    <s v="Friday"/>
    <n v="2220"/>
    <n v="6523"/>
    <n v="1912.75"/>
    <x v="0"/>
    <n v="4610.25"/>
  </r>
  <r>
    <x v="111"/>
    <n v="7"/>
    <n v="48"/>
    <n v="2"/>
    <n v="14"/>
    <n v="2021"/>
    <s v="Friday"/>
    <n v="1387"/>
    <n v="8741"/>
    <n v="937.27272730000004"/>
    <x v="0"/>
    <n v="7803.7272727"/>
  </r>
  <r>
    <x v="112"/>
    <n v="3"/>
    <n v="44"/>
    <n v="1"/>
    <n v="13"/>
    <n v="2021"/>
    <s v="Tuesday"/>
    <n v="1454"/>
    <n v="8702"/>
    <n v="870.2"/>
    <x v="1"/>
    <n v="7831.8"/>
  </r>
  <r>
    <x v="113"/>
    <n v="16"/>
    <n v="57"/>
    <n v="4"/>
    <n v="16"/>
    <n v="2021"/>
    <s v="Sunday"/>
    <n v="1485"/>
    <n v="11221"/>
    <n v="1020.090909"/>
    <x v="2"/>
    <n v="10200.909091"/>
  </r>
  <r>
    <x v="114"/>
    <n v="11"/>
    <n v="52"/>
    <n v="3"/>
    <n v="15"/>
    <n v="2021"/>
    <s v="Thursday"/>
    <n v="2439"/>
    <n v="25704"/>
    <n v="2570.4"/>
    <x v="2"/>
    <n v="23133.599999999999"/>
  </r>
  <r>
    <x v="115"/>
    <n v="7"/>
    <n v="48"/>
    <n v="2"/>
    <n v="14"/>
    <n v="2021"/>
    <s v="Thursday"/>
    <n v="826"/>
    <n v="5519"/>
    <n v="818.25"/>
    <x v="0"/>
    <n v="4700.75"/>
  </r>
  <r>
    <x v="116"/>
    <n v="3"/>
    <n v="44"/>
    <n v="1"/>
    <n v="13"/>
    <n v="2021"/>
    <s v="Monday"/>
    <n v="1571"/>
    <n v="4581"/>
    <n v="912.5"/>
    <x v="0"/>
    <n v="3668.5"/>
  </r>
  <r>
    <x v="117"/>
    <n v="15"/>
    <n v="56"/>
    <n v="4"/>
    <n v="16"/>
    <n v="2021"/>
    <s v="Saturday"/>
    <n v="1625"/>
    <n v="7596"/>
    <n v="1043.0999999999999"/>
    <x v="0"/>
    <n v="6552.9"/>
  </r>
  <r>
    <x v="118"/>
    <n v="11"/>
    <n v="52"/>
    <n v="3"/>
    <n v="15"/>
    <n v="2021"/>
    <s v="Wednesday"/>
    <n v="2190"/>
    <n v="13201"/>
    <n v="1613.818182"/>
    <x v="1"/>
    <n v="11587.181818000001"/>
  </r>
  <r>
    <x v="119"/>
    <n v="7"/>
    <n v="48"/>
    <n v="2"/>
    <n v="14"/>
    <n v="2021"/>
    <s v="Wednesday"/>
    <n v="1925"/>
    <n v="13602"/>
    <n v="1511.333333"/>
    <x v="2"/>
    <n v="12090.666667"/>
  </r>
  <r>
    <x v="120"/>
    <n v="3"/>
    <n v="44"/>
    <n v="1"/>
    <n v="13"/>
    <n v="2021"/>
    <s v="Sunday"/>
    <n v="1484"/>
    <n v="12129"/>
    <n v="1516.125"/>
    <x v="1"/>
    <n v="10612.875"/>
  </r>
  <r>
    <x v="121"/>
    <n v="20"/>
    <n v="61"/>
    <n v="5"/>
    <n v="17"/>
    <n v="2021"/>
    <s v="Sunday"/>
    <n v="1303"/>
    <n v="3861"/>
    <n v="871"/>
    <x v="0"/>
    <n v="2990"/>
  </r>
  <r>
    <x v="122"/>
    <n v="15"/>
    <n v="56"/>
    <n v="4"/>
    <n v="16"/>
    <n v="2021"/>
    <s v="Friday"/>
    <n v="2158"/>
    <n v="23870"/>
    <n v="2652.2222219999999"/>
    <x v="2"/>
    <n v="21217.777778"/>
  </r>
  <r>
    <x v="123"/>
    <n v="11"/>
    <n v="52"/>
    <n v="3"/>
    <n v="15"/>
    <n v="2021"/>
    <s v="Tuesday"/>
    <n v="1401"/>
    <n v="5187"/>
    <n v="779"/>
    <x v="0"/>
    <n v="4408"/>
  </r>
  <r>
    <x v="124"/>
    <n v="7"/>
    <n v="48"/>
    <n v="2"/>
    <n v="14"/>
    <n v="2021"/>
    <s v="Tuesday"/>
    <n v="2266"/>
    <n v="20860"/>
    <n v="2317.7777780000001"/>
    <x v="2"/>
    <n v="18542.222222"/>
  </r>
  <r>
    <x v="125"/>
    <n v="2"/>
    <n v="43"/>
    <n v="1"/>
    <n v="13"/>
    <n v="2021"/>
    <s v="Saturday"/>
    <n v="1371"/>
    <n v="11249"/>
    <n v="1406.125"/>
    <x v="2"/>
    <n v="9842.875"/>
  </r>
  <r>
    <x v="126"/>
    <n v="19"/>
    <n v="60"/>
    <n v="5"/>
    <n v="17"/>
    <n v="2021"/>
    <s v="Saturday"/>
    <n v="1483"/>
    <n v="5927"/>
    <n v="1121.875"/>
    <x v="0"/>
    <n v="4805.125"/>
  </r>
  <r>
    <x v="127"/>
    <n v="15"/>
    <n v="56"/>
    <n v="4"/>
    <n v="16"/>
    <n v="2021"/>
    <s v="Thursday"/>
    <n v="2273"/>
    <n v="12548"/>
    <n v="1803.909091"/>
    <x v="1"/>
    <n v="10744.090909"/>
  </r>
  <r>
    <x v="128"/>
    <n v="11"/>
    <n v="52"/>
    <n v="3"/>
    <n v="15"/>
    <n v="2021"/>
    <s v="Monday"/>
    <n v="1477"/>
    <n v="3589"/>
    <n v="926.44444439999995"/>
    <x v="0"/>
    <n v="2662.5555555999999"/>
  </r>
  <r>
    <x v="129"/>
    <n v="7"/>
    <n v="48"/>
    <n v="2"/>
    <n v="14"/>
    <n v="2021"/>
    <s v="Monday"/>
    <n v="1337"/>
    <n v="5263"/>
    <n v="929.4"/>
    <x v="0"/>
    <n v="4333.6000000000004"/>
  </r>
  <r>
    <x v="130"/>
    <n v="2"/>
    <n v="43"/>
    <n v="1"/>
    <n v="13"/>
    <n v="2021"/>
    <s v="Friday"/>
    <n v="2286"/>
    <n v="7215"/>
    <n v="1596.2"/>
    <x v="0"/>
    <n v="5618.8"/>
  </r>
  <r>
    <x v="131"/>
    <n v="19"/>
    <n v="60"/>
    <n v="5"/>
    <n v="17"/>
    <n v="2021"/>
    <s v="Friday"/>
    <n v="2023"/>
    <n v="4587"/>
    <n v="1450.2"/>
    <x v="0"/>
    <n v="3136.8"/>
  </r>
  <r>
    <x v="132"/>
    <n v="15"/>
    <n v="56"/>
    <n v="4"/>
    <n v="16"/>
    <n v="2021"/>
    <s v="Wednesday"/>
    <n v="1812"/>
    <n v="16777"/>
    <n v="1677.7"/>
    <x v="1"/>
    <n v="15099.3"/>
  </r>
  <r>
    <x v="133"/>
    <n v="11"/>
    <n v="52"/>
    <n v="3"/>
    <n v="15"/>
    <n v="2021"/>
    <s v="Sunday"/>
    <n v="1001"/>
    <n v="3470"/>
    <n v="668.1"/>
    <x v="0"/>
    <n v="2801.9"/>
  </r>
  <r>
    <x v="134"/>
    <n v="7"/>
    <n v="48"/>
    <n v="2"/>
    <n v="14"/>
    <n v="2021"/>
    <s v="Sunday"/>
    <n v="1608"/>
    <n v="7264"/>
    <n v="836.27272730000004"/>
    <x v="0"/>
    <n v="6427.7272727"/>
  </r>
  <r>
    <x v="135"/>
    <n v="2"/>
    <n v="43"/>
    <n v="1"/>
    <n v="13"/>
    <n v="2021"/>
    <s v="Thursday"/>
    <n v="4139"/>
    <n v="6254"/>
    <n v="3014.6"/>
    <x v="0"/>
    <n v="3239.4"/>
  </r>
  <r>
    <x v="136"/>
    <n v="19"/>
    <n v="60"/>
    <n v="5"/>
    <n v="17"/>
    <n v="2021"/>
    <s v="Thursday"/>
    <n v="2244"/>
    <n v="13021"/>
    <n v="2067.8888889999998"/>
    <x v="1"/>
    <n v="10953.111111"/>
  </r>
  <r>
    <x v="137"/>
    <n v="15"/>
    <n v="56"/>
    <n v="4"/>
    <n v="16"/>
    <n v="2021"/>
    <s v="Tuesday"/>
    <n v="1244"/>
    <n v="8828"/>
    <n v="882.8"/>
    <x v="1"/>
    <n v="7945.2"/>
  </r>
  <r>
    <x v="138"/>
    <n v="10"/>
    <n v="51"/>
    <n v="3"/>
    <n v="15"/>
    <n v="2021"/>
    <s v="Saturday"/>
    <n v="1621"/>
    <n v="12850"/>
    <n v="1427.7777779999999"/>
    <x v="2"/>
    <n v="11422.222222"/>
  </r>
  <r>
    <x v="139"/>
    <n v="6"/>
    <n v="47"/>
    <n v="2"/>
    <n v="14"/>
    <n v="2021"/>
    <s v="Saturday"/>
    <n v="1488"/>
    <n v="9095"/>
    <n v="909.5"/>
    <x v="1"/>
    <n v="8185.5"/>
  </r>
  <r>
    <x v="140"/>
    <n v="2"/>
    <n v="43"/>
    <n v="1"/>
    <n v="13"/>
    <n v="2021"/>
    <s v="Wednesday"/>
    <n v="2054"/>
    <n v="16325"/>
    <n v="2862.8888889999998"/>
    <x v="1"/>
    <n v="13462.111111"/>
  </r>
  <r>
    <x v="141"/>
    <n v="19"/>
    <n v="60"/>
    <n v="5"/>
    <n v="17"/>
    <n v="2021"/>
    <s v="Wednesday"/>
    <n v="1400"/>
    <n v="7284"/>
    <n v="1119.5999999999999"/>
    <x v="0"/>
    <n v="6164.4"/>
  </r>
  <r>
    <x v="142"/>
    <n v="15"/>
    <n v="56"/>
    <n v="4"/>
    <n v="16"/>
    <n v="2021"/>
    <s v="Monday"/>
    <n v="1180"/>
    <n v="8396"/>
    <n v="763.27272730000004"/>
    <x v="1"/>
    <n v="7632.7272727"/>
  </r>
  <r>
    <x v="143"/>
    <n v="10"/>
    <n v="51"/>
    <n v="3"/>
    <n v="15"/>
    <n v="2021"/>
    <s v="Friday"/>
    <n v="1806"/>
    <n v="15474"/>
    <n v="1719.333333"/>
    <x v="2"/>
    <n v="13754.666667"/>
  </r>
  <r>
    <x v="144"/>
    <n v="6"/>
    <n v="47"/>
    <n v="2"/>
    <n v="14"/>
    <n v="2021"/>
    <s v="Friday"/>
    <n v="2015"/>
    <n v="14356"/>
    <n v="2207.625"/>
    <x v="1"/>
    <n v="12148.375"/>
  </r>
  <r>
    <x v="145"/>
    <n v="2"/>
    <n v="43"/>
    <n v="1"/>
    <n v="13"/>
    <n v="2021"/>
    <s v="Tuesday"/>
    <n v="1272"/>
    <n v="9418"/>
    <n v="856.18181819999995"/>
    <x v="1"/>
    <n v="8561.8181817999994"/>
  </r>
  <r>
    <x v="146"/>
    <n v="19"/>
    <n v="60"/>
    <n v="5"/>
    <n v="17"/>
    <n v="2021"/>
    <s v="Tuesday"/>
    <n v="2152"/>
    <n v="3215"/>
    <n v="1533.8888890000001"/>
    <x v="0"/>
    <n v="1681.1111109999999"/>
  </r>
  <r>
    <x v="147"/>
    <n v="15"/>
    <n v="56"/>
    <n v="4"/>
    <n v="16"/>
    <n v="2021"/>
    <s v="Sunday"/>
    <n v="1406"/>
    <n v="6388"/>
    <n v="754.5"/>
    <x v="0"/>
    <n v="5633.5"/>
  </r>
  <r>
    <x v="148"/>
    <n v="10"/>
    <n v="51"/>
    <n v="3"/>
    <n v="15"/>
    <n v="2021"/>
    <s v="Thursday"/>
    <n v="1976"/>
    <n v="16727"/>
    <n v="1672.7"/>
    <x v="2"/>
    <n v="15054.3"/>
  </r>
  <r>
    <x v="149"/>
    <n v="6"/>
    <n v="47"/>
    <n v="2"/>
    <n v="14"/>
    <n v="2021"/>
    <s v="Thursday"/>
    <n v="2010"/>
    <n v="13281"/>
    <n v="1336"/>
    <x v="0"/>
    <n v="11945"/>
  </r>
  <r>
    <x v="150"/>
    <n v="2"/>
    <n v="43"/>
    <n v="1"/>
    <n v="13"/>
    <n v="2021"/>
    <s v="Monday"/>
    <n v="1476"/>
    <n v="4714"/>
    <n v="1070.375"/>
    <x v="0"/>
    <n v="3643.625"/>
  </r>
  <r>
    <x v="151"/>
    <n v="19"/>
    <n v="60"/>
    <n v="5"/>
    <n v="17"/>
    <n v="2021"/>
    <s v="Monday"/>
    <n v="1382"/>
    <n v="11273"/>
    <n v="1024.818182"/>
    <x v="1"/>
    <n v="10248.181818000001"/>
  </r>
  <r>
    <x v="152"/>
    <n v="14"/>
    <n v="55"/>
    <n v="4"/>
    <n v="16"/>
    <n v="2021"/>
    <s v="Saturday"/>
    <n v="1532"/>
    <n v="12027"/>
    <n v="1336.333333"/>
    <x v="1"/>
    <n v="10690.666667"/>
  </r>
  <r>
    <x v="153"/>
    <n v="10"/>
    <n v="51"/>
    <n v="3"/>
    <n v="15"/>
    <n v="2021"/>
    <s v="Wednesday"/>
    <n v="1068"/>
    <n v="8223"/>
    <n v="822.3"/>
    <x v="1"/>
    <n v="7400.7"/>
  </r>
  <r>
    <x v="154"/>
    <n v="6"/>
    <n v="47"/>
    <n v="2"/>
    <n v="14"/>
    <n v="2021"/>
    <s v="Wednesday"/>
    <n v="2176"/>
    <n v="18678"/>
    <n v="1698"/>
    <x v="2"/>
    <n v="16980"/>
  </r>
  <r>
    <x v="155"/>
    <n v="2"/>
    <n v="43"/>
    <n v="1"/>
    <n v="13"/>
    <n v="2021"/>
    <s v="Sunday"/>
    <n v="1442"/>
    <n v="9952"/>
    <n v="1244"/>
    <x v="2"/>
    <n v="8708"/>
  </r>
  <r>
    <x v="156"/>
    <n v="19"/>
    <n v="60"/>
    <n v="5"/>
    <n v="17"/>
    <n v="2021"/>
    <s v="Sunday"/>
    <n v="1423"/>
    <n v="12111"/>
    <n v="1513.875"/>
    <x v="1"/>
    <n v="10597.125"/>
  </r>
  <r>
    <x v="157"/>
    <n v="14"/>
    <n v="55"/>
    <n v="4"/>
    <n v="16"/>
    <n v="2021"/>
    <s v="Friday"/>
    <n v="2091"/>
    <n v="1201"/>
    <n v="1972.75"/>
    <x v="0"/>
    <n v="-771.75"/>
  </r>
  <r>
    <x v="158"/>
    <n v="10"/>
    <n v="51"/>
    <n v="3"/>
    <n v="15"/>
    <n v="2021"/>
    <s v="Tuesday"/>
    <n v="1096"/>
    <n v="4376"/>
    <n v="615.5"/>
    <x v="0"/>
    <n v="3760.5"/>
  </r>
  <r>
    <x v="159"/>
    <n v="6"/>
    <n v="47"/>
    <n v="2"/>
    <n v="14"/>
    <n v="2021"/>
    <s v="Tuesday"/>
    <n v="1496"/>
    <n v="12783"/>
    <n v="1162.090909"/>
    <x v="2"/>
    <n v="11620.909091"/>
  </r>
  <r>
    <x v="160"/>
    <n v="1"/>
    <n v="42"/>
    <n v="1"/>
    <n v="13"/>
    <n v="2021"/>
    <s v="Saturday"/>
    <n v="1030"/>
    <n v="9062"/>
    <n v="1006.8888889999999"/>
    <x v="2"/>
    <n v="8055.1111110000002"/>
  </r>
  <r>
    <x v="161"/>
    <n v="18"/>
    <n v="59"/>
    <n v="5"/>
    <n v="17"/>
    <n v="2021"/>
    <s v="Saturday"/>
    <n v="1380"/>
    <n v="7445"/>
    <n v="805.63636359999998"/>
    <x v="0"/>
    <n v="6639.3636364000004"/>
  </r>
  <r>
    <x v="162"/>
    <n v="14"/>
    <n v="55"/>
    <n v="4"/>
    <n v="16"/>
    <n v="2021"/>
    <s v="Thursday"/>
    <n v="2311"/>
    <n v="23368"/>
    <n v="2921"/>
    <x v="2"/>
    <n v="20447"/>
  </r>
  <r>
    <x v="163"/>
    <n v="10"/>
    <n v="51"/>
    <n v="3"/>
    <n v="15"/>
    <n v="2021"/>
    <s v="Monday"/>
    <n v="1786"/>
    <n v="13212"/>
    <n v="1468"/>
    <x v="2"/>
    <n v="11744"/>
  </r>
  <r>
    <x v="164"/>
    <n v="6"/>
    <n v="47"/>
    <n v="2"/>
    <n v="14"/>
    <n v="2021"/>
    <s v="Monday"/>
    <n v="1407"/>
    <n v="10479"/>
    <n v="1047.9000000000001"/>
    <x v="2"/>
    <n v="9431.1"/>
  </r>
  <r>
    <x v="165"/>
    <n v="1"/>
    <n v="42"/>
    <n v="1"/>
    <n v="13"/>
    <n v="2021"/>
    <s v="Friday"/>
    <n v="2032"/>
    <n v="21428"/>
    <n v="1948"/>
    <x v="2"/>
    <n v="19480"/>
  </r>
  <r>
    <x v="166"/>
    <n v="50"/>
    <n v="38"/>
    <n v="12"/>
    <n v="12"/>
    <n v="2020"/>
    <s v="Saturday"/>
    <n v="1167"/>
    <n v="9097"/>
    <n v="1010.777778"/>
    <x v="2"/>
    <n v="8086.2222220000003"/>
  </r>
  <r>
    <x v="167"/>
    <n v="46"/>
    <n v="34"/>
    <n v="11"/>
    <n v="11"/>
    <n v="2020"/>
    <s v="Thursday"/>
    <n v="1726"/>
    <n v="11712"/>
    <n v="1801.75"/>
    <x v="0"/>
    <n v="9910.25"/>
  </r>
  <r>
    <x v="168"/>
    <n v="50"/>
    <n v="38"/>
    <n v="12"/>
    <n v="12"/>
    <n v="2020"/>
    <s v="Friday"/>
    <n v="1322"/>
    <n v="6654"/>
    <n v="1267.5"/>
    <x v="0"/>
    <n v="5386.5"/>
  </r>
  <r>
    <x v="169"/>
    <n v="46"/>
    <n v="34"/>
    <n v="11"/>
    <n v="11"/>
    <n v="2020"/>
    <s v="Wednesday"/>
    <n v="1520"/>
    <n v="12475"/>
    <n v="1559.375"/>
    <x v="2"/>
    <n v="10915.625"/>
  </r>
  <r>
    <x v="170"/>
    <n v="50"/>
    <n v="38"/>
    <n v="12"/>
    <n v="12"/>
    <n v="2020"/>
    <s v="Thursday"/>
    <n v="2394"/>
    <n v="15288"/>
    <n v="1971.1111109999999"/>
    <x v="0"/>
    <n v="13316.888889"/>
  </r>
  <r>
    <x v="171"/>
    <n v="46"/>
    <n v="34"/>
    <n v="11"/>
    <n v="11"/>
    <n v="2020"/>
    <s v="Tuesday"/>
    <n v="1455"/>
    <n v="10386"/>
    <n v="1298.25"/>
    <x v="1"/>
    <n v="9087.75"/>
  </r>
  <r>
    <x v="172"/>
    <n v="50"/>
    <n v="38"/>
    <n v="12"/>
    <n v="12"/>
    <n v="2020"/>
    <s v="Wednesday"/>
    <n v="2464"/>
    <n v="12740"/>
    <n v="1811.1111109999999"/>
    <x v="0"/>
    <n v="10928.888889"/>
  </r>
  <r>
    <x v="173"/>
    <n v="46"/>
    <n v="34"/>
    <n v="11"/>
    <n v="11"/>
    <n v="2020"/>
    <s v="Monday"/>
    <n v="707"/>
    <n v="465"/>
    <n v="651.375"/>
    <x v="0"/>
    <n v="-186.375"/>
  </r>
  <r>
    <x v="174"/>
    <n v="50"/>
    <n v="38"/>
    <n v="12"/>
    <n v="12"/>
    <n v="2020"/>
    <s v="Tuesday"/>
    <n v="1961"/>
    <n v="6908"/>
    <n v="1450.125"/>
    <x v="0"/>
    <n v="5457.875"/>
  </r>
  <r>
    <x v="175"/>
    <n v="50"/>
    <n v="38"/>
    <n v="12"/>
    <n v="12"/>
    <n v="2020"/>
    <s v="Monday"/>
    <n v="1584"/>
    <n v="9612"/>
    <n v="961.2"/>
    <x v="1"/>
    <n v="8650.7999999999993"/>
  </r>
  <r>
    <x v="176"/>
    <n v="50"/>
    <n v="38"/>
    <n v="12"/>
    <n v="12"/>
    <n v="2020"/>
    <s v="Sunday"/>
    <n v="1822"/>
    <n v="10075"/>
    <n v="915.90909090000002"/>
    <x v="1"/>
    <n v="9159.0909090999994"/>
  </r>
  <r>
    <x v="177"/>
    <n v="49"/>
    <n v="37"/>
    <n v="12"/>
    <n v="12"/>
    <n v="2020"/>
    <s v="Saturday"/>
    <n v="1186"/>
    <n v="3525"/>
    <n v="776.5"/>
    <x v="0"/>
    <n v="2748.5"/>
  </r>
  <r>
    <x v="178"/>
    <n v="49"/>
    <n v="37"/>
    <n v="12"/>
    <n v="12"/>
    <n v="2020"/>
    <s v="Friday"/>
    <n v="1975"/>
    <n v="20607"/>
    <n v="2575.875"/>
    <x v="2"/>
    <n v="18031.125"/>
  </r>
  <r>
    <x v="179"/>
    <n v="49"/>
    <n v="37"/>
    <n v="12"/>
    <n v="12"/>
    <n v="2020"/>
    <s v="Thursday"/>
    <n v="2171"/>
    <n v="8400"/>
    <n v="1664.4"/>
    <x v="0"/>
    <n v="6735.6"/>
  </r>
  <r>
    <x v="180"/>
    <n v="49"/>
    <n v="37"/>
    <n v="12"/>
    <n v="12"/>
    <n v="2020"/>
    <s v="Wednesday"/>
    <n v="1955"/>
    <n v="12154"/>
    <n v="1425.4"/>
    <x v="1"/>
    <n v="10728.6"/>
  </r>
  <r>
    <x v="181"/>
    <n v="49"/>
    <n v="37"/>
    <n v="12"/>
    <n v="12"/>
    <n v="2020"/>
    <s v="Tuesday"/>
    <n v="1245"/>
    <n v="4587"/>
    <n v="923"/>
    <x v="0"/>
    <n v="3664"/>
  </r>
</pivotCacheRecords>
</file>

<file path=xl/pivotCache/pivotCacheRecords2.xml><?xml version="1.0" encoding="utf-8"?>
<pivotCacheRecords xmlns="http://schemas.openxmlformats.org/spreadsheetml/2006/main" xmlns:r="http://schemas.openxmlformats.org/officeDocument/2006/relationships" count="182">
  <r>
    <x v="0"/>
    <n v="53"/>
    <n v="41"/>
    <n v="12"/>
    <n v="12"/>
    <x v="0"/>
    <s v="Thursday"/>
    <n v="2295"/>
    <n v="9125"/>
    <n v="2410"/>
    <s v="No Promo"/>
    <n v="6715"/>
  </r>
  <r>
    <x v="1"/>
    <n v="14"/>
    <n v="55"/>
    <n v="3"/>
    <n v="15"/>
    <x v="1"/>
    <s v="Wednesday"/>
    <n v="2068"/>
    <n v="14957"/>
    <n v="1869.625"/>
    <s v="Promotion Red"/>
    <n v="13087.375"/>
  </r>
  <r>
    <x v="2"/>
    <n v="6"/>
    <n v="47"/>
    <n v="1"/>
    <n v="13"/>
    <x v="1"/>
    <s v="Sunday"/>
    <n v="1582"/>
    <n v="4953"/>
    <n v="1035.1111109999999"/>
    <s v="No Promo"/>
    <n v="3917.8888889999998"/>
  </r>
  <r>
    <x v="3"/>
    <n v="53"/>
    <n v="41"/>
    <n v="12"/>
    <n v="12"/>
    <x v="0"/>
    <s v="Wednesday"/>
    <n v="1328"/>
    <n v="9180"/>
    <n v="918"/>
    <s v="Promotion Red"/>
    <n v="8262"/>
  </r>
  <r>
    <x v="4"/>
    <n v="49"/>
    <n v="37"/>
    <n v="11"/>
    <n v="11"/>
    <x v="0"/>
    <s v="Monday"/>
    <n v="1541"/>
    <n v="7290"/>
    <n v="1016"/>
    <s v="No Promo"/>
    <n v="6274"/>
  </r>
  <r>
    <x v="5"/>
    <n v="18"/>
    <n v="59"/>
    <n v="4"/>
    <n v="16"/>
    <x v="1"/>
    <s v="Friday"/>
    <n v="1836"/>
    <n v="16542"/>
    <n v="1916.7"/>
    <s v="Promotion Blue"/>
    <n v="14625.3"/>
  </r>
  <r>
    <x v="6"/>
    <n v="14"/>
    <n v="55"/>
    <n v="3"/>
    <n v="15"/>
    <x v="1"/>
    <s v="Tuesday"/>
    <n v="1363"/>
    <n v="5478"/>
    <n v="866"/>
    <s v="No Promo"/>
    <n v="4612"/>
  </r>
  <r>
    <x v="7"/>
    <n v="5"/>
    <n v="46"/>
    <n v="1"/>
    <n v="13"/>
    <x v="1"/>
    <s v="Saturday"/>
    <n v="1065"/>
    <n v="4225"/>
    <n v="786"/>
    <s v="No Promo"/>
    <n v="3439"/>
  </r>
  <r>
    <x v="8"/>
    <n v="53"/>
    <n v="41"/>
    <n v="12"/>
    <n v="12"/>
    <x v="0"/>
    <s v="Tuesday"/>
    <n v="1226"/>
    <n v="7793"/>
    <n v="779.3"/>
    <s v="Promotion Red"/>
    <n v="7013.7"/>
  </r>
  <r>
    <x v="9"/>
    <n v="49"/>
    <n v="37"/>
    <n v="11"/>
    <n v="11"/>
    <x v="0"/>
    <s v="Sunday"/>
    <n v="1698"/>
    <n v="10647"/>
    <n v="1330.875"/>
    <s v="Promotion Red"/>
    <n v="9316.125"/>
  </r>
  <r>
    <x v="10"/>
    <n v="18"/>
    <n v="59"/>
    <n v="4"/>
    <n v="16"/>
    <x v="1"/>
    <s v="Thursday"/>
    <n v="2139"/>
    <n v="22655"/>
    <n v="2059.5454549999999"/>
    <s v="Promotion Blue"/>
    <n v="20595.454545000001"/>
  </r>
  <r>
    <x v="11"/>
    <n v="14"/>
    <n v="55"/>
    <n v="3"/>
    <n v="15"/>
    <x v="1"/>
    <s v="Monday"/>
    <n v="1320"/>
    <n v="9262"/>
    <n v="842"/>
    <s v="Promotion Red"/>
    <n v="8420"/>
  </r>
  <r>
    <x v="12"/>
    <n v="5"/>
    <n v="46"/>
    <n v="1"/>
    <n v="13"/>
    <x v="1"/>
    <s v="Friday"/>
    <n v="1844"/>
    <n v="10485"/>
    <n v="1447.1111109999999"/>
    <s v="No Promo"/>
    <n v="9037.8888889999998"/>
  </r>
  <r>
    <x v="13"/>
    <n v="53"/>
    <n v="41"/>
    <n v="12"/>
    <n v="12"/>
    <x v="0"/>
    <s v="Monday"/>
    <n v="1480"/>
    <n v="5100"/>
    <n v="782.81818180000005"/>
    <s v="No Promo"/>
    <n v="4317.1818181999997"/>
  </r>
  <r>
    <x v="14"/>
    <n v="48"/>
    <n v="36"/>
    <n v="11"/>
    <n v="11"/>
    <x v="0"/>
    <s v="Saturday"/>
    <n v="1105"/>
    <n v="8091"/>
    <n v="899"/>
    <s v="Promotion Red"/>
    <n v="7192"/>
  </r>
  <r>
    <x v="15"/>
    <n v="18"/>
    <n v="59"/>
    <n v="4"/>
    <n v="16"/>
    <x v="1"/>
    <s v="Wednesday"/>
    <n v="1236"/>
    <n v="9540"/>
    <n v="1060"/>
    <s v="Promotion Blue"/>
    <n v="8480"/>
  </r>
  <r>
    <x v="16"/>
    <n v="14"/>
    <n v="55"/>
    <n v="3"/>
    <n v="15"/>
    <x v="1"/>
    <s v="Sunday"/>
    <n v="1642"/>
    <n v="14587"/>
    <n v="1620.7777779999999"/>
    <s v="Promotion Blue"/>
    <n v="12966.222222"/>
  </r>
  <r>
    <x v="17"/>
    <n v="10"/>
    <n v="51"/>
    <n v="2"/>
    <n v="14"/>
    <x v="1"/>
    <s v="Sunday"/>
    <n v="1912"/>
    <n v="7222"/>
    <n v="1337.333333"/>
    <s v="No Promo"/>
    <n v="5884.6666669999995"/>
  </r>
  <r>
    <x v="18"/>
    <n v="5"/>
    <n v="46"/>
    <n v="1"/>
    <n v="13"/>
    <x v="1"/>
    <s v="Thursday"/>
    <n v="1864"/>
    <n v="11156"/>
    <n v="1425.7777779999999"/>
    <s v="No Promo"/>
    <n v="9730.2222220000003"/>
  </r>
  <r>
    <x v="19"/>
    <n v="53"/>
    <n v="41"/>
    <n v="12"/>
    <n v="12"/>
    <x v="0"/>
    <s v="Sunday"/>
    <n v="2020"/>
    <n v="23014"/>
    <n v="2557.1111110000002"/>
    <s v="Promotion Blue"/>
    <n v="20456.888889000002"/>
  </r>
  <r>
    <x v="20"/>
    <n v="48"/>
    <n v="36"/>
    <n v="11"/>
    <n v="11"/>
    <x v="0"/>
    <s v="Friday"/>
    <n v="1671"/>
    <n v="14760"/>
    <n v="1845"/>
    <s v="Promotion Red"/>
    <n v="12915"/>
  </r>
  <r>
    <x v="21"/>
    <n v="18"/>
    <n v="59"/>
    <n v="4"/>
    <n v="16"/>
    <x v="1"/>
    <s v="Tuesday"/>
    <n v="1256"/>
    <n v="8046"/>
    <n v="731.45454549999999"/>
    <s v="Promotion Red"/>
    <n v="7314.5454545000002"/>
  </r>
  <r>
    <x v="22"/>
    <n v="13"/>
    <n v="54"/>
    <n v="3"/>
    <n v="15"/>
    <x v="1"/>
    <s v="Saturday"/>
    <n v="1437"/>
    <n v="3181"/>
    <n v="868.88888889999998"/>
    <s v="No Promo"/>
    <n v="2312.1111111"/>
  </r>
  <r>
    <x v="23"/>
    <n v="9"/>
    <n v="50"/>
    <n v="2"/>
    <n v="14"/>
    <x v="1"/>
    <s v="Saturday"/>
    <n v="1797"/>
    <n v="12789"/>
    <n v="1278.9000000000001"/>
    <s v="Promotion Red"/>
    <n v="11510.1"/>
  </r>
  <r>
    <x v="24"/>
    <n v="5"/>
    <n v="46"/>
    <n v="1"/>
    <n v="13"/>
    <x v="1"/>
    <s v="Wednesday"/>
    <n v="1084"/>
    <n v="4085"/>
    <n v="881.125"/>
    <s v="No Promo"/>
    <n v="3203.875"/>
  </r>
  <r>
    <x v="25"/>
    <n v="52"/>
    <n v="40"/>
    <n v="12"/>
    <n v="12"/>
    <x v="0"/>
    <s v="Saturday"/>
    <n v="2678"/>
    <n v="36283"/>
    <n v="4535.375"/>
    <s v="Promotion Blue"/>
    <n v="31747.625"/>
  </r>
  <r>
    <x v="26"/>
    <n v="48"/>
    <n v="36"/>
    <n v="11"/>
    <n v="11"/>
    <x v="0"/>
    <s v="Thursday"/>
    <n v="2105"/>
    <n v="12425"/>
    <n v="1572.181818"/>
    <s v="Promotion Red"/>
    <n v="10852.818181999999"/>
  </r>
  <r>
    <x v="27"/>
    <n v="18"/>
    <n v="59"/>
    <n v="4"/>
    <n v="16"/>
    <x v="1"/>
    <s v="Monday"/>
    <n v="1105"/>
    <n v="3884"/>
    <n v="843.8"/>
    <s v="No Promo"/>
    <n v="3040.2"/>
  </r>
  <r>
    <x v="28"/>
    <n v="13"/>
    <n v="54"/>
    <n v="3"/>
    <n v="15"/>
    <x v="1"/>
    <s v="Friday"/>
    <n v="2434"/>
    <n v="22587"/>
    <n v="2258.6999999999998"/>
    <s v="Promotion Blue"/>
    <n v="20328.3"/>
  </r>
  <r>
    <x v="29"/>
    <n v="9"/>
    <n v="50"/>
    <n v="2"/>
    <n v="14"/>
    <x v="1"/>
    <s v="Friday"/>
    <n v="2553"/>
    <n v="26608"/>
    <n v="2418.909091"/>
    <s v="Promotion Blue"/>
    <n v="24189.090908999999"/>
  </r>
  <r>
    <x v="30"/>
    <n v="5"/>
    <n v="46"/>
    <n v="1"/>
    <n v="13"/>
    <x v="1"/>
    <s v="Tuesday"/>
    <n v="488"/>
    <n v="292"/>
    <n v="322"/>
    <s v="No Promo"/>
    <n v="-30"/>
  </r>
  <r>
    <x v="31"/>
    <n v="52"/>
    <n v="40"/>
    <n v="12"/>
    <n v="12"/>
    <x v="0"/>
    <s v="Friday"/>
    <n v="2152"/>
    <n v="21031"/>
    <n v="2336.7777780000001"/>
    <s v="Promotion Blue"/>
    <n v="18694.222222"/>
  </r>
  <r>
    <x v="32"/>
    <n v="48"/>
    <n v="36"/>
    <n v="11"/>
    <n v="11"/>
    <x v="0"/>
    <s v="Wednesday"/>
    <n v="627"/>
    <n v="5574"/>
    <n v="696.75"/>
    <s v="Promotion Blue"/>
    <n v="4877.25"/>
  </r>
  <r>
    <x v="33"/>
    <n v="18"/>
    <n v="59"/>
    <n v="4"/>
    <n v="16"/>
    <x v="1"/>
    <s v="Sunday"/>
    <n v="1166"/>
    <n v="11650"/>
    <n v="1059.090909"/>
    <s v="Promotion Blue"/>
    <n v="10590.909091"/>
  </r>
  <r>
    <x v="34"/>
    <n v="13"/>
    <n v="54"/>
    <n v="3"/>
    <n v="15"/>
    <x v="1"/>
    <s v="Thursday"/>
    <n v="2611"/>
    <n v="11524"/>
    <n v="2837.625"/>
    <s v="Promotion Red"/>
    <n v="8686.375"/>
  </r>
  <r>
    <x v="35"/>
    <n v="9"/>
    <n v="50"/>
    <n v="2"/>
    <n v="14"/>
    <x v="1"/>
    <s v="Thursday"/>
    <n v="2248"/>
    <n v="20237"/>
    <n v="2529.625"/>
    <s v="Promotion Blue"/>
    <n v="17707.375"/>
  </r>
  <r>
    <x v="36"/>
    <n v="5"/>
    <n v="46"/>
    <n v="1"/>
    <n v="13"/>
    <x v="1"/>
    <s v="Monday"/>
    <n v="1430"/>
    <n v="10925"/>
    <n v="1365.625"/>
    <s v="Promotion Blue"/>
    <n v="9559.375"/>
  </r>
  <r>
    <x v="37"/>
    <n v="52"/>
    <n v="40"/>
    <n v="12"/>
    <n v="12"/>
    <x v="0"/>
    <s v="Thursday"/>
    <n v="2556"/>
    <n v="15991"/>
    <n v="1955"/>
    <s v="No Promo"/>
    <n v="14036"/>
  </r>
  <r>
    <x v="38"/>
    <n v="48"/>
    <n v="36"/>
    <n v="11"/>
    <n v="11"/>
    <x v="0"/>
    <s v="Tuesday"/>
    <n v="1752"/>
    <n v="18650"/>
    <n v="1695.4545450000001"/>
    <s v="Promotion Blue"/>
    <n v="16954.545454999999"/>
  </r>
  <r>
    <x v="39"/>
    <n v="17"/>
    <n v="58"/>
    <n v="4"/>
    <n v="16"/>
    <x v="1"/>
    <s v="Saturday"/>
    <n v="1345"/>
    <n v="9360"/>
    <n v="850.90909090000002"/>
    <s v="Promotion Red"/>
    <n v="8509.0909090999994"/>
  </r>
  <r>
    <x v="40"/>
    <n v="13"/>
    <n v="54"/>
    <n v="3"/>
    <n v="15"/>
    <x v="1"/>
    <s v="Wednesday"/>
    <n v="2080"/>
    <n v="15190"/>
    <n v="1519"/>
    <s v="Promotion Red"/>
    <n v="13671"/>
  </r>
  <r>
    <x v="41"/>
    <n v="9"/>
    <n v="50"/>
    <n v="2"/>
    <n v="14"/>
    <x v="1"/>
    <s v="Wednesday"/>
    <n v="1841"/>
    <n v="13719"/>
    <n v="1371.9"/>
    <s v="Promotion Blue"/>
    <n v="12347.1"/>
  </r>
  <r>
    <x v="42"/>
    <n v="5"/>
    <n v="46"/>
    <n v="1"/>
    <n v="13"/>
    <x v="1"/>
    <s v="Sunday"/>
    <n v="1628"/>
    <n v="12445"/>
    <n v="1244.5"/>
    <s v="Promotion Red"/>
    <n v="11200.5"/>
  </r>
  <r>
    <x v="43"/>
    <n v="52"/>
    <n v="40"/>
    <n v="12"/>
    <n v="12"/>
    <x v="0"/>
    <s v="Wednesday"/>
    <n v="1288"/>
    <n v="11817"/>
    <n v="1181.7"/>
    <s v="Promotion Blue"/>
    <n v="10635.3"/>
  </r>
  <r>
    <x v="44"/>
    <n v="48"/>
    <n v="36"/>
    <n v="11"/>
    <n v="11"/>
    <x v="0"/>
    <s v="Monday"/>
    <n v="2632"/>
    <n v="34278"/>
    <n v="4284.75"/>
    <s v="Promotion Blue"/>
    <n v="29993.25"/>
  </r>
  <r>
    <x v="45"/>
    <n v="17"/>
    <n v="58"/>
    <n v="4"/>
    <n v="16"/>
    <x v="1"/>
    <s v="Friday"/>
    <n v="1942"/>
    <n v="3251"/>
    <n v="1595.333333"/>
    <s v="No Promo"/>
    <n v="1655.666667"/>
  </r>
  <r>
    <x v="46"/>
    <n v="13"/>
    <n v="54"/>
    <n v="3"/>
    <n v="15"/>
    <x v="1"/>
    <s v="Tuesday"/>
    <n v="1454"/>
    <n v="11494"/>
    <n v="1277.1111109999999"/>
    <s v="Promotion Blue"/>
    <n v="10216.888889"/>
  </r>
  <r>
    <x v="47"/>
    <n v="9"/>
    <n v="50"/>
    <n v="2"/>
    <n v="14"/>
    <x v="1"/>
    <s v="Tuesday"/>
    <n v="1154"/>
    <n v="9135"/>
    <n v="1015"/>
    <s v="Promotion Red"/>
    <n v="8120"/>
  </r>
  <r>
    <x v="48"/>
    <n v="4"/>
    <n v="45"/>
    <n v="1"/>
    <n v="13"/>
    <x v="1"/>
    <s v="Saturday"/>
    <n v="1820"/>
    <n v="6837"/>
    <n v="1029.909091"/>
    <s v="No Promo"/>
    <n v="5807.0909090000005"/>
  </r>
  <r>
    <x v="49"/>
    <n v="52"/>
    <n v="40"/>
    <n v="12"/>
    <n v="12"/>
    <x v="0"/>
    <s v="Tuesday"/>
    <n v="1571"/>
    <n v="10245"/>
    <n v="1024.5"/>
    <s v="Promotion Red"/>
    <n v="9220.5"/>
  </r>
  <r>
    <x v="50"/>
    <n v="48"/>
    <n v="36"/>
    <n v="11"/>
    <n v="11"/>
    <x v="0"/>
    <s v="Sunday"/>
    <n v="2138"/>
    <n v="14012"/>
    <n v="2745.375"/>
    <s v="Promotion Red"/>
    <n v="11266.625"/>
  </r>
  <r>
    <x v="51"/>
    <n v="17"/>
    <n v="58"/>
    <n v="4"/>
    <n v="16"/>
    <x v="1"/>
    <s v="Thursday"/>
    <n v="2302"/>
    <n v="24506"/>
    <n v="2227.818182"/>
    <s v="Promotion Blue"/>
    <n v="22278.181818000001"/>
  </r>
  <r>
    <x v="52"/>
    <n v="13"/>
    <n v="54"/>
    <n v="3"/>
    <n v="15"/>
    <x v="1"/>
    <s v="Monday"/>
    <n v="1368"/>
    <n v="9209"/>
    <n v="1151.125"/>
    <s v="Promotion Red"/>
    <n v="8057.875"/>
  </r>
  <r>
    <x v="53"/>
    <n v="9"/>
    <n v="50"/>
    <n v="2"/>
    <n v="14"/>
    <x v="1"/>
    <s v="Monday"/>
    <n v="1428"/>
    <n v="5847"/>
    <n v="837.1"/>
    <s v="No Promo"/>
    <n v="5009.8999999999996"/>
  </r>
  <r>
    <x v="54"/>
    <n v="4"/>
    <n v="45"/>
    <n v="1"/>
    <n v="13"/>
    <x v="1"/>
    <s v="Friday"/>
    <n v="2482"/>
    <n v="24417"/>
    <n v="2713"/>
    <s v="Promotion Blue"/>
    <n v="21704"/>
  </r>
  <r>
    <x v="55"/>
    <n v="52"/>
    <n v="40"/>
    <n v="12"/>
    <n v="12"/>
    <x v="0"/>
    <s v="Monday"/>
    <n v="1605"/>
    <n v="12038"/>
    <n v="1203.8"/>
    <s v="Promotion Blue"/>
    <n v="10834.2"/>
  </r>
  <r>
    <x v="56"/>
    <n v="47"/>
    <n v="35"/>
    <n v="11"/>
    <n v="11"/>
    <x v="0"/>
    <s v="Saturday"/>
    <n v="1180"/>
    <n v="3926"/>
    <n v="710.27272730000004"/>
    <s v="No Promo"/>
    <n v="3215.7272727"/>
  </r>
  <r>
    <x v="57"/>
    <n v="17"/>
    <n v="58"/>
    <n v="4"/>
    <n v="16"/>
    <x v="1"/>
    <s v="Wednesday"/>
    <n v="1122"/>
    <n v="2491"/>
    <n v="732.33333330000005"/>
    <s v="No Promo"/>
    <n v="1758.6666667"/>
  </r>
  <r>
    <x v="58"/>
    <n v="13"/>
    <n v="54"/>
    <n v="3"/>
    <n v="15"/>
    <x v="1"/>
    <s v="Sunday"/>
    <n v="1472"/>
    <n v="9486"/>
    <n v="862.36363640000002"/>
    <s v="Promotion Red"/>
    <n v="8623.6363636000005"/>
  </r>
  <r>
    <x v="59"/>
    <n v="9"/>
    <n v="50"/>
    <n v="2"/>
    <n v="14"/>
    <x v="1"/>
    <s v="Sunday"/>
    <n v="1464"/>
    <n v="5171"/>
    <n v="829.11111110000002"/>
    <s v="No Promo"/>
    <n v="4341.8888889"/>
  </r>
  <r>
    <x v="60"/>
    <n v="4"/>
    <n v="45"/>
    <n v="1"/>
    <n v="13"/>
    <x v="1"/>
    <s v="Thursday"/>
    <n v="2120"/>
    <n v="3021"/>
    <n v="1641.1111109999999"/>
    <s v="No Promo"/>
    <n v="1379.8888890000001"/>
  </r>
  <r>
    <x v="61"/>
    <n v="52"/>
    <n v="40"/>
    <n v="12"/>
    <n v="12"/>
    <x v="0"/>
    <s v="Sunday"/>
    <n v="1828"/>
    <n v="7655"/>
    <n v="1304.1111109999999"/>
    <s v="No Promo"/>
    <n v="6350.8888889999998"/>
  </r>
  <r>
    <x v="62"/>
    <n v="47"/>
    <n v="35"/>
    <n v="11"/>
    <n v="11"/>
    <x v="0"/>
    <s v="Friday"/>
    <n v="1819"/>
    <n v="15188"/>
    <n v="1687.555556"/>
    <s v="Promotion Red"/>
    <n v="13500.444444000001"/>
  </r>
  <r>
    <x v="63"/>
    <n v="17"/>
    <n v="58"/>
    <n v="4"/>
    <n v="16"/>
    <x v="1"/>
    <s v="Tuesday"/>
    <n v="1154"/>
    <n v="4020"/>
    <n v="784.22222220000003"/>
    <s v="No Promo"/>
    <n v="3235.7777778"/>
  </r>
  <r>
    <x v="64"/>
    <n v="12"/>
    <n v="53"/>
    <n v="3"/>
    <n v="15"/>
    <x v="1"/>
    <s v="Saturday"/>
    <n v="543"/>
    <n v="4169"/>
    <n v="521.125"/>
    <s v="Promotion Red"/>
    <n v="3647.875"/>
  </r>
  <r>
    <x v="65"/>
    <n v="8"/>
    <n v="49"/>
    <n v="2"/>
    <n v="14"/>
    <x v="1"/>
    <s v="Saturday"/>
    <n v="1047"/>
    <n v="2409"/>
    <n v="803.375"/>
    <s v="No Promo"/>
    <n v="1605.625"/>
  </r>
  <r>
    <x v="66"/>
    <n v="4"/>
    <n v="45"/>
    <n v="1"/>
    <n v="13"/>
    <x v="1"/>
    <s v="Wednesday"/>
    <n v="1659"/>
    <n v="4403"/>
    <n v="841.90909090000002"/>
    <s v="No Promo"/>
    <n v="3561.0909090999999"/>
  </r>
  <r>
    <x v="67"/>
    <n v="51"/>
    <n v="39"/>
    <n v="12"/>
    <n v="12"/>
    <x v="0"/>
    <s v="Saturday"/>
    <n v="1191"/>
    <n v="8800"/>
    <n v="880"/>
    <s v="Promotion Red"/>
    <n v="7920"/>
  </r>
  <r>
    <x v="68"/>
    <n v="47"/>
    <n v="35"/>
    <n v="11"/>
    <n v="11"/>
    <x v="0"/>
    <s v="Thursday"/>
    <n v="2321"/>
    <n v="8000"/>
    <n v="1605.4545450000001"/>
    <s v="No Promo"/>
    <n v="6394.5454549999995"/>
  </r>
  <r>
    <x v="69"/>
    <n v="17"/>
    <n v="58"/>
    <n v="4"/>
    <n v="16"/>
    <x v="1"/>
    <s v="Monday"/>
    <n v="1648"/>
    <n v="9645"/>
    <n v="964.5"/>
    <s v="Promotion Red"/>
    <n v="8680.5"/>
  </r>
  <r>
    <x v="70"/>
    <n v="12"/>
    <n v="53"/>
    <n v="3"/>
    <n v="15"/>
    <x v="1"/>
    <s v="Friday"/>
    <n v="685"/>
    <n v="5903"/>
    <n v="590.29999999999995"/>
    <s v="Promotion Red"/>
    <n v="5312.7"/>
  </r>
  <r>
    <x v="71"/>
    <n v="8"/>
    <n v="49"/>
    <n v="2"/>
    <n v="14"/>
    <x v="1"/>
    <s v="Friday"/>
    <n v="2029"/>
    <n v="3025"/>
    <n v="1336.909091"/>
    <s v="No Promo"/>
    <n v="1688.090909"/>
  </r>
  <r>
    <x v="72"/>
    <n v="4"/>
    <n v="45"/>
    <n v="1"/>
    <n v="13"/>
    <x v="1"/>
    <s v="Tuesday"/>
    <n v="1302"/>
    <n v="7287"/>
    <n v="728.7"/>
    <s v="Promotion Red"/>
    <n v="6558.3"/>
  </r>
  <r>
    <x v="73"/>
    <n v="51"/>
    <n v="39"/>
    <n v="12"/>
    <n v="12"/>
    <x v="0"/>
    <s v="Friday"/>
    <n v="2056"/>
    <n v="18161"/>
    <n v="2270.125"/>
    <s v="Promotion Blue"/>
    <n v="15890.875"/>
  </r>
  <r>
    <x v="74"/>
    <n v="47"/>
    <n v="35"/>
    <n v="11"/>
    <n v="11"/>
    <x v="0"/>
    <s v="Wednesday"/>
    <n v="1362"/>
    <n v="7441"/>
    <n v="906.7"/>
    <s v="No Promo"/>
    <n v="6534.3"/>
  </r>
  <r>
    <x v="75"/>
    <n v="17"/>
    <n v="58"/>
    <n v="4"/>
    <n v="16"/>
    <x v="1"/>
    <s v="Sunday"/>
    <n v="1399"/>
    <n v="12251"/>
    <n v="1531.375"/>
    <s v="Promotion Blue"/>
    <n v="10719.625"/>
  </r>
  <r>
    <x v="76"/>
    <n v="12"/>
    <n v="53"/>
    <n v="3"/>
    <n v="15"/>
    <x v="1"/>
    <s v="Thursday"/>
    <n v="1923"/>
    <n v="14909"/>
    <n v="1490.9"/>
    <s v="Promotion Red"/>
    <n v="13418.1"/>
  </r>
  <r>
    <x v="77"/>
    <n v="8"/>
    <n v="49"/>
    <n v="2"/>
    <n v="14"/>
    <x v="1"/>
    <s v="Thursday"/>
    <n v="2395"/>
    <n v="24247"/>
    <n v="3030.875"/>
    <s v="Promotion Blue"/>
    <n v="21216.125"/>
  </r>
  <r>
    <x v="78"/>
    <n v="4"/>
    <n v="45"/>
    <n v="1"/>
    <n v="13"/>
    <x v="1"/>
    <s v="Monday"/>
    <n v="1469"/>
    <n v="8633"/>
    <n v="784.81818180000005"/>
    <s v="Promotion Red"/>
    <n v="7848.1818181999997"/>
  </r>
  <r>
    <x v="79"/>
    <n v="51"/>
    <n v="39"/>
    <n v="12"/>
    <n v="12"/>
    <x v="0"/>
    <s v="Thursday"/>
    <n v="2330"/>
    <n v="8516"/>
    <n v="1601.636364"/>
    <s v="No Promo"/>
    <n v="6914.363636"/>
  </r>
  <r>
    <x v="80"/>
    <n v="47"/>
    <n v="35"/>
    <n v="11"/>
    <n v="11"/>
    <x v="0"/>
    <s v="Tuesday"/>
    <n v="1448"/>
    <n v="12016"/>
    <n v="1092.363636"/>
    <s v="Promotion Blue"/>
    <n v="10923.636364"/>
  </r>
  <r>
    <x v="81"/>
    <n v="16"/>
    <n v="57"/>
    <n v="4"/>
    <n v="16"/>
    <x v="1"/>
    <s v="Saturday"/>
    <n v="1509"/>
    <n v="5274"/>
    <n v="865.45454549999999"/>
    <s v="No Promo"/>
    <n v="4408.5454545000002"/>
  </r>
  <r>
    <x v="82"/>
    <n v="12"/>
    <n v="53"/>
    <n v="3"/>
    <n v="15"/>
    <x v="1"/>
    <s v="Wednesday"/>
    <n v="2194"/>
    <n v="1245"/>
    <n v="1826"/>
    <s v="No Promo"/>
    <n v="-581"/>
  </r>
  <r>
    <x v="83"/>
    <n v="8"/>
    <n v="49"/>
    <n v="2"/>
    <n v="14"/>
    <x v="1"/>
    <s v="Wednesday"/>
    <n v="1171"/>
    <n v="4910"/>
    <n v="780.9"/>
    <s v="No Promo"/>
    <n v="4129.1000000000004"/>
  </r>
  <r>
    <x v="84"/>
    <n v="4"/>
    <n v="45"/>
    <n v="1"/>
    <n v="13"/>
    <x v="1"/>
    <s v="Sunday"/>
    <n v="1524"/>
    <n v="9602"/>
    <n v="960.2"/>
    <s v="Promotion Red"/>
    <n v="8641.7999999999993"/>
  </r>
  <r>
    <x v="85"/>
    <n v="51"/>
    <n v="39"/>
    <n v="12"/>
    <n v="12"/>
    <x v="0"/>
    <s v="Wednesday"/>
    <n v="1317"/>
    <n v="4873"/>
    <n v="1023.666667"/>
    <s v="No Promo"/>
    <n v="3849.333333"/>
  </r>
  <r>
    <x v="86"/>
    <n v="47"/>
    <n v="35"/>
    <n v="11"/>
    <n v="11"/>
    <x v="0"/>
    <s v="Monday"/>
    <n v="1548"/>
    <n v="5359"/>
    <n v="1119.1111109999999"/>
    <s v="No Promo"/>
    <n v="4239.8888889999998"/>
  </r>
  <r>
    <x v="87"/>
    <n v="16"/>
    <n v="57"/>
    <n v="4"/>
    <n v="16"/>
    <x v="1"/>
    <s v="Friday"/>
    <n v="1915"/>
    <n v="8456"/>
    <n v="1337.636364"/>
    <s v="No Promo"/>
    <n v="7118.363636"/>
  </r>
  <r>
    <x v="88"/>
    <n v="12"/>
    <n v="53"/>
    <n v="3"/>
    <n v="15"/>
    <x v="1"/>
    <s v="Tuesday"/>
    <n v="1455"/>
    <n v="6047"/>
    <n v="939.75"/>
    <s v="No Promo"/>
    <n v="5107.25"/>
  </r>
  <r>
    <x v="89"/>
    <n v="8"/>
    <n v="49"/>
    <n v="2"/>
    <n v="14"/>
    <x v="1"/>
    <s v="Tuesday"/>
    <n v="1420"/>
    <n v="5966"/>
    <n v="935.77777779999997"/>
    <s v="No Promo"/>
    <n v="5030.2222222"/>
  </r>
  <r>
    <x v="90"/>
    <n v="3"/>
    <n v="44"/>
    <n v="1"/>
    <n v="13"/>
    <x v="1"/>
    <s v="Saturday"/>
    <n v="1414"/>
    <n v="11699"/>
    <n v="1169.9000000000001"/>
    <s v="Promotion Blue"/>
    <n v="10529.1"/>
  </r>
  <r>
    <x v="91"/>
    <n v="51"/>
    <n v="39"/>
    <n v="12"/>
    <n v="12"/>
    <x v="0"/>
    <s v="Tuesday"/>
    <n v="1740"/>
    <n v="11952"/>
    <n v="1086.5454549999999"/>
    <s v="Promotion Red"/>
    <n v="10865.454545000001"/>
  </r>
  <r>
    <x v="92"/>
    <n v="47"/>
    <n v="35"/>
    <n v="11"/>
    <n v="11"/>
    <x v="0"/>
    <s v="Sunday"/>
    <n v="1287"/>
    <n v="11929"/>
    <n v="1325.444444"/>
    <s v="Promotion Blue"/>
    <n v="10603.555555999999"/>
  </r>
  <r>
    <x v="93"/>
    <n v="16"/>
    <n v="57"/>
    <n v="4"/>
    <n v="16"/>
    <x v="1"/>
    <s v="Thursday"/>
    <n v="2101"/>
    <n v="2546"/>
    <n v="1758.666667"/>
    <s v="No Promo"/>
    <n v="787.33333300000004"/>
  </r>
  <r>
    <x v="94"/>
    <n v="12"/>
    <n v="53"/>
    <n v="3"/>
    <n v="15"/>
    <x v="1"/>
    <s v="Monday"/>
    <n v="1544"/>
    <n v="3378"/>
    <n v="734.81818180000005"/>
    <s v="No Promo"/>
    <n v="2643.1818181999997"/>
  </r>
  <r>
    <x v="95"/>
    <n v="8"/>
    <n v="49"/>
    <n v="2"/>
    <n v="14"/>
    <x v="1"/>
    <s v="Monday"/>
    <n v="1482"/>
    <n v="9987"/>
    <n v="907.90909090000002"/>
    <s v="Promotion Red"/>
    <n v="9079.0909090999994"/>
  </r>
  <r>
    <x v="96"/>
    <n v="3"/>
    <n v="44"/>
    <n v="1"/>
    <n v="13"/>
    <x v="1"/>
    <s v="Friday"/>
    <n v="2312"/>
    <n v="21245"/>
    <n v="2655.625"/>
    <s v="Promotion Blue"/>
    <n v="18589.375"/>
  </r>
  <r>
    <x v="97"/>
    <n v="51"/>
    <n v="39"/>
    <n v="12"/>
    <n v="12"/>
    <x v="0"/>
    <s v="Monday"/>
    <n v="1772"/>
    <n v="11679"/>
    <n v="1297.666667"/>
    <s v="Promotion Red"/>
    <n v="10381.333333"/>
  </r>
  <r>
    <x v="98"/>
    <n v="46"/>
    <n v="34"/>
    <n v="11"/>
    <n v="11"/>
    <x v="0"/>
    <s v="Saturday"/>
    <n v="1316"/>
    <n v="12996"/>
    <n v="1444"/>
    <s v="Promotion Blue"/>
    <n v="11552"/>
  </r>
  <r>
    <x v="99"/>
    <n v="16"/>
    <n v="57"/>
    <n v="4"/>
    <n v="16"/>
    <x v="1"/>
    <s v="Wednesday"/>
    <n v="1803"/>
    <n v="16347"/>
    <n v="1634.7"/>
    <s v="Promotion Blue"/>
    <n v="14712.3"/>
  </r>
  <r>
    <x v="100"/>
    <n v="12"/>
    <n v="53"/>
    <n v="3"/>
    <n v="15"/>
    <x v="1"/>
    <s v="Sunday"/>
    <n v="967"/>
    <n v="7878"/>
    <n v="787.8"/>
    <s v="Promotion Blue"/>
    <n v="7090.2"/>
  </r>
  <r>
    <x v="101"/>
    <n v="8"/>
    <n v="49"/>
    <n v="2"/>
    <n v="14"/>
    <x v="1"/>
    <s v="Sunday"/>
    <n v="968"/>
    <n v="5772"/>
    <n v="524.72727269999996"/>
    <s v="Promotion Red"/>
    <n v="5247.2727273"/>
  </r>
  <r>
    <x v="102"/>
    <n v="3"/>
    <n v="44"/>
    <n v="1"/>
    <n v="13"/>
    <x v="1"/>
    <s v="Thursday"/>
    <n v="2753"/>
    <n v="14568"/>
    <n v="2072.4545450000001"/>
    <s v="Promotion Red"/>
    <n v="12495.545454999999"/>
  </r>
  <r>
    <x v="103"/>
    <n v="51"/>
    <n v="39"/>
    <n v="12"/>
    <n v="12"/>
    <x v="0"/>
    <s v="Sunday"/>
    <n v="1163"/>
    <n v="8802"/>
    <n v="880.2"/>
    <s v="Promotion Blue"/>
    <n v="7921.8"/>
  </r>
  <r>
    <x v="104"/>
    <n v="46"/>
    <n v="34"/>
    <n v="11"/>
    <n v="11"/>
    <x v="0"/>
    <s v="Friday"/>
    <n v="2134"/>
    <n v="10000"/>
    <n v="2614.5"/>
    <s v="No Promo"/>
    <n v="7385.5"/>
  </r>
  <r>
    <x v="105"/>
    <n v="16"/>
    <n v="57"/>
    <n v="4"/>
    <n v="16"/>
    <x v="1"/>
    <s v="Tuesday"/>
    <n v="1511"/>
    <n v="11484"/>
    <n v="1148.4000000000001"/>
    <s v="Promotion Blue"/>
    <n v="10335.6"/>
  </r>
  <r>
    <x v="106"/>
    <n v="11"/>
    <n v="52"/>
    <n v="3"/>
    <n v="15"/>
    <x v="1"/>
    <s v="Saturday"/>
    <n v="2732"/>
    <n v="28196"/>
    <n v="3524.5"/>
    <s v="Promotion Blue"/>
    <n v="24671.5"/>
  </r>
  <r>
    <x v="107"/>
    <n v="7"/>
    <n v="48"/>
    <n v="2"/>
    <n v="14"/>
    <x v="1"/>
    <s v="Saturday"/>
    <n v="599"/>
    <n v="2184"/>
    <n v="424"/>
    <s v="No Promo"/>
    <n v="1760"/>
  </r>
  <r>
    <x v="108"/>
    <n v="3"/>
    <n v="44"/>
    <n v="1"/>
    <n v="13"/>
    <x v="1"/>
    <s v="Wednesday"/>
    <n v="1243"/>
    <n v="5937"/>
    <n v="834.33333330000005"/>
    <s v="No Promo"/>
    <n v="5102.6666667"/>
  </r>
  <r>
    <x v="109"/>
    <n v="16"/>
    <n v="57"/>
    <n v="4"/>
    <n v="16"/>
    <x v="1"/>
    <s v="Monday"/>
    <n v="1499"/>
    <n v="10027"/>
    <n v="1114.1111109999999"/>
    <s v="Promotion Red"/>
    <n v="8912.8888889999998"/>
  </r>
  <r>
    <x v="110"/>
    <n v="11"/>
    <n v="52"/>
    <n v="3"/>
    <n v="15"/>
    <x v="1"/>
    <s v="Friday"/>
    <n v="2220"/>
    <n v="6523"/>
    <n v="1912.75"/>
    <s v="No Promo"/>
    <n v="4610.25"/>
  </r>
  <r>
    <x v="111"/>
    <n v="7"/>
    <n v="48"/>
    <n v="2"/>
    <n v="14"/>
    <x v="1"/>
    <s v="Friday"/>
    <n v="1387"/>
    <n v="8741"/>
    <n v="937.27272730000004"/>
    <s v="No Promo"/>
    <n v="7803.7272727"/>
  </r>
  <r>
    <x v="112"/>
    <n v="3"/>
    <n v="44"/>
    <n v="1"/>
    <n v="13"/>
    <x v="1"/>
    <s v="Tuesday"/>
    <n v="1454"/>
    <n v="8702"/>
    <n v="870.2"/>
    <s v="Promotion Red"/>
    <n v="7831.8"/>
  </r>
  <r>
    <x v="113"/>
    <n v="16"/>
    <n v="57"/>
    <n v="4"/>
    <n v="16"/>
    <x v="1"/>
    <s v="Sunday"/>
    <n v="1485"/>
    <n v="11221"/>
    <n v="1020.090909"/>
    <s v="Promotion Blue"/>
    <n v="10200.909091"/>
  </r>
  <r>
    <x v="114"/>
    <n v="11"/>
    <n v="52"/>
    <n v="3"/>
    <n v="15"/>
    <x v="1"/>
    <s v="Thursday"/>
    <n v="2439"/>
    <n v="25704"/>
    <n v="2570.4"/>
    <s v="Promotion Blue"/>
    <n v="23133.599999999999"/>
  </r>
  <r>
    <x v="115"/>
    <n v="7"/>
    <n v="48"/>
    <n v="2"/>
    <n v="14"/>
    <x v="1"/>
    <s v="Thursday"/>
    <n v="826"/>
    <n v="5519"/>
    <n v="818.25"/>
    <s v="No Promo"/>
    <n v="4700.75"/>
  </r>
  <r>
    <x v="116"/>
    <n v="3"/>
    <n v="44"/>
    <n v="1"/>
    <n v="13"/>
    <x v="1"/>
    <s v="Monday"/>
    <n v="1571"/>
    <n v="4581"/>
    <n v="912.5"/>
    <s v="No Promo"/>
    <n v="3668.5"/>
  </r>
  <r>
    <x v="117"/>
    <n v="15"/>
    <n v="56"/>
    <n v="4"/>
    <n v="16"/>
    <x v="1"/>
    <s v="Saturday"/>
    <n v="1625"/>
    <n v="7596"/>
    <n v="1043.0999999999999"/>
    <s v="No Promo"/>
    <n v="6552.9"/>
  </r>
  <r>
    <x v="118"/>
    <n v="11"/>
    <n v="52"/>
    <n v="3"/>
    <n v="15"/>
    <x v="1"/>
    <s v="Wednesday"/>
    <n v="2190"/>
    <n v="13201"/>
    <n v="1613.818182"/>
    <s v="Promotion Red"/>
    <n v="11587.181818000001"/>
  </r>
  <r>
    <x v="119"/>
    <n v="7"/>
    <n v="48"/>
    <n v="2"/>
    <n v="14"/>
    <x v="1"/>
    <s v="Wednesday"/>
    <n v="1925"/>
    <n v="13602"/>
    <n v="1511.333333"/>
    <s v="Promotion Blue"/>
    <n v="12090.666667"/>
  </r>
  <r>
    <x v="120"/>
    <n v="3"/>
    <n v="44"/>
    <n v="1"/>
    <n v="13"/>
    <x v="1"/>
    <s v="Sunday"/>
    <n v="1484"/>
    <n v="12129"/>
    <n v="1516.125"/>
    <s v="Promotion Red"/>
    <n v="10612.875"/>
  </r>
  <r>
    <x v="121"/>
    <n v="20"/>
    <n v="61"/>
    <n v="5"/>
    <n v="17"/>
    <x v="1"/>
    <s v="Sunday"/>
    <n v="1303"/>
    <n v="3861"/>
    <n v="871"/>
    <s v="No Promo"/>
    <n v="2990"/>
  </r>
  <r>
    <x v="122"/>
    <n v="15"/>
    <n v="56"/>
    <n v="4"/>
    <n v="16"/>
    <x v="1"/>
    <s v="Friday"/>
    <n v="2158"/>
    <n v="23870"/>
    <n v="2652.2222219999999"/>
    <s v="Promotion Blue"/>
    <n v="21217.777778"/>
  </r>
  <r>
    <x v="123"/>
    <n v="11"/>
    <n v="52"/>
    <n v="3"/>
    <n v="15"/>
    <x v="1"/>
    <s v="Tuesday"/>
    <n v="1401"/>
    <n v="5187"/>
    <n v="779"/>
    <s v="No Promo"/>
    <n v="4408"/>
  </r>
  <r>
    <x v="124"/>
    <n v="7"/>
    <n v="48"/>
    <n v="2"/>
    <n v="14"/>
    <x v="1"/>
    <s v="Tuesday"/>
    <n v="2266"/>
    <n v="20860"/>
    <n v="2317.7777780000001"/>
    <s v="Promotion Blue"/>
    <n v="18542.222222"/>
  </r>
  <r>
    <x v="125"/>
    <n v="2"/>
    <n v="43"/>
    <n v="1"/>
    <n v="13"/>
    <x v="1"/>
    <s v="Saturday"/>
    <n v="1371"/>
    <n v="11249"/>
    <n v="1406.125"/>
    <s v="Promotion Blue"/>
    <n v="9842.875"/>
  </r>
  <r>
    <x v="126"/>
    <n v="19"/>
    <n v="60"/>
    <n v="5"/>
    <n v="17"/>
    <x v="1"/>
    <s v="Saturday"/>
    <n v="1483"/>
    <n v="5927"/>
    <n v="1121.875"/>
    <s v="No Promo"/>
    <n v="4805.125"/>
  </r>
  <r>
    <x v="127"/>
    <n v="15"/>
    <n v="56"/>
    <n v="4"/>
    <n v="16"/>
    <x v="1"/>
    <s v="Thursday"/>
    <n v="2273"/>
    <n v="12548"/>
    <n v="1803.909091"/>
    <s v="Promotion Red"/>
    <n v="10744.090909"/>
  </r>
  <r>
    <x v="128"/>
    <n v="11"/>
    <n v="52"/>
    <n v="3"/>
    <n v="15"/>
    <x v="1"/>
    <s v="Monday"/>
    <n v="1477"/>
    <n v="3589"/>
    <n v="926.44444439999995"/>
    <s v="No Promo"/>
    <n v="2662.5555555999999"/>
  </r>
  <r>
    <x v="129"/>
    <n v="7"/>
    <n v="48"/>
    <n v="2"/>
    <n v="14"/>
    <x v="1"/>
    <s v="Monday"/>
    <n v="1337"/>
    <n v="5263"/>
    <n v="929.4"/>
    <s v="No Promo"/>
    <n v="4333.6000000000004"/>
  </r>
  <r>
    <x v="130"/>
    <n v="2"/>
    <n v="43"/>
    <n v="1"/>
    <n v="13"/>
    <x v="1"/>
    <s v="Friday"/>
    <n v="2286"/>
    <n v="7215"/>
    <n v="1596.2"/>
    <s v="No Promo"/>
    <n v="5618.8"/>
  </r>
  <r>
    <x v="131"/>
    <n v="19"/>
    <n v="60"/>
    <n v="5"/>
    <n v="17"/>
    <x v="1"/>
    <s v="Friday"/>
    <n v="2023"/>
    <n v="4587"/>
    <n v="1450.2"/>
    <s v="No Promo"/>
    <n v="3136.8"/>
  </r>
  <r>
    <x v="132"/>
    <n v="15"/>
    <n v="56"/>
    <n v="4"/>
    <n v="16"/>
    <x v="1"/>
    <s v="Wednesday"/>
    <n v="1812"/>
    <n v="16777"/>
    <n v="1677.7"/>
    <s v="Promotion Red"/>
    <n v="15099.3"/>
  </r>
  <r>
    <x v="133"/>
    <n v="11"/>
    <n v="52"/>
    <n v="3"/>
    <n v="15"/>
    <x v="1"/>
    <s v="Sunday"/>
    <n v="1001"/>
    <n v="3470"/>
    <n v="668.1"/>
    <s v="No Promo"/>
    <n v="2801.9"/>
  </r>
  <r>
    <x v="134"/>
    <n v="7"/>
    <n v="48"/>
    <n v="2"/>
    <n v="14"/>
    <x v="1"/>
    <s v="Sunday"/>
    <n v="1608"/>
    <n v="7264"/>
    <n v="836.27272730000004"/>
    <s v="No Promo"/>
    <n v="6427.7272727"/>
  </r>
  <r>
    <x v="135"/>
    <n v="2"/>
    <n v="43"/>
    <n v="1"/>
    <n v="13"/>
    <x v="1"/>
    <s v="Thursday"/>
    <n v="4139"/>
    <n v="6254"/>
    <n v="3014.6"/>
    <s v="No Promo"/>
    <n v="3239.4"/>
  </r>
  <r>
    <x v="136"/>
    <n v="19"/>
    <n v="60"/>
    <n v="5"/>
    <n v="17"/>
    <x v="1"/>
    <s v="Thursday"/>
    <n v="2244"/>
    <n v="13021"/>
    <n v="2067.8888889999998"/>
    <s v="Promotion Red"/>
    <n v="10953.111111"/>
  </r>
  <r>
    <x v="137"/>
    <n v="15"/>
    <n v="56"/>
    <n v="4"/>
    <n v="16"/>
    <x v="1"/>
    <s v="Tuesday"/>
    <n v="1244"/>
    <n v="8828"/>
    <n v="882.8"/>
    <s v="Promotion Red"/>
    <n v="7945.2"/>
  </r>
  <r>
    <x v="138"/>
    <n v="10"/>
    <n v="51"/>
    <n v="3"/>
    <n v="15"/>
    <x v="1"/>
    <s v="Saturday"/>
    <n v="1621"/>
    <n v="12850"/>
    <n v="1427.7777779999999"/>
    <s v="Promotion Blue"/>
    <n v="11422.222222"/>
  </r>
  <r>
    <x v="139"/>
    <n v="6"/>
    <n v="47"/>
    <n v="2"/>
    <n v="14"/>
    <x v="1"/>
    <s v="Saturday"/>
    <n v="1488"/>
    <n v="9095"/>
    <n v="909.5"/>
    <s v="Promotion Red"/>
    <n v="8185.5"/>
  </r>
  <r>
    <x v="140"/>
    <n v="2"/>
    <n v="43"/>
    <n v="1"/>
    <n v="13"/>
    <x v="1"/>
    <s v="Wednesday"/>
    <n v="2054"/>
    <n v="16325"/>
    <n v="2862.8888889999998"/>
    <s v="Promotion Red"/>
    <n v="13462.111111"/>
  </r>
  <r>
    <x v="141"/>
    <n v="19"/>
    <n v="60"/>
    <n v="5"/>
    <n v="17"/>
    <x v="1"/>
    <s v="Wednesday"/>
    <n v="1400"/>
    <n v="7284"/>
    <n v="1119.5999999999999"/>
    <s v="No Promo"/>
    <n v="6164.4"/>
  </r>
  <r>
    <x v="142"/>
    <n v="15"/>
    <n v="56"/>
    <n v="4"/>
    <n v="16"/>
    <x v="1"/>
    <s v="Monday"/>
    <n v="1180"/>
    <n v="8396"/>
    <n v="763.27272730000004"/>
    <s v="Promotion Red"/>
    <n v="7632.7272727"/>
  </r>
  <r>
    <x v="143"/>
    <n v="10"/>
    <n v="51"/>
    <n v="3"/>
    <n v="15"/>
    <x v="1"/>
    <s v="Friday"/>
    <n v="1806"/>
    <n v="15474"/>
    <n v="1719.333333"/>
    <s v="Promotion Blue"/>
    <n v="13754.666667"/>
  </r>
  <r>
    <x v="144"/>
    <n v="6"/>
    <n v="47"/>
    <n v="2"/>
    <n v="14"/>
    <x v="1"/>
    <s v="Friday"/>
    <n v="2015"/>
    <n v="14356"/>
    <n v="2207.625"/>
    <s v="Promotion Red"/>
    <n v="12148.375"/>
  </r>
  <r>
    <x v="145"/>
    <n v="2"/>
    <n v="43"/>
    <n v="1"/>
    <n v="13"/>
    <x v="1"/>
    <s v="Tuesday"/>
    <n v="1272"/>
    <n v="9418"/>
    <n v="856.18181819999995"/>
    <s v="Promotion Red"/>
    <n v="8561.8181817999994"/>
  </r>
  <r>
    <x v="146"/>
    <n v="19"/>
    <n v="60"/>
    <n v="5"/>
    <n v="17"/>
    <x v="1"/>
    <s v="Tuesday"/>
    <n v="2152"/>
    <n v="3215"/>
    <n v="1533.8888890000001"/>
    <s v="No Promo"/>
    <n v="1681.1111109999999"/>
  </r>
  <r>
    <x v="147"/>
    <n v="15"/>
    <n v="56"/>
    <n v="4"/>
    <n v="16"/>
    <x v="1"/>
    <s v="Sunday"/>
    <n v="1406"/>
    <n v="6388"/>
    <n v="754.5"/>
    <s v="No Promo"/>
    <n v="5633.5"/>
  </r>
  <r>
    <x v="148"/>
    <n v="10"/>
    <n v="51"/>
    <n v="3"/>
    <n v="15"/>
    <x v="1"/>
    <s v="Thursday"/>
    <n v="1976"/>
    <n v="16727"/>
    <n v="1672.7"/>
    <s v="Promotion Blue"/>
    <n v="15054.3"/>
  </r>
  <r>
    <x v="149"/>
    <n v="6"/>
    <n v="47"/>
    <n v="2"/>
    <n v="14"/>
    <x v="1"/>
    <s v="Thursday"/>
    <n v="2010"/>
    <n v="13281"/>
    <n v="1336"/>
    <s v="No Promo"/>
    <n v="11945"/>
  </r>
  <r>
    <x v="150"/>
    <n v="2"/>
    <n v="43"/>
    <n v="1"/>
    <n v="13"/>
    <x v="1"/>
    <s v="Monday"/>
    <n v="1476"/>
    <n v="4714"/>
    <n v="1070.375"/>
    <s v="No Promo"/>
    <n v="3643.625"/>
  </r>
  <r>
    <x v="151"/>
    <n v="19"/>
    <n v="60"/>
    <n v="5"/>
    <n v="17"/>
    <x v="1"/>
    <s v="Monday"/>
    <n v="1382"/>
    <n v="11273"/>
    <n v="1024.818182"/>
    <s v="Promotion Red"/>
    <n v="10248.181818000001"/>
  </r>
  <r>
    <x v="152"/>
    <n v="14"/>
    <n v="55"/>
    <n v="4"/>
    <n v="16"/>
    <x v="1"/>
    <s v="Saturday"/>
    <n v="1532"/>
    <n v="12027"/>
    <n v="1336.333333"/>
    <s v="Promotion Red"/>
    <n v="10690.666667"/>
  </r>
  <r>
    <x v="153"/>
    <n v="10"/>
    <n v="51"/>
    <n v="3"/>
    <n v="15"/>
    <x v="1"/>
    <s v="Wednesday"/>
    <n v="1068"/>
    <n v="8223"/>
    <n v="822.3"/>
    <s v="Promotion Red"/>
    <n v="7400.7"/>
  </r>
  <r>
    <x v="154"/>
    <n v="6"/>
    <n v="47"/>
    <n v="2"/>
    <n v="14"/>
    <x v="1"/>
    <s v="Wednesday"/>
    <n v="2176"/>
    <n v="18678"/>
    <n v="1698"/>
    <s v="Promotion Blue"/>
    <n v="16980"/>
  </r>
  <r>
    <x v="155"/>
    <n v="2"/>
    <n v="43"/>
    <n v="1"/>
    <n v="13"/>
    <x v="1"/>
    <s v="Sunday"/>
    <n v="1442"/>
    <n v="9952"/>
    <n v="1244"/>
    <s v="Promotion Blue"/>
    <n v="8708"/>
  </r>
  <r>
    <x v="156"/>
    <n v="19"/>
    <n v="60"/>
    <n v="5"/>
    <n v="17"/>
    <x v="1"/>
    <s v="Sunday"/>
    <n v="1423"/>
    <n v="12111"/>
    <n v="1513.875"/>
    <s v="Promotion Red"/>
    <n v="10597.125"/>
  </r>
  <r>
    <x v="157"/>
    <n v="14"/>
    <n v="55"/>
    <n v="4"/>
    <n v="16"/>
    <x v="1"/>
    <s v="Friday"/>
    <n v="2091"/>
    <n v="1201"/>
    <n v="1972.75"/>
    <s v="No Promo"/>
    <n v="-771.75"/>
  </r>
  <r>
    <x v="158"/>
    <n v="10"/>
    <n v="51"/>
    <n v="3"/>
    <n v="15"/>
    <x v="1"/>
    <s v="Tuesday"/>
    <n v="1096"/>
    <n v="4376"/>
    <n v="615.5"/>
    <s v="No Promo"/>
    <n v="3760.5"/>
  </r>
  <r>
    <x v="159"/>
    <n v="6"/>
    <n v="47"/>
    <n v="2"/>
    <n v="14"/>
    <x v="1"/>
    <s v="Tuesday"/>
    <n v="1496"/>
    <n v="12783"/>
    <n v="1162.090909"/>
    <s v="Promotion Blue"/>
    <n v="11620.909091"/>
  </r>
  <r>
    <x v="160"/>
    <n v="1"/>
    <n v="42"/>
    <n v="1"/>
    <n v="13"/>
    <x v="1"/>
    <s v="Saturday"/>
    <n v="1030"/>
    <n v="9062"/>
    <n v="1006.8888889999999"/>
    <s v="Promotion Blue"/>
    <n v="8055.1111110000002"/>
  </r>
  <r>
    <x v="161"/>
    <n v="18"/>
    <n v="59"/>
    <n v="5"/>
    <n v="17"/>
    <x v="1"/>
    <s v="Saturday"/>
    <n v="1380"/>
    <n v="7445"/>
    <n v="805.63636359999998"/>
    <s v="No Promo"/>
    <n v="6639.3636364000004"/>
  </r>
  <r>
    <x v="162"/>
    <n v="14"/>
    <n v="55"/>
    <n v="4"/>
    <n v="16"/>
    <x v="1"/>
    <s v="Thursday"/>
    <n v="2311"/>
    <n v="23368"/>
    <n v="2921"/>
    <s v="Promotion Blue"/>
    <n v="20447"/>
  </r>
  <r>
    <x v="163"/>
    <n v="10"/>
    <n v="51"/>
    <n v="3"/>
    <n v="15"/>
    <x v="1"/>
    <s v="Monday"/>
    <n v="1786"/>
    <n v="13212"/>
    <n v="1468"/>
    <s v="Promotion Blue"/>
    <n v="11744"/>
  </r>
  <r>
    <x v="164"/>
    <n v="6"/>
    <n v="47"/>
    <n v="2"/>
    <n v="14"/>
    <x v="1"/>
    <s v="Monday"/>
    <n v="1407"/>
    <n v="10479"/>
    <n v="1047.9000000000001"/>
    <s v="Promotion Blue"/>
    <n v="9431.1"/>
  </r>
  <r>
    <x v="165"/>
    <n v="1"/>
    <n v="42"/>
    <n v="1"/>
    <n v="13"/>
    <x v="1"/>
    <s v="Friday"/>
    <n v="2032"/>
    <n v="21428"/>
    <n v="1948"/>
    <s v="Promotion Blue"/>
    <n v="19480"/>
  </r>
  <r>
    <x v="166"/>
    <n v="50"/>
    <n v="38"/>
    <n v="12"/>
    <n v="12"/>
    <x v="0"/>
    <s v="Saturday"/>
    <n v="1167"/>
    <n v="9097"/>
    <n v="1010.777778"/>
    <s v="Promotion Blue"/>
    <n v="8086.2222220000003"/>
  </r>
  <r>
    <x v="167"/>
    <n v="46"/>
    <n v="34"/>
    <n v="11"/>
    <n v="11"/>
    <x v="0"/>
    <s v="Thursday"/>
    <n v="1726"/>
    <n v="11712"/>
    <n v="1801.75"/>
    <s v="No Promo"/>
    <n v="9910.25"/>
  </r>
  <r>
    <x v="168"/>
    <n v="50"/>
    <n v="38"/>
    <n v="12"/>
    <n v="12"/>
    <x v="0"/>
    <s v="Friday"/>
    <n v="1322"/>
    <n v="6654"/>
    <n v="1267.5"/>
    <s v="No Promo"/>
    <n v="5386.5"/>
  </r>
  <r>
    <x v="169"/>
    <n v="46"/>
    <n v="34"/>
    <n v="11"/>
    <n v="11"/>
    <x v="0"/>
    <s v="Wednesday"/>
    <n v="1520"/>
    <n v="12475"/>
    <n v="1559.375"/>
    <s v="Promotion Blue"/>
    <n v="10915.625"/>
  </r>
  <r>
    <x v="170"/>
    <n v="50"/>
    <n v="38"/>
    <n v="12"/>
    <n v="12"/>
    <x v="0"/>
    <s v="Thursday"/>
    <n v="2394"/>
    <n v="15288"/>
    <n v="1971.1111109999999"/>
    <s v="No Promo"/>
    <n v="13316.888889"/>
  </r>
  <r>
    <x v="171"/>
    <n v="46"/>
    <n v="34"/>
    <n v="11"/>
    <n v="11"/>
    <x v="0"/>
    <s v="Tuesday"/>
    <n v="1455"/>
    <n v="10386"/>
    <n v="1298.25"/>
    <s v="Promotion Red"/>
    <n v="9087.75"/>
  </r>
  <r>
    <x v="172"/>
    <n v="50"/>
    <n v="38"/>
    <n v="12"/>
    <n v="12"/>
    <x v="0"/>
    <s v="Wednesday"/>
    <n v="2464"/>
    <n v="12740"/>
    <n v="1811.1111109999999"/>
    <s v="No Promo"/>
    <n v="10928.888889"/>
  </r>
  <r>
    <x v="173"/>
    <n v="46"/>
    <n v="34"/>
    <n v="11"/>
    <n v="11"/>
    <x v="0"/>
    <s v="Monday"/>
    <n v="707"/>
    <n v="465"/>
    <n v="651.375"/>
    <s v="No Promo"/>
    <n v="-186.375"/>
  </r>
  <r>
    <x v="174"/>
    <n v="50"/>
    <n v="38"/>
    <n v="12"/>
    <n v="12"/>
    <x v="0"/>
    <s v="Tuesday"/>
    <n v="1961"/>
    <n v="6908"/>
    <n v="1450.125"/>
    <s v="No Promo"/>
    <n v="5457.875"/>
  </r>
  <r>
    <x v="175"/>
    <n v="50"/>
    <n v="38"/>
    <n v="12"/>
    <n v="12"/>
    <x v="0"/>
    <s v="Monday"/>
    <n v="1584"/>
    <n v="9612"/>
    <n v="961.2"/>
    <s v="Promotion Red"/>
    <n v="8650.7999999999993"/>
  </r>
  <r>
    <x v="176"/>
    <n v="50"/>
    <n v="38"/>
    <n v="12"/>
    <n v="12"/>
    <x v="0"/>
    <s v="Sunday"/>
    <n v="1822"/>
    <n v="10075"/>
    <n v="915.90909090000002"/>
    <s v="Promotion Red"/>
    <n v="9159.0909090999994"/>
  </r>
  <r>
    <x v="177"/>
    <n v="49"/>
    <n v="37"/>
    <n v="12"/>
    <n v="12"/>
    <x v="0"/>
    <s v="Saturday"/>
    <n v="1186"/>
    <n v="3525"/>
    <n v="776.5"/>
    <s v="No Promo"/>
    <n v="2748.5"/>
  </r>
  <r>
    <x v="178"/>
    <n v="49"/>
    <n v="37"/>
    <n v="12"/>
    <n v="12"/>
    <x v="0"/>
    <s v="Friday"/>
    <n v="1975"/>
    <n v="20607"/>
    <n v="2575.875"/>
    <s v="Promotion Blue"/>
    <n v="18031.125"/>
  </r>
  <r>
    <x v="179"/>
    <n v="49"/>
    <n v="37"/>
    <n v="12"/>
    <n v="12"/>
    <x v="0"/>
    <s v="Thursday"/>
    <n v="2171"/>
    <n v="8400"/>
    <n v="1664.4"/>
    <s v="No Promo"/>
    <n v="6735.6"/>
  </r>
  <r>
    <x v="180"/>
    <n v="49"/>
    <n v="37"/>
    <n v="12"/>
    <n v="12"/>
    <x v="0"/>
    <s v="Wednesday"/>
    <n v="1955"/>
    <n v="12154"/>
    <n v="1425.4"/>
    <s v="Promotion Red"/>
    <n v="10728.6"/>
  </r>
  <r>
    <x v="181"/>
    <n v="49"/>
    <n v="37"/>
    <n v="12"/>
    <n v="12"/>
    <x v="0"/>
    <s v="Tuesday"/>
    <n v="1245"/>
    <n v="4587"/>
    <n v="923"/>
    <s v="No Promo"/>
    <n v="36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0" cacheId="7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V3:Z38" firstHeaderRow="0" firstDataRow="1" firstDataCol="1"/>
  <pivotFields count="14">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3">
        <item x="0"/>
        <item x="1"/>
        <item t="default"/>
      </items>
    </pivotField>
    <pivotField showAll="0"/>
    <pivotField dataField="1" showAll="0"/>
    <pivotField dataField="1" showAll="0"/>
    <pivotField dataField="1" numFmtId="165" showAll="0"/>
    <pivotField showAll="0"/>
    <pivotField dataField="1" numFmtId="165" showAll="0"/>
    <pivotField axis="axisRow" showAll="0">
      <items count="7">
        <item x="0"/>
        <item x="1"/>
        <item x="2"/>
        <item x="3"/>
        <item x="4"/>
        <item x="5"/>
        <item t="default"/>
      </items>
    </pivotField>
    <pivotField axis="axisRow" showAll="0">
      <items count="5">
        <item x="0"/>
        <item x="1"/>
        <item x="2"/>
        <item x="3"/>
        <item t="default"/>
      </items>
    </pivotField>
  </pivotFields>
  <rowFields count="3">
    <field x="13"/>
    <field x="12"/>
    <field x="0"/>
  </rowFields>
  <rowItems count="35">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t="grand">
      <x/>
    </i>
  </rowItems>
  <colFields count="1">
    <field x="-2"/>
  </colFields>
  <colItems count="4">
    <i>
      <x/>
    </i>
    <i i="1">
      <x v="1"/>
    </i>
    <i i="2">
      <x v="2"/>
    </i>
    <i i="3">
      <x v="3"/>
    </i>
  </colItems>
  <dataFields count="4">
    <dataField name="Sum of Revenue" fld="8" baseField="0" baseItem="0"/>
    <dataField name="Sum of Marketing Spend" fld="9" baseField="0" baseItem="0"/>
    <dataField name="Sum of Visitors" fld="7" baseField="0" baseItem="0"/>
    <dataField name="Sum of Net Revenue" fld="11" baseField="0" baseItem="0"/>
  </dataFields>
  <chartFormats count="5">
    <chartFormat chart="5" format="2"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1"/>
          </reference>
        </references>
      </pivotArea>
    </chartFormat>
    <chartFormat chart="8" format="9" series="1">
      <pivotArea type="data" outline="0" fieldPosition="0">
        <references count="1">
          <reference field="4294967294" count="1" selected="0">
            <x v="3"/>
          </reference>
        </references>
      </pivotArea>
    </chartFormat>
    <chartFormat chart="8" format="1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9" cacheId="74" dataPosition="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K3:S32" firstHeaderRow="1" firstDataRow="3" firstDataCol="1"/>
  <pivotFields count="13">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dataField="1" showAll="0"/>
    <pivotField showAll="0"/>
    <pivotField numFmtId="165" showAll="0"/>
    <pivotField axis="axisCol" dataField="1" showAll="0">
      <items count="4">
        <item x="0"/>
        <item x="2"/>
        <item x="1"/>
        <item t="default"/>
      </items>
    </pivotField>
    <pivotField numFmtId="165" showAll="0"/>
    <pivotField axis="axisRow" showAll="0">
      <items count="5">
        <item x="0"/>
        <item x="1"/>
        <item x="2"/>
        <item x="3"/>
        <item t="default"/>
      </items>
    </pivotField>
  </pivotFields>
  <rowFields count="2">
    <field x="12"/>
    <field x="0"/>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Fields count="2">
    <field x="-2"/>
    <field x="10"/>
  </colFields>
  <colItems count="8">
    <i>
      <x/>
      <x/>
    </i>
    <i r="1">
      <x v="1"/>
    </i>
    <i r="1">
      <x v="2"/>
    </i>
    <i i="1">
      <x v="1"/>
      <x/>
    </i>
    <i r="1" i="1">
      <x v="1"/>
    </i>
    <i r="1" i="1">
      <x v="2"/>
    </i>
    <i t="grand">
      <x/>
    </i>
    <i t="grand" i="1">
      <x/>
    </i>
  </colItems>
  <dataFields count="2">
    <dataField name="Count of Promo" fld="10" subtotal="count" baseField="0" baseItem="0"/>
    <dataField name="Sum of Visitor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7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B3:C14" firstHeaderRow="1" firstDataRow="1" firstDataCol="1"/>
  <pivotFields count="14">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3">
        <item x="0"/>
        <item x="1"/>
        <item t="default"/>
      </items>
    </pivotField>
    <pivotField showAll="0"/>
    <pivotField showAll="0"/>
    <pivotField dataField="1" showAll="0"/>
    <pivotField numFmtId="165" showAll="0"/>
    <pivotField showAll="0"/>
    <pivotField numFmtId="165" showAll="0"/>
    <pivotField axis="axisRow" showAll="0">
      <items count="7">
        <item x="0"/>
        <item sd="0" x="1"/>
        <item sd="0" x="2"/>
        <item sd="0" x="3"/>
        <item sd="0" x="4"/>
        <item x="5"/>
        <item t="default"/>
      </items>
    </pivotField>
    <pivotField axis="axisRow" showAll="0">
      <items count="5">
        <item x="0"/>
        <item x="1"/>
        <item x="2"/>
        <item x="3"/>
        <item t="default"/>
      </items>
    </pivotField>
  </pivotFields>
  <rowFields count="3">
    <field x="13"/>
    <field x="12"/>
    <field x="0"/>
  </rowFields>
  <rowItems count="11">
    <i>
      <x v="1"/>
    </i>
    <i r="1">
      <x v="1"/>
    </i>
    <i r="1">
      <x v="2"/>
    </i>
    <i r="1">
      <x v="3"/>
    </i>
    <i r="1">
      <x v="4"/>
    </i>
    <i>
      <x v="2"/>
    </i>
    <i r="1">
      <x v="1"/>
    </i>
    <i r="1">
      <x v="2"/>
    </i>
    <i r="1">
      <x v="3"/>
    </i>
    <i r="1">
      <x v="4"/>
    </i>
    <i t="grand">
      <x/>
    </i>
  </rowItems>
  <colItems count="1">
    <i/>
  </colItems>
  <dataFields count="1">
    <dataField name="Gross Revenue" fld="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6" cacheId="7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H3:I14" firstHeaderRow="1" firstDataRow="1" firstDataCol="1"/>
  <pivotFields count="14">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3">
        <item x="0"/>
        <item x="1"/>
        <item t="default"/>
      </items>
    </pivotField>
    <pivotField showAll="0"/>
    <pivotField showAll="0"/>
    <pivotField showAll="0"/>
    <pivotField numFmtId="165" showAll="0"/>
    <pivotField showAll="0"/>
    <pivotField dataField="1" numFmtId="165" showAll="0"/>
    <pivotField axis="axisRow" showAll="0">
      <items count="7">
        <item x="0"/>
        <item sd="0" x="1"/>
        <item sd="0" x="2"/>
        <item sd="0" x="3"/>
        <item sd="0" x="4"/>
        <item x="5"/>
        <item t="default"/>
      </items>
    </pivotField>
    <pivotField axis="axisRow" showAll="0">
      <items count="5">
        <item x="0"/>
        <item x="1"/>
        <item x="2"/>
        <item x="3"/>
        <item t="default"/>
      </items>
    </pivotField>
  </pivotFields>
  <rowFields count="3">
    <field x="13"/>
    <field x="12"/>
    <field x="0"/>
  </rowFields>
  <rowItems count="11">
    <i>
      <x v="1"/>
    </i>
    <i r="1">
      <x v="1"/>
    </i>
    <i r="1">
      <x v="2"/>
    </i>
    <i r="1">
      <x v="3"/>
    </i>
    <i r="1">
      <x v="4"/>
    </i>
    <i>
      <x v="2"/>
    </i>
    <i r="1">
      <x v="1"/>
    </i>
    <i r="1">
      <x v="2"/>
    </i>
    <i r="1">
      <x v="3"/>
    </i>
    <i r="1">
      <x v="4"/>
    </i>
    <i t="grand">
      <x/>
    </i>
  </rowItems>
  <colItems count="1">
    <i/>
  </colItems>
  <dataFields count="1">
    <dataField name="Sum of Net Revenue" fld="1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7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E3:F14" firstHeaderRow="1" firstDataRow="1" firstDataCol="1"/>
  <pivotFields count="14">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3">
        <item x="0"/>
        <item x="1"/>
        <item t="default"/>
      </items>
    </pivotField>
    <pivotField showAll="0"/>
    <pivotField showAll="0"/>
    <pivotField showAll="0"/>
    <pivotField dataField="1" numFmtId="165" showAll="0"/>
    <pivotField showAll="0"/>
    <pivotField numFmtId="165" showAll="0"/>
    <pivotField axis="axisRow" showAll="0">
      <items count="7">
        <item x="0"/>
        <item sd="0" x="1"/>
        <item sd="0" x="2"/>
        <item sd="0" x="3"/>
        <item sd="0" x="4"/>
        <item x="5"/>
        <item t="default"/>
      </items>
    </pivotField>
    <pivotField axis="axisRow" showAll="0">
      <items count="5">
        <item x="0"/>
        <item x="1"/>
        <item x="2"/>
        <item x="3"/>
        <item t="default"/>
      </items>
    </pivotField>
  </pivotFields>
  <rowFields count="3">
    <field x="13"/>
    <field x="12"/>
    <field x="0"/>
  </rowFields>
  <rowItems count="11">
    <i>
      <x v="1"/>
    </i>
    <i r="1">
      <x v="1"/>
    </i>
    <i r="1">
      <x v="2"/>
    </i>
    <i r="1">
      <x v="3"/>
    </i>
    <i r="1">
      <x v="4"/>
    </i>
    <i>
      <x v="2"/>
    </i>
    <i r="1">
      <x v="1"/>
    </i>
    <i r="1">
      <x v="2"/>
    </i>
    <i r="1">
      <x v="3"/>
    </i>
    <i r="1">
      <x v="4"/>
    </i>
    <i t="grand">
      <x/>
    </i>
  </rowItems>
  <colItems count="1">
    <i/>
  </colItems>
  <dataFields count="1">
    <dataField name="Sum of Marketing Spend" fld="9"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4"/>
    <pivotTable tabId="2" name="PivotTable6"/>
    <pivotTable tabId="2" name="PivotTable5"/>
    <pivotTable tabId="2" name="PivotTable10"/>
  </pivotTables>
  <data>
    <tabular pivotCacheId="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Filter" columnCount="2" style="SlicerStyleDark4" rowHeight="2743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ivotTable" Target="../pivotTables/pivotTable3.xml"/><Relationship Id="rId7"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Z59"/>
  <sheetViews>
    <sheetView topLeftCell="M19" zoomScaleNormal="100" workbookViewId="0">
      <selection activeCell="W46" sqref="W46"/>
    </sheetView>
  </sheetViews>
  <sheetFormatPr defaultRowHeight="14.4" x14ac:dyDescent="0.3"/>
  <cols>
    <col min="2" max="2" width="12.5546875" bestFit="1" customWidth="1"/>
    <col min="3" max="3" width="13.44140625" bestFit="1" customWidth="1"/>
    <col min="4" max="4" width="9.21875" customWidth="1"/>
    <col min="5" max="5" width="12.5546875" bestFit="1" customWidth="1"/>
    <col min="6" max="6" width="22.21875" bestFit="1" customWidth="1"/>
    <col min="8" max="8" width="12.5546875" bestFit="1" customWidth="1"/>
    <col min="9" max="9" width="18.44140625" bestFit="1" customWidth="1"/>
    <col min="11" max="11" width="12.5546875" bestFit="1" customWidth="1"/>
    <col min="12" max="12" width="15.5546875" bestFit="1" customWidth="1"/>
    <col min="13" max="13" width="14.21875" bestFit="1" customWidth="1"/>
    <col min="14" max="14" width="13.77734375" bestFit="1" customWidth="1"/>
    <col min="15" max="15" width="13.6640625" bestFit="1" customWidth="1"/>
    <col min="16" max="16" width="14.21875" bestFit="1" customWidth="1"/>
    <col min="17" max="17" width="13.77734375" bestFit="1" customWidth="1"/>
    <col min="18" max="18" width="19.33203125" bestFit="1" customWidth="1"/>
    <col min="19" max="19" width="18.44140625" bestFit="1" customWidth="1"/>
    <col min="20" max="21" width="6.5546875" bestFit="1" customWidth="1"/>
    <col min="22" max="22" width="12.5546875" bestFit="1" customWidth="1"/>
    <col min="23" max="23" width="14.88671875" bestFit="1" customWidth="1"/>
    <col min="24" max="24" width="22.21875" bestFit="1" customWidth="1"/>
    <col min="25" max="25" width="13.6640625" bestFit="1" customWidth="1"/>
    <col min="26" max="26" width="18.44140625" bestFit="1" customWidth="1"/>
    <col min="27" max="81" width="6.5546875" bestFit="1" customWidth="1"/>
    <col min="82" max="85" width="7.5546875" bestFit="1" customWidth="1"/>
    <col min="86" max="86" width="14.33203125" bestFit="1" customWidth="1"/>
    <col min="87" max="87" width="16.21875" bestFit="1" customWidth="1"/>
    <col min="88" max="96" width="6.5546875" bestFit="1" customWidth="1"/>
    <col min="97" max="140" width="7.5546875" bestFit="1" customWidth="1"/>
    <col min="141" max="141" width="19" bestFit="1" customWidth="1"/>
    <col min="142" max="142" width="15.77734375" bestFit="1" customWidth="1"/>
    <col min="143" max="172" width="6.5546875" bestFit="1" customWidth="1"/>
    <col min="173" max="195" width="7.5546875" bestFit="1" customWidth="1"/>
    <col min="196" max="196" width="18.5546875" bestFit="1" customWidth="1"/>
    <col min="197" max="197" width="10.77734375" bestFit="1" customWidth="1"/>
  </cols>
  <sheetData>
    <row r="3" spans="2:26" x14ac:dyDescent="0.3">
      <c r="B3" s="4" t="s">
        <v>21</v>
      </c>
      <c r="C3" t="s">
        <v>78</v>
      </c>
      <c r="E3" s="4" t="s">
        <v>21</v>
      </c>
      <c r="F3" t="s">
        <v>24</v>
      </c>
      <c r="H3" s="4" t="s">
        <v>21</v>
      </c>
      <c r="I3" t="s">
        <v>30</v>
      </c>
      <c r="L3" s="4" t="s">
        <v>45</v>
      </c>
      <c r="V3" s="4" t="s">
        <v>21</v>
      </c>
      <c r="W3" t="s">
        <v>23</v>
      </c>
      <c r="X3" t="s">
        <v>24</v>
      </c>
      <c r="Y3" t="s">
        <v>73</v>
      </c>
      <c r="Z3" t="s">
        <v>30</v>
      </c>
    </row>
    <row r="4" spans="2:26" x14ac:dyDescent="0.3">
      <c r="B4" s="8" t="s">
        <v>47</v>
      </c>
      <c r="C4" s="5">
        <v>609322</v>
      </c>
      <c r="E4" s="8" t="s">
        <v>47</v>
      </c>
      <c r="F4" s="5">
        <v>80682.780807999996</v>
      </c>
      <c r="H4" s="8" t="s">
        <v>47</v>
      </c>
      <c r="I4" s="5">
        <v>528639.21919199999</v>
      </c>
      <c r="L4" t="s">
        <v>44</v>
      </c>
      <c r="O4" t="s">
        <v>73</v>
      </c>
      <c r="R4" t="s">
        <v>46</v>
      </c>
      <c r="S4" t="s">
        <v>74</v>
      </c>
      <c r="V4" s="8" t="s">
        <v>47</v>
      </c>
      <c r="W4" s="5">
        <v>609322</v>
      </c>
      <c r="X4" s="5">
        <v>80682.78080800001</v>
      </c>
      <c r="Y4" s="5">
        <v>89934</v>
      </c>
      <c r="Z4" s="5">
        <v>528639.21919199987</v>
      </c>
    </row>
    <row r="5" spans="2:26" x14ac:dyDescent="0.3">
      <c r="B5" s="12" t="s">
        <v>25</v>
      </c>
      <c r="C5" s="5">
        <v>25141</v>
      </c>
      <c r="E5" s="12" t="s">
        <v>25</v>
      </c>
      <c r="F5" s="5">
        <v>4012.8</v>
      </c>
      <c r="H5" s="12" t="s">
        <v>25</v>
      </c>
      <c r="I5" s="5">
        <v>21128.2</v>
      </c>
      <c r="K5" s="4" t="s">
        <v>21</v>
      </c>
      <c r="L5" t="s">
        <v>12</v>
      </c>
      <c r="M5" t="s">
        <v>16</v>
      </c>
      <c r="N5" t="s">
        <v>14</v>
      </c>
      <c r="O5" t="s">
        <v>12</v>
      </c>
      <c r="P5" t="s">
        <v>16</v>
      </c>
      <c r="Q5" t="s">
        <v>14</v>
      </c>
      <c r="V5" s="12" t="s">
        <v>25</v>
      </c>
      <c r="W5" s="5">
        <v>25141</v>
      </c>
      <c r="X5" s="5">
        <v>4012.8</v>
      </c>
      <c r="Y5" s="5">
        <v>5371</v>
      </c>
      <c r="Z5" s="5">
        <v>21128.2</v>
      </c>
    </row>
    <row r="6" spans="2:26" x14ac:dyDescent="0.3">
      <c r="B6" s="12" t="s">
        <v>26</v>
      </c>
      <c r="C6" s="5">
        <v>34207</v>
      </c>
      <c r="E6" s="12" t="s">
        <v>26</v>
      </c>
      <c r="F6" s="5">
        <v>4268.2840909000006</v>
      </c>
      <c r="H6" s="12" t="s">
        <v>26</v>
      </c>
      <c r="I6" s="5">
        <v>29938.715909099999</v>
      </c>
      <c r="K6" s="8" t="s">
        <v>47</v>
      </c>
      <c r="L6" s="5">
        <v>21</v>
      </c>
      <c r="M6" s="5">
        <v>16</v>
      </c>
      <c r="N6" s="5">
        <v>16</v>
      </c>
      <c r="O6" s="5">
        <v>37068</v>
      </c>
      <c r="P6" s="5">
        <v>26686</v>
      </c>
      <c r="Q6" s="5">
        <v>26180</v>
      </c>
      <c r="R6" s="5">
        <v>53</v>
      </c>
      <c r="S6" s="5">
        <v>89934</v>
      </c>
      <c r="V6" s="13" t="s">
        <v>32</v>
      </c>
      <c r="W6" s="5">
        <v>4587</v>
      </c>
      <c r="X6" s="5">
        <v>923</v>
      </c>
      <c r="Y6" s="5">
        <v>1245</v>
      </c>
      <c r="Z6" s="5">
        <v>3664</v>
      </c>
    </row>
    <row r="7" spans="2:26" x14ac:dyDescent="0.3">
      <c r="B7" s="12" t="s">
        <v>27</v>
      </c>
      <c r="C7" s="5">
        <v>29725</v>
      </c>
      <c r="E7" s="12" t="s">
        <v>27</v>
      </c>
      <c r="F7" s="5">
        <v>4873.811111</v>
      </c>
      <c r="H7" s="12" t="s">
        <v>27</v>
      </c>
      <c r="I7" s="5">
        <v>24851.188888999997</v>
      </c>
      <c r="K7" s="10" t="s">
        <v>32</v>
      </c>
      <c r="L7" s="5">
        <v>1</v>
      </c>
      <c r="M7" s="5"/>
      <c r="N7" s="5"/>
      <c r="O7" s="5">
        <v>1245</v>
      </c>
      <c r="P7" s="5"/>
      <c r="Q7" s="5"/>
      <c r="R7" s="5">
        <v>1</v>
      </c>
      <c r="S7" s="5">
        <v>1245</v>
      </c>
      <c r="V7" s="13" t="s">
        <v>33</v>
      </c>
      <c r="W7" s="5">
        <v>12154</v>
      </c>
      <c r="X7" s="5">
        <v>1425.4</v>
      </c>
      <c r="Y7" s="5">
        <v>1955</v>
      </c>
      <c r="Z7" s="5">
        <v>10728.6</v>
      </c>
    </row>
    <row r="8" spans="2:26" x14ac:dyDescent="0.3">
      <c r="B8" s="12" t="s">
        <v>28</v>
      </c>
      <c r="C8" s="5">
        <v>520249</v>
      </c>
      <c r="E8" s="12" t="s">
        <v>28</v>
      </c>
      <c r="F8" s="5">
        <v>67527.885606099997</v>
      </c>
      <c r="H8" s="12" t="s">
        <v>28</v>
      </c>
      <c r="I8" s="5">
        <v>452721.11439389997</v>
      </c>
      <c r="K8" s="10" t="s">
        <v>33</v>
      </c>
      <c r="L8" s="5"/>
      <c r="M8" s="5"/>
      <c r="N8" s="5">
        <v>1</v>
      </c>
      <c r="O8" s="5"/>
      <c r="P8" s="5"/>
      <c r="Q8" s="5">
        <v>1955</v>
      </c>
      <c r="R8" s="5">
        <v>1</v>
      </c>
      <c r="S8" s="5">
        <v>1955</v>
      </c>
      <c r="V8" s="13" t="s">
        <v>34</v>
      </c>
      <c r="W8" s="5">
        <v>8400</v>
      </c>
      <c r="X8" s="5">
        <v>1664.4</v>
      </c>
      <c r="Y8" s="5">
        <v>2171</v>
      </c>
      <c r="Z8" s="5">
        <v>6735.6</v>
      </c>
    </row>
    <row r="9" spans="2:26" x14ac:dyDescent="0.3">
      <c r="B9" s="8" t="s">
        <v>48</v>
      </c>
      <c r="C9" s="5">
        <v>1316528</v>
      </c>
      <c r="E9" s="8" t="s">
        <v>48</v>
      </c>
      <c r="F9" s="5">
        <v>173454.1138891</v>
      </c>
      <c r="H9" s="8" t="s">
        <v>48</v>
      </c>
      <c r="I9" s="5">
        <v>1143073.8861108997</v>
      </c>
      <c r="K9" s="10" t="s">
        <v>34</v>
      </c>
      <c r="L9" s="5">
        <v>1</v>
      </c>
      <c r="M9" s="5"/>
      <c r="N9" s="5"/>
      <c r="O9" s="5">
        <v>2171</v>
      </c>
      <c r="P9" s="5"/>
      <c r="Q9" s="5"/>
      <c r="R9" s="5">
        <v>1</v>
      </c>
      <c r="S9" s="5">
        <v>2171</v>
      </c>
      <c r="V9" s="12" t="s">
        <v>26</v>
      </c>
      <c r="W9" s="5">
        <v>34207</v>
      </c>
      <c r="X9" s="5">
        <v>4268.2840908999997</v>
      </c>
      <c r="Y9" s="5">
        <v>4983</v>
      </c>
      <c r="Z9" s="5">
        <v>29938.715909099999</v>
      </c>
    </row>
    <row r="10" spans="2:26" x14ac:dyDescent="0.3">
      <c r="B10" s="12" t="s">
        <v>25</v>
      </c>
      <c r="C10" s="5">
        <v>709741</v>
      </c>
      <c r="E10" s="12" t="s">
        <v>25</v>
      </c>
      <c r="F10" s="5">
        <v>91277.064393200009</v>
      </c>
      <c r="H10" s="12" t="s">
        <v>25</v>
      </c>
      <c r="I10" s="5">
        <v>618463.93560679979</v>
      </c>
      <c r="K10" s="10" t="s">
        <v>35</v>
      </c>
      <c r="L10" s="5"/>
      <c r="M10" s="5">
        <v>1</v>
      </c>
      <c r="N10" s="5"/>
      <c r="O10" s="5"/>
      <c r="P10" s="5">
        <v>1975</v>
      </c>
      <c r="Q10" s="5"/>
      <c r="R10" s="5">
        <v>1</v>
      </c>
      <c r="S10" s="5">
        <v>1975</v>
      </c>
      <c r="V10" s="13" t="s">
        <v>35</v>
      </c>
      <c r="W10" s="5">
        <v>20607</v>
      </c>
      <c r="X10" s="5">
        <v>2575.875</v>
      </c>
      <c r="Y10" s="5">
        <v>1975</v>
      </c>
      <c r="Z10" s="5">
        <v>18031.125</v>
      </c>
    </row>
    <row r="11" spans="2:26" x14ac:dyDescent="0.3">
      <c r="B11" s="12" t="s">
        <v>26</v>
      </c>
      <c r="C11" s="5">
        <v>341320</v>
      </c>
      <c r="E11" s="12" t="s">
        <v>26</v>
      </c>
      <c r="F11" s="5">
        <v>44286.271970900001</v>
      </c>
      <c r="H11" s="12" t="s">
        <v>26</v>
      </c>
      <c r="I11" s="5">
        <v>297033.72802909999</v>
      </c>
      <c r="K11" s="10" t="s">
        <v>36</v>
      </c>
      <c r="L11" s="5">
        <v>1</v>
      </c>
      <c r="M11" s="5"/>
      <c r="N11" s="5"/>
      <c r="O11" s="5">
        <v>1186</v>
      </c>
      <c r="P11" s="5"/>
      <c r="Q11" s="5"/>
      <c r="R11" s="5">
        <v>1</v>
      </c>
      <c r="S11" s="5">
        <v>1186</v>
      </c>
      <c r="V11" s="13" t="s">
        <v>36</v>
      </c>
      <c r="W11" s="5">
        <v>3525</v>
      </c>
      <c r="X11" s="5">
        <v>776.5</v>
      </c>
      <c r="Y11" s="5">
        <v>1186</v>
      </c>
      <c r="Z11" s="5">
        <v>2748.5</v>
      </c>
    </row>
    <row r="12" spans="2:26" x14ac:dyDescent="0.3">
      <c r="B12" s="12" t="s">
        <v>27</v>
      </c>
      <c r="C12" s="5">
        <v>137921</v>
      </c>
      <c r="E12" s="12" t="s">
        <v>27</v>
      </c>
      <c r="F12" s="5">
        <v>22050.8262627</v>
      </c>
      <c r="H12" s="12" t="s">
        <v>27</v>
      </c>
      <c r="I12" s="5">
        <v>115870.17373730001</v>
      </c>
      <c r="K12" s="10" t="s">
        <v>37</v>
      </c>
      <c r="L12" s="5"/>
      <c r="M12" s="5"/>
      <c r="N12" s="5">
        <v>1</v>
      </c>
      <c r="O12" s="5"/>
      <c r="P12" s="5"/>
      <c r="Q12" s="5">
        <v>1822</v>
      </c>
      <c r="R12" s="5">
        <v>1</v>
      </c>
      <c r="S12" s="5">
        <v>1822</v>
      </c>
      <c r="V12" s="13" t="s">
        <v>37</v>
      </c>
      <c r="W12" s="5">
        <v>10075</v>
      </c>
      <c r="X12" s="5">
        <v>915.90909090000002</v>
      </c>
      <c r="Y12" s="5">
        <v>1822</v>
      </c>
      <c r="Z12" s="5">
        <v>9159.0909090999994</v>
      </c>
    </row>
    <row r="13" spans="2:26" x14ac:dyDescent="0.3">
      <c r="B13" s="12" t="s">
        <v>28</v>
      </c>
      <c r="C13" s="5">
        <v>127546</v>
      </c>
      <c r="E13" s="12" t="s">
        <v>28</v>
      </c>
      <c r="F13" s="5">
        <v>15839.951262299999</v>
      </c>
      <c r="G13" s="4"/>
      <c r="H13" s="12" t="s">
        <v>28</v>
      </c>
      <c r="I13" s="5">
        <v>111706.04873769998</v>
      </c>
      <c r="K13" s="10" t="s">
        <v>38</v>
      </c>
      <c r="L13" s="5"/>
      <c r="M13" s="5"/>
      <c r="N13" s="5">
        <v>1</v>
      </c>
      <c r="O13" s="5"/>
      <c r="P13" s="5"/>
      <c r="Q13" s="5">
        <v>1584</v>
      </c>
      <c r="R13" s="5">
        <v>1</v>
      </c>
      <c r="S13" s="5">
        <v>1584</v>
      </c>
      <c r="V13" s="12" t="s">
        <v>27</v>
      </c>
      <c r="W13" s="5">
        <v>29725</v>
      </c>
      <c r="X13" s="5">
        <v>4873.811111</v>
      </c>
      <c r="Y13" s="5">
        <v>6716</v>
      </c>
      <c r="Z13" s="5">
        <v>24851.188888999997</v>
      </c>
    </row>
    <row r="14" spans="2:26" x14ac:dyDescent="0.3">
      <c r="B14" s="8" t="s">
        <v>22</v>
      </c>
      <c r="C14" s="5">
        <v>1925850</v>
      </c>
      <c r="E14" s="8" t="s">
        <v>22</v>
      </c>
      <c r="F14" s="5">
        <v>254136.89469709998</v>
      </c>
      <c r="H14" s="8" t="s">
        <v>22</v>
      </c>
      <c r="I14" s="5">
        <v>1671713.1053028996</v>
      </c>
      <c r="K14" s="10" t="s">
        <v>39</v>
      </c>
      <c r="L14" s="5">
        <v>1</v>
      </c>
      <c r="M14" s="5"/>
      <c r="N14" s="5"/>
      <c r="O14" s="5">
        <v>1961</v>
      </c>
      <c r="P14" s="5"/>
      <c r="Q14" s="5"/>
      <c r="R14" s="5">
        <v>1</v>
      </c>
      <c r="S14" s="5">
        <v>1961</v>
      </c>
      <c r="V14" s="13" t="s">
        <v>38</v>
      </c>
      <c r="W14" s="5">
        <v>9612</v>
      </c>
      <c r="X14" s="5">
        <v>961.2</v>
      </c>
      <c r="Y14" s="5">
        <v>1584</v>
      </c>
      <c r="Z14" s="5">
        <v>8650.7999999999993</v>
      </c>
    </row>
    <row r="15" spans="2:26" x14ac:dyDescent="0.3">
      <c r="K15" s="10" t="s">
        <v>40</v>
      </c>
      <c r="L15" s="5">
        <v>2</v>
      </c>
      <c r="M15" s="5"/>
      <c r="N15" s="5"/>
      <c r="O15" s="5">
        <v>3171</v>
      </c>
      <c r="P15" s="5"/>
      <c r="Q15" s="5"/>
      <c r="R15" s="5">
        <v>2</v>
      </c>
      <c r="S15" s="5">
        <v>3171</v>
      </c>
      <c r="V15" s="13" t="s">
        <v>39</v>
      </c>
      <c r="W15" s="5">
        <v>6908</v>
      </c>
      <c r="X15" s="5">
        <v>1450.125</v>
      </c>
      <c r="Y15" s="5">
        <v>1961</v>
      </c>
      <c r="Z15" s="5">
        <v>5457.875</v>
      </c>
    </row>
    <row r="16" spans="2:26" x14ac:dyDescent="0.3">
      <c r="B16" s="12" t="s">
        <v>79</v>
      </c>
      <c r="E16" s="12" t="s">
        <v>79</v>
      </c>
      <c r="F16" s="18">
        <f>F17/C17</f>
        <v>0.13196089762811225</v>
      </c>
      <c r="H16" s="12" t="s">
        <v>79</v>
      </c>
      <c r="I16" s="18">
        <f>I17/C17</f>
        <v>0.86803910237188753</v>
      </c>
      <c r="K16" s="10" t="s">
        <v>41</v>
      </c>
      <c r="L16" s="5">
        <v>1</v>
      </c>
      <c r="M16" s="5"/>
      <c r="N16" s="5">
        <v>1</v>
      </c>
      <c r="O16" s="5">
        <v>2394</v>
      </c>
      <c r="P16" s="5"/>
      <c r="Q16" s="5">
        <v>1455</v>
      </c>
      <c r="R16" s="5">
        <v>2</v>
      </c>
      <c r="S16" s="5">
        <v>3849</v>
      </c>
      <c r="V16" s="13" t="s">
        <v>40</v>
      </c>
      <c r="W16" s="5">
        <v>13205</v>
      </c>
      <c r="X16" s="5">
        <v>2462.4861110000002</v>
      </c>
      <c r="Y16" s="5">
        <v>3171</v>
      </c>
      <c r="Z16" s="5">
        <v>10742.513889</v>
      </c>
    </row>
    <row r="17" spans="2:26" x14ac:dyDescent="0.3">
      <c r="B17" s="9" t="s">
        <v>22</v>
      </c>
      <c r="C17" s="11">
        <f>INDEX($C$4:$C$14,MATCH($B$17,$B$4:$B$14,0))</f>
        <v>1925850</v>
      </c>
      <c r="E17" s="9" t="s">
        <v>22</v>
      </c>
      <c r="F17" s="11">
        <f>INDEX($F$4:$F$14,MATCH($E$17,$E$4:$E$14,0))</f>
        <v>254136.89469709998</v>
      </c>
      <c r="H17" s="9" t="s">
        <v>22</v>
      </c>
      <c r="I17" s="11">
        <f>INDEX($I$4:$I$14,MATCH($H$17,$H$4:$H$14,0))</f>
        <v>1671713.1053028996</v>
      </c>
      <c r="K17" s="10" t="s">
        <v>42</v>
      </c>
      <c r="L17" s="5">
        <v>7</v>
      </c>
      <c r="M17" s="5">
        <v>7</v>
      </c>
      <c r="N17" s="5">
        <v>6</v>
      </c>
      <c r="O17" s="5">
        <v>11408</v>
      </c>
      <c r="P17" s="5">
        <v>10582</v>
      </c>
      <c r="Q17" s="5">
        <v>10536</v>
      </c>
      <c r="R17" s="5">
        <v>20</v>
      </c>
      <c r="S17" s="5">
        <v>32526</v>
      </c>
      <c r="V17" s="12" t="s">
        <v>28</v>
      </c>
      <c r="W17" s="5">
        <v>520249</v>
      </c>
      <c r="X17" s="5">
        <v>67527.885606099997</v>
      </c>
      <c r="Y17" s="5">
        <v>72864</v>
      </c>
      <c r="Z17" s="5">
        <v>452721.11439389992</v>
      </c>
    </row>
    <row r="18" spans="2:26" x14ac:dyDescent="0.3">
      <c r="K18" s="10" t="s">
        <v>43</v>
      </c>
      <c r="L18" s="5">
        <v>7</v>
      </c>
      <c r="M18" s="5">
        <v>8</v>
      </c>
      <c r="N18" s="5">
        <v>6</v>
      </c>
      <c r="O18" s="5">
        <v>13532</v>
      </c>
      <c r="P18" s="5">
        <v>14129</v>
      </c>
      <c r="Q18" s="5">
        <v>8828</v>
      </c>
      <c r="R18" s="5">
        <v>21</v>
      </c>
      <c r="S18" s="5">
        <v>36489</v>
      </c>
      <c r="V18" s="13" t="s">
        <v>41</v>
      </c>
      <c r="W18" s="5">
        <v>25674</v>
      </c>
      <c r="X18" s="5">
        <v>3269.3611110000002</v>
      </c>
      <c r="Y18" s="5">
        <v>3849</v>
      </c>
      <c r="Z18" s="5">
        <v>22404.638889000002</v>
      </c>
    </row>
    <row r="19" spans="2:26" x14ac:dyDescent="0.3">
      <c r="B19" t="s">
        <v>76</v>
      </c>
      <c r="C19" t="s">
        <v>75</v>
      </c>
      <c r="E19" t="s">
        <v>75</v>
      </c>
      <c r="H19" t="s">
        <v>75</v>
      </c>
      <c r="K19" s="8" t="s">
        <v>48</v>
      </c>
      <c r="L19" s="5">
        <v>53</v>
      </c>
      <c r="M19" s="5">
        <v>38</v>
      </c>
      <c r="N19" s="5">
        <v>38</v>
      </c>
      <c r="O19" s="5">
        <v>83378</v>
      </c>
      <c r="P19" s="5">
        <v>70023</v>
      </c>
      <c r="Q19" s="5">
        <v>60010</v>
      </c>
      <c r="R19" s="5">
        <v>129</v>
      </c>
      <c r="S19" s="5">
        <v>213411</v>
      </c>
      <c r="V19" s="13" t="s">
        <v>42</v>
      </c>
      <c r="W19" s="5">
        <v>231711</v>
      </c>
      <c r="X19" s="5">
        <v>31417.663382300001</v>
      </c>
      <c r="Y19" s="5">
        <v>32526</v>
      </c>
      <c r="Z19" s="5">
        <v>200293.3366177</v>
      </c>
    </row>
    <row r="20" spans="2:26" x14ac:dyDescent="0.3">
      <c r="B20">
        <f>COUNTIF(B4:B14,2020)</f>
        <v>1</v>
      </c>
      <c r="C20">
        <f>IF(B20=1,2020,"")</f>
        <v>2020</v>
      </c>
      <c r="K20" s="10" t="s">
        <v>32</v>
      </c>
      <c r="L20" s="5">
        <v>11</v>
      </c>
      <c r="M20" s="5">
        <v>8</v>
      </c>
      <c r="N20" s="5">
        <v>5</v>
      </c>
      <c r="O20" s="5">
        <v>16149</v>
      </c>
      <c r="P20" s="5">
        <v>15174</v>
      </c>
      <c r="Q20" s="5">
        <v>8676</v>
      </c>
      <c r="R20" s="5">
        <v>24</v>
      </c>
      <c r="S20" s="5">
        <v>39999</v>
      </c>
      <c r="V20" s="13" t="s">
        <v>43</v>
      </c>
      <c r="W20" s="5">
        <v>262864</v>
      </c>
      <c r="X20" s="5">
        <v>32840.861112799997</v>
      </c>
      <c r="Y20" s="5">
        <v>36489</v>
      </c>
      <c r="Z20" s="5">
        <v>230023.13888719995</v>
      </c>
    </row>
    <row r="21" spans="2:26" x14ac:dyDescent="0.3">
      <c r="B21">
        <f>COUNTIF(B4:B14,2021)</f>
        <v>1</v>
      </c>
      <c r="C21">
        <f>IF(B21=1,2021,"")</f>
        <v>2021</v>
      </c>
      <c r="K21" s="10" t="s">
        <v>33</v>
      </c>
      <c r="L21" s="5">
        <v>10</v>
      </c>
      <c r="M21" s="5">
        <v>6</v>
      </c>
      <c r="N21" s="5">
        <v>5</v>
      </c>
      <c r="O21" s="5">
        <v>14257</v>
      </c>
      <c r="P21" s="5">
        <v>11563</v>
      </c>
      <c r="Q21" s="5">
        <v>6824</v>
      </c>
      <c r="R21" s="5">
        <v>21</v>
      </c>
      <c r="S21" s="5">
        <v>32644</v>
      </c>
      <c r="V21" s="8" t="s">
        <v>48</v>
      </c>
      <c r="W21" s="5">
        <v>1316528</v>
      </c>
      <c r="X21" s="5">
        <v>173454.1138891</v>
      </c>
      <c r="Y21" s="5">
        <v>213411</v>
      </c>
      <c r="Z21" s="5">
        <v>1143073.8861109</v>
      </c>
    </row>
    <row r="22" spans="2:26" x14ac:dyDescent="0.3">
      <c r="B22" s="9" t="s">
        <v>77</v>
      </c>
      <c r="C22" s="17" t="str">
        <f>CONCATENATE(IF(SUM(B20:B21)=2,"2-Year",IF(B20=1,"2020","2021"))," ",C3)</f>
        <v>2-Year Gross Revenue</v>
      </c>
      <c r="E22" s="9" t="s">
        <v>77</v>
      </c>
      <c r="F22" s="17" t="str">
        <f>CONCATENATE(IF(SUM(B20:B21)=2,"2-Year",IF(B20=1,"2020","2021"))," ","Marketing Spend")</f>
        <v>2-Year Marketing Spend</v>
      </c>
      <c r="H22" s="9" t="s">
        <v>77</v>
      </c>
      <c r="I22" s="17" t="str">
        <f>CONCATENATE(IF(SUM(B20:B21)=2,"2-Year",IF(B20=1,"2020","2021"))," ","Net Revenue")</f>
        <v>2-Year Net Revenue</v>
      </c>
      <c r="K22" s="10" t="s">
        <v>34</v>
      </c>
      <c r="L22" s="5">
        <v>5</v>
      </c>
      <c r="M22" s="5">
        <v>7</v>
      </c>
      <c r="N22" s="5">
        <v>12</v>
      </c>
      <c r="O22" s="5">
        <v>7993</v>
      </c>
      <c r="P22" s="5">
        <v>12847</v>
      </c>
      <c r="Q22" s="5">
        <v>18052</v>
      </c>
      <c r="R22" s="5">
        <v>24</v>
      </c>
      <c r="S22" s="5">
        <v>38892</v>
      </c>
      <c r="V22" s="12" t="s">
        <v>25</v>
      </c>
      <c r="W22" s="5">
        <v>709741</v>
      </c>
      <c r="X22" s="5">
        <v>91277.064393199995</v>
      </c>
      <c r="Y22" s="5">
        <v>111535</v>
      </c>
      <c r="Z22" s="5">
        <v>618463.93560680002</v>
      </c>
    </row>
    <row r="23" spans="2:26" x14ac:dyDescent="0.3">
      <c r="K23" s="10" t="s">
        <v>35</v>
      </c>
      <c r="L23" s="5">
        <v>11</v>
      </c>
      <c r="M23" s="5">
        <v>9</v>
      </c>
      <c r="N23" s="5">
        <v>3</v>
      </c>
      <c r="O23" s="5">
        <v>17892</v>
      </c>
      <c r="P23" s="5">
        <v>15368</v>
      </c>
      <c r="Q23" s="5">
        <v>4249</v>
      </c>
      <c r="R23" s="5">
        <v>23</v>
      </c>
      <c r="S23" s="5">
        <v>37509</v>
      </c>
      <c r="V23" s="13" t="s">
        <v>32</v>
      </c>
      <c r="W23" s="5">
        <v>252147</v>
      </c>
      <c r="X23" s="5">
        <v>32129.746716600002</v>
      </c>
      <c r="Y23" s="5">
        <v>39999</v>
      </c>
      <c r="Z23" s="5">
        <v>220017.2532834</v>
      </c>
    </row>
    <row r="24" spans="2:26" x14ac:dyDescent="0.3">
      <c r="K24" s="10" t="s">
        <v>36</v>
      </c>
      <c r="L24" s="5">
        <v>1</v>
      </c>
      <c r="M24" s="5">
        <v>1</v>
      </c>
      <c r="N24" s="5">
        <v>3</v>
      </c>
      <c r="O24" s="5">
        <v>1400</v>
      </c>
      <c r="P24" s="5">
        <v>1806</v>
      </c>
      <c r="Q24" s="5">
        <v>4467</v>
      </c>
      <c r="R24" s="5">
        <v>5</v>
      </c>
      <c r="S24" s="5">
        <v>7673</v>
      </c>
      <c r="V24" s="13" t="s">
        <v>33</v>
      </c>
      <c r="W24" s="5">
        <v>198761</v>
      </c>
      <c r="X24" s="5">
        <v>26633.456565500004</v>
      </c>
      <c r="Y24" s="5">
        <v>32644</v>
      </c>
      <c r="Z24" s="5">
        <v>172127.54343450002</v>
      </c>
    </row>
    <row r="25" spans="2:26" x14ac:dyDescent="0.3">
      <c r="K25" s="10" t="s">
        <v>37</v>
      </c>
      <c r="L25" s="5"/>
      <c r="M25" s="5">
        <v>1</v>
      </c>
      <c r="N25" s="5">
        <v>4</v>
      </c>
      <c r="O25" s="5"/>
      <c r="P25" s="5">
        <v>1621</v>
      </c>
      <c r="Q25" s="5">
        <v>7030</v>
      </c>
      <c r="R25" s="5">
        <v>5</v>
      </c>
      <c r="S25" s="5">
        <v>8651</v>
      </c>
      <c r="V25" s="13" t="s">
        <v>34</v>
      </c>
      <c r="W25" s="5">
        <v>258833</v>
      </c>
      <c r="X25" s="5">
        <v>32513.861111099995</v>
      </c>
      <c r="Y25" s="5">
        <v>38892</v>
      </c>
      <c r="Z25" s="5">
        <v>226319.13888890005</v>
      </c>
    </row>
    <row r="26" spans="2:26" x14ac:dyDescent="0.3">
      <c r="K26" s="10" t="s">
        <v>38</v>
      </c>
      <c r="L26" s="5">
        <v>4</v>
      </c>
      <c r="M26" s="5"/>
      <c r="N26" s="5">
        <v>1</v>
      </c>
      <c r="O26" s="5">
        <v>8771</v>
      </c>
      <c r="P26" s="5"/>
      <c r="Q26" s="5">
        <v>1812</v>
      </c>
      <c r="R26" s="5">
        <v>5</v>
      </c>
      <c r="S26" s="5">
        <v>10583</v>
      </c>
      <c r="V26" s="12" t="s">
        <v>26</v>
      </c>
      <c r="W26" s="5">
        <v>341320</v>
      </c>
      <c r="X26" s="5">
        <v>44286.271970900008</v>
      </c>
      <c r="Y26" s="5">
        <v>53833</v>
      </c>
      <c r="Z26" s="5">
        <v>297033.72802909993</v>
      </c>
    </row>
    <row r="27" spans="2:26" x14ac:dyDescent="0.3">
      <c r="K27" s="10" t="s">
        <v>39</v>
      </c>
      <c r="L27" s="5">
        <v>4</v>
      </c>
      <c r="M27" s="5"/>
      <c r="N27" s="5">
        <v>1</v>
      </c>
      <c r="O27" s="5">
        <v>6583</v>
      </c>
      <c r="P27" s="5"/>
      <c r="Q27" s="5">
        <v>2273</v>
      </c>
      <c r="R27" s="5">
        <v>5</v>
      </c>
      <c r="S27" s="5">
        <v>8856</v>
      </c>
      <c r="V27" s="13" t="s">
        <v>35</v>
      </c>
      <c r="W27" s="5">
        <v>226273</v>
      </c>
      <c r="X27" s="5">
        <v>29469.403536400005</v>
      </c>
      <c r="Y27" s="5">
        <v>37509</v>
      </c>
      <c r="Z27" s="5">
        <v>196803.59646359997</v>
      </c>
    </row>
    <row r="28" spans="2:26" x14ac:dyDescent="0.3">
      <c r="K28" s="10" t="s">
        <v>40</v>
      </c>
      <c r="L28" s="5">
        <v>2</v>
      </c>
      <c r="M28" s="5">
        <v>3</v>
      </c>
      <c r="N28" s="5"/>
      <c r="O28" s="5">
        <v>2704</v>
      </c>
      <c r="P28" s="5">
        <v>5795</v>
      </c>
      <c r="Q28" s="5"/>
      <c r="R28" s="5">
        <v>5</v>
      </c>
      <c r="S28" s="5">
        <v>8499</v>
      </c>
      <c r="V28" s="13" t="s">
        <v>36</v>
      </c>
      <c r="W28" s="5">
        <v>54928</v>
      </c>
      <c r="X28" s="5">
        <v>6666.0128784999997</v>
      </c>
      <c r="Y28" s="5">
        <v>7673</v>
      </c>
      <c r="Z28" s="5">
        <v>48261.987121500002</v>
      </c>
    </row>
    <row r="29" spans="2:26" x14ac:dyDescent="0.3">
      <c r="K29" s="10" t="s">
        <v>41</v>
      </c>
      <c r="L29" s="5">
        <v>1</v>
      </c>
      <c r="M29" s="5">
        <v>1</v>
      </c>
      <c r="N29" s="5">
        <v>2</v>
      </c>
      <c r="O29" s="5">
        <v>1625</v>
      </c>
      <c r="P29" s="5">
        <v>1925</v>
      </c>
      <c r="Q29" s="5">
        <v>3674</v>
      </c>
      <c r="R29" s="5">
        <v>4</v>
      </c>
      <c r="S29" s="5">
        <v>7224</v>
      </c>
      <c r="V29" s="13" t="s">
        <v>37</v>
      </c>
      <c r="W29" s="5">
        <v>60119</v>
      </c>
      <c r="X29" s="5">
        <v>8150.8555559999995</v>
      </c>
      <c r="Y29" s="5">
        <v>8651</v>
      </c>
      <c r="Z29" s="5">
        <v>51968.144443999998</v>
      </c>
    </row>
    <row r="30" spans="2:26" x14ac:dyDescent="0.3">
      <c r="K30" s="10" t="s">
        <v>42</v>
      </c>
      <c r="L30" s="5">
        <v>2</v>
      </c>
      <c r="M30" s="5">
        <v>2</v>
      </c>
      <c r="N30" s="5"/>
      <c r="O30" s="5">
        <v>2397</v>
      </c>
      <c r="P30" s="5">
        <v>3924</v>
      </c>
      <c r="Q30" s="5"/>
      <c r="R30" s="5">
        <v>4</v>
      </c>
      <c r="S30" s="5">
        <v>6321</v>
      </c>
      <c r="V30" s="12" t="s">
        <v>27</v>
      </c>
      <c r="W30" s="5">
        <v>137921</v>
      </c>
      <c r="X30" s="5">
        <v>22050.8262627</v>
      </c>
      <c r="Y30" s="5">
        <v>27938</v>
      </c>
      <c r="Z30" s="5">
        <v>115870.17373730001</v>
      </c>
    </row>
    <row r="31" spans="2:26" x14ac:dyDescent="0.3">
      <c r="K31" s="10" t="s">
        <v>43</v>
      </c>
      <c r="L31" s="5">
        <v>2</v>
      </c>
      <c r="M31" s="5"/>
      <c r="N31" s="5">
        <v>2</v>
      </c>
      <c r="O31" s="5">
        <v>3607</v>
      </c>
      <c r="P31" s="5"/>
      <c r="Q31" s="5">
        <v>2953</v>
      </c>
      <c r="R31" s="5">
        <v>4</v>
      </c>
      <c r="S31" s="5">
        <v>6560</v>
      </c>
      <c r="V31" s="13" t="s">
        <v>38</v>
      </c>
      <c r="W31" s="5">
        <v>38352</v>
      </c>
      <c r="X31" s="5">
        <v>7646.8727273000004</v>
      </c>
      <c r="Y31" s="5">
        <v>10583</v>
      </c>
      <c r="Z31" s="5">
        <v>30705.127272700003</v>
      </c>
    </row>
    <row r="32" spans="2:26" x14ac:dyDescent="0.3">
      <c r="K32" s="8" t="s">
        <v>22</v>
      </c>
      <c r="L32" s="5">
        <v>74</v>
      </c>
      <c r="M32" s="5">
        <v>54</v>
      </c>
      <c r="N32" s="5">
        <v>54</v>
      </c>
      <c r="O32" s="5">
        <v>120446</v>
      </c>
      <c r="P32" s="5">
        <v>96709</v>
      </c>
      <c r="Q32" s="5">
        <v>86190</v>
      </c>
      <c r="R32" s="5">
        <v>182</v>
      </c>
      <c r="S32" s="5">
        <v>303345</v>
      </c>
      <c r="V32" s="13" t="s">
        <v>39</v>
      </c>
      <c r="W32" s="5">
        <v>34542</v>
      </c>
      <c r="X32" s="5">
        <v>6377.8285354</v>
      </c>
      <c r="Y32" s="5">
        <v>8856</v>
      </c>
      <c r="Z32" s="5">
        <v>28164.1714646</v>
      </c>
    </row>
    <row r="33" spans="11:26" x14ac:dyDescent="0.3">
      <c r="V33" s="13" t="s">
        <v>40</v>
      </c>
      <c r="W33" s="5">
        <v>65027</v>
      </c>
      <c r="X33" s="5">
        <v>8026.125</v>
      </c>
      <c r="Y33" s="5">
        <v>8499</v>
      </c>
      <c r="Z33" s="5">
        <v>57000.875</v>
      </c>
    </row>
    <row r="34" spans="11:26" x14ac:dyDescent="0.3">
      <c r="V34" s="12" t="s">
        <v>28</v>
      </c>
      <c r="W34" s="5">
        <v>127546</v>
      </c>
      <c r="X34" s="5">
        <v>15839.951262300001</v>
      </c>
      <c r="Y34" s="5">
        <v>20105</v>
      </c>
      <c r="Z34" s="5">
        <v>111706.04873770001</v>
      </c>
    </row>
    <row r="35" spans="11:26" x14ac:dyDescent="0.3">
      <c r="L35" t="s">
        <v>0</v>
      </c>
      <c r="M35" t="s">
        <v>12</v>
      </c>
      <c r="N35" t="s">
        <v>16</v>
      </c>
      <c r="O35" t="s">
        <v>14</v>
      </c>
      <c r="V35" s="13" t="s">
        <v>41</v>
      </c>
      <c r="W35" s="5">
        <v>46528</v>
      </c>
      <c r="X35" s="5">
        <v>5684.3765149999999</v>
      </c>
      <c r="Y35" s="5">
        <v>7224</v>
      </c>
      <c r="Z35" s="5">
        <v>40843.623484999996</v>
      </c>
    </row>
    <row r="36" spans="11:26" x14ac:dyDescent="0.3">
      <c r="K36" t="s">
        <v>32</v>
      </c>
      <c r="L36" t="s">
        <v>49</v>
      </c>
      <c r="M36">
        <f>IFERROR(INDEX(L$6:L$18,MATCH($K36,$K$6:$K$18,0)),"")</f>
        <v>1</v>
      </c>
      <c r="N36">
        <f t="shared" ref="N36:O36" si="0">IFERROR(INDEX(M$6:M$18,MATCH($K36,$K$6:$K$18,0)),"")</f>
        <v>0</v>
      </c>
      <c r="O36">
        <f t="shared" si="0"/>
        <v>0</v>
      </c>
      <c r="V36" s="13" t="s">
        <v>42</v>
      </c>
      <c r="W36" s="5">
        <v>47025</v>
      </c>
      <c r="X36" s="5">
        <v>5321.2409090000001</v>
      </c>
      <c r="Y36" s="5">
        <v>6321</v>
      </c>
      <c r="Z36" s="5">
        <v>41703.759091</v>
      </c>
    </row>
    <row r="37" spans="11:26" x14ac:dyDescent="0.3">
      <c r="K37" t="s">
        <v>33</v>
      </c>
      <c r="L37" t="s">
        <v>50</v>
      </c>
      <c r="M37">
        <f t="shared" ref="M37:O37" si="1">IFERROR(INDEX(L$6:L$18,MATCH($K37,$K$6:$K$18,0)),"")</f>
        <v>0</v>
      </c>
      <c r="N37">
        <f t="shared" si="1"/>
        <v>0</v>
      </c>
      <c r="O37">
        <f t="shared" si="1"/>
        <v>1</v>
      </c>
      <c r="V37" s="13" t="s">
        <v>43</v>
      </c>
      <c r="W37" s="5">
        <v>33993</v>
      </c>
      <c r="X37" s="5">
        <v>4834.3338383</v>
      </c>
      <c r="Y37" s="5">
        <v>6560</v>
      </c>
      <c r="Z37" s="5">
        <v>29158.666161699999</v>
      </c>
    </row>
    <row r="38" spans="11:26" x14ac:dyDescent="0.3">
      <c r="K38" t="s">
        <v>34</v>
      </c>
      <c r="L38" t="s">
        <v>51</v>
      </c>
      <c r="M38">
        <f t="shared" ref="M38:O38" si="2">IFERROR(INDEX(L$6:L$18,MATCH($K38,$K$6:$K$18,0)),"")</f>
        <v>1</v>
      </c>
      <c r="N38">
        <f t="shared" si="2"/>
        <v>0</v>
      </c>
      <c r="O38">
        <f t="shared" si="2"/>
        <v>0</v>
      </c>
      <c r="V38" s="8" t="s">
        <v>22</v>
      </c>
      <c r="W38" s="5">
        <v>1925850</v>
      </c>
      <c r="X38" s="5">
        <v>254136.89469710007</v>
      </c>
      <c r="Y38" s="5">
        <v>303345</v>
      </c>
      <c r="Z38" s="5">
        <v>1671713.1053028998</v>
      </c>
    </row>
    <row r="39" spans="11:26" x14ac:dyDescent="0.3">
      <c r="K39" t="s">
        <v>35</v>
      </c>
      <c r="L39" t="s">
        <v>52</v>
      </c>
      <c r="M39">
        <f t="shared" ref="M39:O39" si="3">IFERROR(INDEX(L$6:L$18,MATCH($K39,$K$6:$K$18,0)),"")</f>
        <v>0</v>
      </c>
      <c r="N39">
        <f t="shared" si="3"/>
        <v>1</v>
      </c>
      <c r="O39">
        <f t="shared" si="3"/>
        <v>0</v>
      </c>
    </row>
    <row r="40" spans="11:26" x14ac:dyDescent="0.3">
      <c r="K40" t="s">
        <v>36</v>
      </c>
      <c r="L40" t="s">
        <v>53</v>
      </c>
      <c r="M40">
        <f t="shared" ref="M40:O40" si="4">IFERROR(INDEX(L$6:L$18,MATCH($K40,$K$6:$K$18,0)),"")</f>
        <v>1</v>
      </c>
      <c r="N40">
        <f t="shared" si="4"/>
        <v>0</v>
      </c>
      <c r="O40">
        <f t="shared" si="4"/>
        <v>0</v>
      </c>
      <c r="V40" s="9" t="s">
        <v>77</v>
      </c>
      <c r="W40" s="9" t="str">
        <f>CONCATENATE(IF(SUM(B20:B21)=2,"2-Year",IF(B20=1,"2020","2021"))," ","Trend Overview")</f>
        <v>2-Year Trend Overview</v>
      </c>
    </row>
    <row r="41" spans="11:26" x14ac:dyDescent="0.3">
      <c r="K41" t="s">
        <v>37</v>
      </c>
      <c r="L41" t="s">
        <v>54</v>
      </c>
      <c r="M41">
        <f t="shared" ref="M41:O41" si="5">IFERROR(INDEX(L$6:L$18,MATCH($K41,$K$6:$K$18,0)),"")</f>
        <v>0</v>
      </c>
      <c r="N41">
        <f t="shared" si="5"/>
        <v>0</v>
      </c>
      <c r="O41">
        <f t="shared" si="5"/>
        <v>1</v>
      </c>
    </row>
    <row r="42" spans="11:26" x14ac:dyDescent="0.3">
      <c r="K42" t="s">
        <v>38</v>
      </c>
      <c r="L42" t="s">
        <v>55</v>
      </c>
      <c r="M42">
        <f t="shared" ref="M42:O42" si="6">IFERROR(INDEX(L$6:L$18,MATCH($K42,$K$6:$K$18,0)),"")</f>
        <v>0</v>
      </c>
      <c r="N42">
        <f t="shared" si="6"/>
        <v>0</v>
      </c>
      <c r="O42">
        <f t="shared" si="6"/>
        <v>1</v>
      </c>
    </row>
    <row r="43" spans="11:26" x14ac:dyDescent="0.3">
      <c r="K43" t="s">
        <v>39</v>
      </c>
      <c r="L43" t="s">
        <v>56</v>
      </c>
      <c r="M43">
        <f t="shared" ref="M43:O43" si="7">IFERROR(INDEX(L$6:L$18,MATCH($K43,$K$6:$K$18,0)),"")</f>
        <v>1</v>
      </c>
      <c r="N43">
        <f t="shared" si="7"/>
        <v>0</v>
      </c>
      <c r="O43">
        <f t="shared" si="7"/>
        <v>0</v>
      </c>
    </row>
    <row r="44" spans="11:26" x14ac:dyDescent="0.3">
      <c r="K44" t="s">
        <v>40</v>
      </c>
      <c r="L44" t="s">
        <v>57</v>
      </c>
      <c r="M44">
        <f t="shared" ref="M44:O44" si="8">IFERROR(INDEX(L$6:L$18,MATCH($K44,$K$6:$K$18,0)),"")</f>
        <v>2</v>
      </c>
      <c r="N44">
        <f t="shared" si="8"/>
        <v>0</v>
      </c>
      <c r="O44">
        <f t="shared" si="8"/>
        <v>0</v>
      </c>
    </row>
    <row r="45" spans="11:26" x14ac:dyDescent="0.3">
      <c r="K45" t="s">
        <v>41</v>
      </c>
      <c r="L45" t="s">
        <v>58</v>
      </c>
      <c r="M45">
        <f t="shared" ref="M45:O45" si="9">IFERROR(INDEX(L$6:L$18,MATCH($K45,$K$6:$K$18,0)),"")</f>
        <v>1</v>
      </c>
      <c r="N45">
        <f t="shared" si="9"/>
        <v>0</v>
      </c>
      <c r="O45">
        <f t="shared" si="9"/>
        <v>1</v>
      </c>
    </row>
    <row r="46" spans="11:26" x14ac:dyDescent="0.3">
      <c r="K46" t="s">
        <v>42</v>
      </c>
      <c r="L46" t="s">
        <v>59</v>
      </c>
      <c r="M46">
        <f t="shared" ref="M46:O46" si="10">IFERROR(INDEX(L$6:L$18,MATCH($K46,$K$6:$K$18,0)),"")</f>
        <v>7</v>
      </c>
      <c r="N46">
        <f t="shared" si="10"/>
        <v>7</v>
      </c>
      <c r="O46">
        <f t="shared" si="10"/>
        <v>6</v>
      </c>
    </row>
    <row r="47" spans="11:26" x14ac:dyDescent="0.3">
      <c r="K47" t="s">
        <v>43</v>
      </c>
      <c r="L47" t="s">
        <v>60</v>
      </c>
      <c r="M47">
        <f t="shared" ref="M47:O47" si="11">IFERROR(INDEX(L$6:L$18,MATCH($K47,$K$6:$K$18,0)),"")</f>
        <v>7</v>
      </c>
      <c r="N47">
        <f t="shared" si="11"/>
        <v>8</v>
      </c>
      <c r="O47">
        <f t="shared" si="11"/>
        <v>6</v>
      </c>
    </row>
    <row r="48" spans="11:26" x14ac:dyDescent="0.3">
      <c r="K48" t="s">
        <v>32</v>
      </c>
      <c r="L48" t="s">
        <v>61</v>
      </c>
      <c r="M48">
        <f>IFERROR(INDEX(L$18:L$31,MATCH($K48,$K$18:$K$31,0)),"")</f>
        <v>11</v>
      </c>
      <c r="N48">
        <f t="shared" ref="N48:O48" si="12">IFERROR(INDEX(M$18:M$31,MATCH($K48,$K$18:$K$31,0)),"")</f>
        <v>8</v>
      </c>
      <c r="O48">
        <f t="shared" si="12"/>
        <v>5</v>
      </c>
    </row>
    <row r="49" spans="11:15" x14ac:dyDescent="0.3">
      <c r="K49" t="s">
        <v>33</v>
      </c>
      <c r="L49" t="s">
        <v>62</v>
      </c>
      <c r="M49">
        <f t="shared" ref="M49:O49" si="13">IFERROR(INDEX(L$18:L$31,MATCH($K49,$K$18:$K$31,0)),"")</f>
        <v>10</v>
      </c>
      <c r="N49">
        <f t="shared" si="13"/>
        <v>6</v>
      </c>
      <c r="O49">
        <f t="shared" si="13"/>
        <v>5</v>
      </c>
    </row>
    <row r="50" spans="11:15" x14ac:dyDescent="0.3">
      <c r="K50" t="s">
        <v>34</v>
      </c>
      <c r="L50" t="s">
        <v>63</v>
      </c>
      <c r="M50">
        <f t="shared" ref="M50:O50" si="14">IFERROR(INDEX(L$18:L$31,MATCH($K50,$K$18:$K$31,0)),"")</f>
        <v>5</v>
      </c>
      <c r="N50">
        <f t="shared" si="14"/>
        <v>7</v>
      </c>
      <c r="O50">
        <f t="shared" si="14"/>
        <v>12</v>
      </c>
    </row>
    <row r="51" spans="11:15" x14ac:dyDescent="0.3">
      <c r="K51" t="s">
        <v>35</v>
      </c>
      <c r="L51" t="s">
        <v>64</v>
      </c>
      <c r="M51">
        <f t="shared" ref="M51:O51" si="15">IFERROR(INDEX(L$18:L$31,MATCH($K51,$K$18:$K$31,0)),"")</f>
        <v>11</v>
      </c>
      <c r="N51">
        <f t="shared" si="15"/>
        <v>9</v>
      </c>
      <c r="O51">
        <f t="shared" si="15"/>
        <v>3</v>
      </c>
    </row>
    <row r="52" spans="11:15" x14ac:dyDescent="0.3">
      <c r="K52" t="s">
        <v>36</v>
      </c>
      <c r="L52" t="s">
        <v>65</v>
      </c>
      <c r="M52">
        <f t="shared" ref="M52:O52" si="16">IFERROR(INDEX(L$18:L$31,MATCH($K52,$K$18:$K$31,0)),"")</f>
        <v>1</v>
      </c>
      <c r="N52">
        <f t="shared" si="16"/>
        <v>1</v>
      </c>
      <c r="O52">
        <f t="shared" si="16"/>
        <v>3</v>
      </c>
    </row>
    <row r="53" spans="11:15" x14ac:dyDescent="0.3">
      <c r="K53" t="s">
        <v>37</v>
      </c>
      <c r="L53" t="s">
        <v>66</v>
      </c>
      <c r="M53">
        <f t="shared" ref="M53:O53" si="17">IFERROR(INDEX(L$18:L$31,MATCH($K53,$K$18:$K$31,0)),"")</f>
        <v>0</v>
      </c>
      <c r="N53">
        <f t="shared" si="17"/>
        <v>1</v>
      </c>
      <c r="O53">
        <f t="shared" si="17"/>
        <v>4</v>
      </c>
    </row>
    <row r="54" spans="11:15" x14ac:dyDescent="0.3">
      <c r="K54" t="s">
        <v>38</v>
      </c>
      <c r="L54" t="s">
        <v>67</v>
      </c>
      <c r="M54">
        <f t="shared" ref="M54:O54" si="18">IFERROR(INDEX(L$18:L$31,MATCH($K54,$K$18:$K$31,0)),"")</f>
        <v>4</v>
      </c>
      <c r="N54">
        <f t="shared" si="18"/>
        <v>0</v>
      </c>
      <c r="O54">
        <f t="shared" si="18"/>
        <v>1</v>
      </c>
    </row>
    <row r="55" spans="11:15" x14ac:dyDescent="0.3">
      <c r="K55" t="s">
        <v>39</v>
      </c>
      <c r="L55" t="s">
        <v>68</v>
      </c>
      <c r="M55">
        <f t="shared" ref="M55:O55" si="19">IFERROR(INDEX(L$18:L$31,MATCH($K55,$K$18:$K$31,0)),"")</f>
        <v>4</v>
      </c>
      <c r="N55">
        <f t="shared" si="19"/>
        <v>0</v>
      </c>
      <c r="O55">
        <f t="shared" si="19"/>
        <v>1</v>
      </c>
    </row>
    <row r="56" spans="11:15" x14ac:dyDescent="0.3">
      <c r="K56" t="s">
        <v>40</v>
      </c>
      <c r="L56" t="s">
        <v>69</v>
      </c>
      <c r="M56">
        <f t="shared" ref="M56:O56" si="20">IFERROR(INDEX(L$18:L$31,MATCH($K56,$K$18:$K$31,0)),"")</f>
        <v>2</v>
      </c>
      <c r="N56">
        <f t="shared" si="20"/>
        <v>3</v>
      </c>
      <c r="O56">
        <f t="shared" si="20"/>
        <v>0</v>
      </c>
    </row>
    <row r="57" spans="11:15" x14ac:dyDescent="0.3">
      <c r="K57" t="s">
        <v>41</v>
      </c>
      <c r="L57" t="s">
        <v>70</v>
      </c>
      <c r="M57">
        <f t="shared" ref="M57:O57" si="21">IFERROR(INDEX(L$18:L$31,MATCH($K57,$K$18:$K$31,0)),"")</f>
        <v>1</v>
      </c>
      <c r="N57">
        <f t="shared" si="21"/>
        <v>1</v>
      </c>
      <c r="O57">
        <f t="shared" si="21"/>
        <v>2</v>
      </c>
    </row>
    <row r="58" spans="11:15" x14ac:dyDescent="0.3">
      <c r="K58" t="s">
        <v>42</v>
      </c>
      <c r="L58" t="s">
        <v>71</v>
      </c>
      <c r="M58">
        <f t="shared" ref="M58:O58" si="22">IFERROR(INDEX(L$18:L$31,MATCH($K58,$K$18:$K$31,0)),"")</f>
        <v>2</v>
      </c>
      <c r="N58">
        <f t="shared" si="22"/>
        <v>2</v>
      </c>
      <c r="O58">
        <f t="shared" si="22"/>
        <v>0</v>
      </c>
    </row>
    <row r="59" spans="11:15" x14ac:dyDescent="0.3">
      <c r="K59" t="s">
        <v>43</v>
      </c>
      <c r="L59" t="s">
        <v>72</v>
      </c>
      <c r="M59">
        <f t="shared" ref="M59:O59" si="23">IFERROR(INDEX(L$18:L$31,MATCH($K59,$K$18:$K$31,0)),"")</f>
        <v>7</v>
      </c>
      <c r="N59">
        <f t="shared" si="23"/>
        <v>8</v>
      </c>
      <c r="O59">
        <f t="shared" si="23"/>
        <v>6</v>
      </c>
    </row>
  </sheetData>
  <pageMargins left="0.7" right="0.7" top="0.75" bottom="0.75" header="0.3" footer="0.3"/>
  <pageSetup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31"/>
  <sheetViews>
    <sheetView showGridLines="0" showRowColHeaders="0" tabSelected="1" zoomScaleNormal="100" workbookViewId="0">
      <selection activeCell="AI12" sqref="AI12"/>
    </sheetView>
  </sheetViews>
  <sheetFormatPr defaultColWidth="0" defaultRowHeight="14.4" x14ac:dyDescent="0.3"/>
  <cols>
    <col min="1" max="1" width="1.5546875" customWidth="1"/>
    <col min="2" max="3" width="5.33203125" hidden="1" customWidth="1"/>
    <col min="4" max="4" width="0.88671875" customWidth="1"/>
    <col min="5" max="5" width="2.44140625" customWidth="1"/>
    <col min="6" max="6" width="5.33203125" customWidth="1"/>
    <col min="7" max="8" width="6.5546875" customWidth="1"/>
    <col min="9" max="9" width="2.88671875" customWidth="1"/>
    <col min="10" max="10" width="5.33203125" customWidth="1"/>
    <col min="11" max="11" width="5.33203125" style="6" customWidth="1"/>
    <col min="12" max="20" width="5.33203125" customWidth="1"/>
    <col min="21" max="21" width="5.33203125" style="6" customWidth="1"/>
    <col min="22" max="31" width="5.33203125" customWidth="1"/>
    <col min="32" max="32" width="5.33203125" style="6" customWidth="1"/>
    <col min="33" max="52" width="5.33203125" customWidth="1"/>
    <col min="53" max="16384" width="8.88671875" hidden="1"/>
  </cols>
  <sheetData>
    <row r="1" spans="5:32" ht="10.050000000000001" customHeight="1" x14ac:dyDescent="0.3"/>
    <row r="2" spans="5:32" ht="32.4" customHeight="1" x14ac:dyDescent="0.3">
      <c r="E2" s="19" t="s">
        <v>31</v>
      </c>
      <c r="F2" s="20"/>
      <c r="G2" s="20"/>
      <c r="H2" s="20"/>
      <c r="I2" s="20"/>
      <c r="J2" s="20"/>
      <c r="K2" s="20"/>
      <c r="L2" s="20"/>
      <c r="M2" s="20"/>
      <c r="N2" s="20"/>
      <c r="O2" s="20"/>
      <c r="P2" s="20"/>
      <c r="Q2" s="20"/>
      <c r="R2" s="20"/>
      <c r="S2" s="20"/>
      <c r="T2" s="20"/>
      <c r="U2" s="20"/>
      <c r="V2" s="20"/>
      <c r="W2" s="20"/>
      <c r="X2" s="20"/>
      <c r="Y2" s="20"/>
      <c r="Z2" s="20"/>
      <c r="AA2" s="20"/>
      <c r="AB2" s="20"/>
      <c r="AC2" s="20"/>
      <c r="AD2" s="20"/>
      <c r="AE2" s="20"/>
      <c r="AF2" s="21"/>
    </row>
    <row r="3" spans="5:32" x14ac:dyDescent="0.3">
      <c r="E3" s="22"/>
      <c r="F3" s="23"/>
      <c r="G3" s="23"/>
      <c r="H3" s="23"/>
      <c r="I3" s="24"/>
      <c r="J3" s="30"/>
      <c r="K3" s="31"/>
      <c r="L3" s="31"/>
      <c r="M3" s="31"/>
      <c r="N3" s="31"/>
      <c r="O3" s="31"/>
      <c r="P3" s="31"/>
      <c r="Q3" s="31"/>
      <c r="R3" s="31"/>
      <c r="S3" s="31"/>
      <c r="T3" s="31"/>
      <c r="U3" s="31"/>
      <c r="V3" s="31"/>
      <c r="W3" s="31"/>
      <c r="X3" s="31"/>
      <c r="Y3" s="31"/>
      <c r="Z3" s="31"/>
      <c r="AA3" s="31"/>
      <c r="AB3" s="31"/>
      <c r="AC3" s="31"/>
      <c r="AD3" s="31"/>
      <c r="AE3" s="31"/>
      <c r="AF3" s="32"/>
    </row>
    <row r="4" spans="5:32" x14ac:dyDescent="0.3">
      <c r="E4" s="25"/>
      <c r="F4" s="14"/>
      <c r="G4" s="14"/>
      <c r="H4" s="14"/>
      <c r="I4" s="26"/>
      <c r="J4" s="33"/>
      <c r="K4" s="7"/>
      <c r="L4" s="7"/>
      <c r="M4" s="7"/>
      <c r="N4" s="7"/>
      <c r="O4" s="7"/>
      <c r="P4" s="7"/>
      <c r="Q4" s="7"/>
      <c r="R4" s="7"/>
      <c r="S4" s="7"/>
      <c r="T4" s="7"/>
      <c r="U4" s="7"/>
      <c r="V4" s="7"/>
      <c r="W4" s="7"/>
      <c r="X4" s="7"/>
      <c r="Y4" s="7"/>
      <c r="Z4" s="7"/>
      <c r="AA4" s="7"/>
      <c r="AB4" s="7"/>
      <c r="AC4" s="7"/>
      <c r="AD4" s="7"/>
      <c r="AE4" s="7"/>
      <c r="AF4" s="34"/>
    </row>
    <row r="5" spans="5:32" x14ac:dyDescent="0.3">
      <c r="E5" s="25"/>
      <c r="F5" s="14"/>
      <c r="G5" s="14"/>
      <c r="H5" s="14"/>
      <c r="I5" s="26"/>
      <c r="J5" s="33"/>
      <c r="K5" s="7"/>
      <c r="L5" s="7"/>
      <c r="M5" s="7"/>
      <c r="N5" s="7"/>
      <c r="O5" s="7"/>
      <c r="P5" s="7"/>
      <c r="Q5" s="7"/>
      <c r="R5" s="7"/>
      <c r="S5" s="7"/>
      <c r="T5" s="7"/>
      <c r="U5" s="7"/>
      <c r="V5" s="7"/>
      <c r="W5" s="7"/>
      <c r="X5" s="7"/>
      <c r="Y5" s="7"/>
      <c r="Z5" s="7"/>
      <c r="AA5" s="7"/>
      <c r="AB5" s="7"/>
      <c r="AC5" s="7"/>
      <c r="AD5" s="7"/>
      <c r="AE5" s="7"/>
      <c r="AF5" s="34"/>
    </row>
    <row r="6" spans="5:32" x14ac:dyDescent="0.3">
      <c r="E6" s="25"/>
      <c r="F6" s="14"/>
      <c r="G6" s="14"/>
      <c r="H6" s="14"/>
      <c r="I6" s="26"/>
      <c r="J6" s="33"/>
      <c r="K6" s="7"/>
      <c r="L6" s="7"/>
      <c r="M6" s="7"/>
      <c r="N6" s="7"/>
      <c r="O6" s="7"/>
      <c r="P6" s="7"/>
      <c r="Q6" s="7"/>
      <c r="R6" s="7"/>
      <c r="S6" s="7"/>
      <c r="T6" s="7"/>
      <c r="U6" s="7"/>
      <c r="V6" s="7"/>
      <c r="W6" s="7"/>
      <c r="X6" s="7"/>
      <c r="Y6" s="7"/>
      <c r="Z6" s="7"/>
      <c r="AA6" s="7"/>
      <c r="AB6" s="7"/>
      <c r="AC6" s="7"/>
      <c r="AD6" s="7"/>
      <c r="AE6" s="7"/>
      <c r="AF6" s="34"/>
    </row>
    <row r="7" spans="5:32" x14ac:dyDescent="0.3">
      <c r="E7" s="25"/>
      <c r="F7" s="14"/>
      <c r="G7" s="14"/>
      <c r="H7" s="14"/>
      <c r="I7" s="26"/>
      <c r="J7" s="33"/>
      <c r="K7" s="7"/>
      <c r="L7" s="7"/>
      <c r="M7" s="7"/>
      <c r="N7" s="7"/>
      <c r="O7" s="7"/>
      <c r="P7" s="7"/>
      <c r="Q7" s="7"/>
      <c r="R7" s="7"/>
      <c r="S7" s="7"/>
      <c r="T7" s="7"/>
      <c r="U7" s="7"/>
      <c r="V7" s="7"/>
      <c r="W7" s="7"/>
      <c r="X7" s="7"/>
      <c r="Y7" s="7"/>
      <c r="Z7" s="7"/>
      <c r="AA7" s="7"/>
      <c r="AB7" s="7"/>
      <c r="AC7" s="7"/>
      <c r="AD7" s="7"/>
      <c r="AE7" s="7"/>
      <c r="AF7" s="34"/>
    </row>
    <row r="8" spans="5:32" x14ac:dyDescent="0.3">
      <c r="E8" s="25"/>
      <c r="F8" s="14"/>
      <c r="G8" s="14"/>
      <c r="H8" s="14"/>
      <c r="I8" s="26"/>
      <c r="J8" s="33"/>
      <c r="K8" s="7"/>
      <c r="L8" s="7"/>
      <c r="M8" s="7"/>
      <c r="N8" s="7"/>
      <c r="O8" s="7"/>
      <c r="P8" s="7"/>
      <c r="Q8" s="7"/>
      <c r="R8" s="7"/>
      <c r="S8" s="7"/>
      <c r="T8" s="7"/>
      <c r="U8" s="7"/>
      <c r="V8" s="7"/>
      <c r="W8" s="7"/>
      <c r="X8" s="7"/>
      <c r="Y8" s="7"/>
      <c r="Z8" s="7"/>
      <c r="AA8" s="7"/>
      <c r="AB8" s="7"/>
      <c r="AC8" s="7"/>
      <c r="AD8" s="7"/>
      <c r="AE8" s="7"/>
      <c r="AF8" s="34"/>
    </row>
    <row r="9" spans="5:32" x14ac:dyDescent="0.3">
      <c r="E9" s="25"/>
      <c r="F9" s="14"/>
      <c r="G9" s="14"/>
      <c r="H9" s="14"/>
      <c r="I9" s="26"/>
      <c r="J9" s="33"/>
      <c r="K9" s="7"/>
      <c r="L9" s="7"/>
      <c r="M9" s="7"/>
      <c r="N9" s="7"/>
      <c r="O9" s="7"/>
      <c r="P9" s="7"/>
      <c r="Q9" s="7"/>
      <c r="R9" s="7"/>
      <c r="S9" s="7"/>
      <c r="T9" s="7"/>
      <c r="U9" s="7"/>
      <c r="V9" s="7"/>
      <c r="W9" s="7"/>
      <c r="X9" s="7"/>
      <c r="Y9" s="7"/>
      <c r="Z9" s="7"/>
      <c r="AA9" s="7"/>
      <c r="AB9" s="7"/>
      <c r="AC9" s="7"/>
      <c r="AD9" s="7"/>
      <c r="AE9" s="7"/>
      <c r="AF9" s="34"/>
    </row>
    <row r="10" spans="5:32" x14ac:dyDescent="0.3">
      <c r="E10" s="25"/>
      <c r="F10" s="14"/>
      <c r="G10" s="14"/>
      <c r="H10" s="14"/>
      <c r="I10" s="26"/>
      <c r="J10" s="33"/>
      <c r="K10" s="7"/>
      <c r="L10" s="7"/>
      <c r="M10" s="7"/>
      <c r="N10" s="7"/>
      <c r="O10" s="7"/>
      <c r="P10" s="7"/>
      <c r="Q10" s="7"/>
      <c r="R10" s="7"/>
      <c r="S10" s="7"/>
      <c r="T10" s="7"/>
      <c r="U10" s="7"/>
      <c r="V10" s="7"/>
      <c r="W10" s="7"/>
      <c r="X10" s="7"/>
      <c r="Y10" s="7"/>
      <c r="Z10" s="7"/>
      <c r="AA10" s="7"/>
      <c r="AB10" s="7"/>
      <c r="AC10" s="7"/>
      <c r="AD10" s="7"/>
      <c r="AE10" s="7"/>
      <c r="AF10" s="34"/>
    </row>
    <row r="11" spans="5:32" x14ac:dyDescent="0.3">
      <c r="E11" s="25"/>
      <c r="F11" s="15"/>
      <c r="G11" s="15"/>
      <c r="H11" s="15"/>
      <c r="I11" s="26"/>
      <c r="J11" s="33"/>
      <c r="K11" s="7"/>
      <c r="L11" s="7"/>
      <c r="M11" s="7"/>
      <c r="N11" s="7"/>
      <c r="O11" s="7"/>
      <c r="P11" s="7"/>
      <c r="Q11" s="7"/>
      <c r="R11" s="7"/>
      <c r="S11" s="7"/>
      <c r="T11" s="7"/>
      <c r="U11" s="7"/>
      <c r="V11" s="7"/>
      <c r="W11" s="7"/>
      <c r="X11" s="7"/>
      <c r="Y11" s="7"/>
      <c r="Z11" s="7"/>
      <c r="AA11" s="7"/>
      <c r="AB11" s="7"/>
      <c r="AC11" s="7"/>
      <c r="AD11" s="7"/>
      <c r="AE11" s="7"/>
      <c r="AF11" s="34"/>
    </row>
    <row r="12" spans="5:32" x14ac:dyDescent="0.3">
      <c r="E12" s="25"/>
      <c r="F12" s="14"/>
      <c r="G12" s="14"/>
      <c r="H12" s="14"/>
      <c r="I12" s="26"/>
      <c r="J12" s="33"/>
      <c r="K12" s="7"/>
      <c r="L12" s="7"/>
      <c r="M12" s="7"/>
      <c r="N12" s="7"/>
      <c r="O12" s="7"/>
      <c r="P12" s="7"/>
      <c r="Q12" s="7"/>
      <c r="R12" s="7"/>
      <c r="S12" s="7"/>
      <c r="T12" s="7"/>
      <c r="U12" s="7"/>
      <c r="V12" s="7"/>
      <c r="W12" s="7"/>
      <c r="X12" s="7"/>
      <c r="Y12" s="7"/>
      <c r="Z12" s="7"/>
      <c r="AA12" s="7"/>
      <c r="AB12" s="7"/>
      <c r="AC12" s="7"/>
      <c r="AD12" s="7"/>
      <c r="AE12" s="7"/>
      <c r="AF12" s="34"/>
    </row>
    <row r="13" spans="5:32" x14ac:dyDescent="0.3">
      <c r="E13" s="25"/>
      <c r="F13" s="14"/>
      <c r="G13" s="14"/>
      <c r="H13" s="14"/>
      <c r="I13" s="26"/>
      <c r="J13" s="33"/>
      <c r="K13" s="7"/>
      <c r="L13" s="7"/>
      <c r="M13" s="7"/>
      <c r="N13" s="7"/>
      <c r="O13" s="7"/>
      <c r="P13" s="7"/>
      <c r="Q13" s="7"/>
      <c r="R13" s="7"/>
      <c r="S13" s="7"/>
      <c r="T13" s="7"/>
      <c r="U13" s="7"/>
      <c r="V13" s="7"/>
      <c r="W13" s="7"/>
      <c r="X13" s="7"/>
      <c r="Y13" s="7"/>
      <c r="Z13" s="7"/>
      <c r="AA13" s="7"/>
      <c r="AB13" s="7"/>
      <c r="AC13" s="7"/>
      <c r="AD13" s="7"/>
      <c r="AE13" s="7"/>
      <c r="AF13" s="34"/>
    </row>
    <row r="14" spans="5:32" x14ac:dyDescent="0.3">
      <c r="E14" s="25"/>
      <c r="F14" s="14"/>
      <c r="G14" s="14"/>
      <c r="H14" s="14"/>
      <c r="I14" s="26"/>
      <c r="J14" s="33"/>
      <c r="K14" s="7"/>
      <c r="L14" s="7"/>
      <c r="M14" s="7"/>
      <c r="N14" s="7"/>
      <c r="O14" s="7"/>
      <c r="P14" s="7"/>
      <c r="Q14" s="7"/>
      <c r="R14" s="7"/>
      <c r="S14" s="7"/>
      <c r="T14" s="7"/>
      <c r="U14" s="7"/>
      <c r="V14" s="7"/>
      <c r="W14" s="7"/>
      <c r="X14" s="7"/>
      <c r="Y14" s="7"/>
      <c r="Z14" s="7"/>
      <c r="AA14" s="7"/>
      <c r="AB14" s="7"/>
      <c r="AC14" s="7"/>
      <c r="AD14" s="7"/>
      <c r="AE14" s="7"/>
      <c r="AF14" s="34"/>
    </row>
    <row r="15" spans="5:32" x14ac:dyDescent="0.3">
      <c r="E15" s="25"/>
      <c r="F15" s="14"/>
      <c r="G15" s="14"/>
      <c r="H15" s="14"/>
      <c r="I15" s="26"/>
      <c r="J15" s="33"/>
      <c r="K15" s="7"/>
      <c r="L15" s="7"/>
      <c r="M15" s="7"/>
      <c r="N15" s="7"/>
      <c r="O15" s="7"/>
      <c r="P15" s="7"/>
      <c r="Q15" s="7"/>
      <c r="R15" s="7"/>
      <c r="S15" s="7"/>
      <c r="T15" s="7"/>
      <c r="U15" s="7"/>
      <c r="V15" s="7"/>
      <c r="W15" s="7"/>
      <c r="X15" s="7"/>
      <c r="Y15" s="7"/>
      <c r="Z15" s="7"/>
      <c r="AA15" s="7"/>
      <c r="AB15" s="7"/>
      <c r="AC15" s="7"/>
      <c r="AD15" s="7"/>
      <c r="AE15" s="7"/>
      <c r="AF15" s="34"/>
    </row>
    <row r="16" spans="5:32" x14ac:dyDescent="0.3">
      <c r="E16" s="25"/>
      <c r="F16" s="14"/>
      <c r="G16" s="14"/>
      <c r="H16" s="14"/>
      <c r="I16" s="26"/>
      <c r="J16" s="33"/>
      <c r="K16" s="7"/>
      <c r="L16" s="7"/>
      <c r="M16" s="7"/>
      <c r="N16" s="7"/>
      <c r="O16" s="16"/>
      <c r="P16" s="7"/>
      <c r="Q16" s="7"/>
      <c r="R16" s="7"/>
      <c r="S16" s="7"/>
      <c r="T16" s="7"/>
      <c r="U16" s="7"/>
      <c r="V16" s="7"/>
      <c r="W16" s="7"/>
      <c r="X16" s="7"/>
      <c r="Y16" s="7"/>
      <c r="Z16" s="7"/>
      <c r="AA16" s="7"/>
      <c r="AB16" s="7"/>
      <c r="AC16" s="7"/>
      <c r="AD16" s="7"/>
      <c r="AE16" s="7"/>
      <c r="AF16" s="34"/>
    </row>
    <row r="17" spans="5:32" x14ac:dyDescent="0.3">
      <c r="E17" s="25"/>
      <c r="F17" s="14"/>
      <c r="G17" s="14"/>
      <c r="H17" s="14"/>
      <c r="I17" s="26"/>
      <c r="J17" s="33"/>
      <c r="K17" s="7"/>
      <c r="L17" s="7"/>
      <c r="M17" s="7"/>
      <c r="N17" s="7"/>
      <c r="O17" s="7"/>
      <c r="P17" s="7"/>
      <c r="Q17" s="7"/>
      <c r="R17" s="7"/>
      <c r="S17" s="7"/>
      <c r="T17" s="7"/>
      <c r="U17" s="7"/>
      <c r="V17" s="7"/>
      <c r="W17" s="7"/>
      <c r="X17" s="7"/>
      <c r="Y17" s="7"/>
      <c r="Z17" s="7"/>
      <c r="AA17" s="7"/>
      <c r="AB17" s="7"/>
      <c r="AC17" s="7"/>
      <c r="AD17" s="7"/>
      <c r="AE17" s="7"/>
      <c r="AF17" s="34"/>
    </row>
    <row r="18" spans="5:32" x14ac:dyDescent="0.3">
      <c r="E18" s="25"/>
      <c r="F18" s="14"/>
      <c r="G18" s="14"/>
      <c r="H18" s="14"/>
      <c r="I18" s="26"/>
      <c r="J18" s="33"/>
      <c r="K18" s="7"/>
      <c r="L18" s="7"/>
      <c r="M18" s="7"/>
      <c r="N18" s="7"/>
      <c r="O18" s="7"/>
      <c r="P18" s="7"/>
      <c r="Q18" s="7"/>
      <c r="R18" s="7"/>
      <c r="S18" s="7"/>
      <c r="T18" s="7"/>
      <c r="U18" s="7"/>
      <c r="V18" s="7"/>
      <c r="W18" s="7"/>
      <c r="X18" s="7"/>
      <c r="Y18" s="7"/>
      <c r="Z18" s="7"/>
      <c r="AA18" s="7"/>
      <c r="AB18" s="7"/>
      <c r="AC18" s="7"/>
      <c r="AD18" s="7"/>
      <c r="AE18" s="7"/>
      <c r="AF18" s="34"/>
    </row>
    <row r="19" spans="5:32" x14ac:dyDescent="0.3">
      <c r="E19" s="25"/>
      <c r="F19" s="14"/>
      <c r="G19" s="14"/>
      <c r="H19" s="14"/>
      <c r="I19" s="26"/>
      <c r="J19" s="33"/>
      <c r="K19" s="7"/>
      <c r="L19" s="7"/>
      <c r="M19" s="7"/>
      <c r="N19" s="7"/>
      <c r="O19" s="7"/>
      <c r="P19" s="7"/>
      <c r="Q19" s="7"/>
      <c r="R19" s="7"/>
      <c r="S19" s="7"/>
      <c r="T19" s="7"/>
      <c r="U19" s="7"/>
      <c r="V19" s="7"/>
      <c r="W19" s="7"/>
      <c r="X19" s="7"/>
      <c r="Y19" s="7"/>
      <c r="Z19" s="7"/>
      <c r="AA19" s="7"/>
      <c r="AB19" s="7"/>
      <c r="AC19" s="7"/>
      <c r="AD19" s="7"/>
      <c r="AE19" s="7"/>
      <c r="AF19" s="34"/>
    </row>
    <row r="20" spans="5:32" x14ac:dyDescent="0.3">
      <c r="E20" s="25"/>
      <c r="F20" s="14"/>
      <c r="G20" s="14"/>
      <c r="H20" s="14"/>
      <c r="I20" s="26"/>
      <c r="J20" s="33"/>
      <c r="K20" s="7"/>
      <c r="L20" s="7"/>
      <c r="M20" s="7"/>
      <c r="N20" s="7"/>
      <c r="O20" s="7"/>
      <c r="P20" s="7"/>
      <c r="Q20" s="7"/>
      <c r="R20" s="7"/>
      <c r="S20" s="7"/>
      <c r="T20" s="7"/>
      <c r="U20" s="7"/>
      <c r="V20" s="7"/>
      <c r="W20" s="7"/>
      <c r="X20" s="7"/>
      <c r="Y20" s="7"/>
      <c r="Z20" s="7"/>
      <c r="AA20" s="7"/>
      <c r="AB20" s="7"/>
      <c r="AC20" s="7"/>
      <c r="AD20" s="7"/>
      <c r="AE20" s="7"/>
      <c r="AF20" s="34"/>
    </row>
    <row r="21" spans="5:32" x14ac:dyDescent="0.3">
      <c r="E21" s="25"/>
      <c r="F21" s="14"/>
      <c r="G21" s="14"/>
      <c r="H21" s="14"/>
      <c r="I21" s="26"/>
      <c r="J21" s="33"/>
      <c r="K21" s="7"/>
      <c r="L21" s="7"/>
      <c r="M21" s="7"/>
      <c r="N21" s="7"/>
      <c r="O21" s="7"/>
      <c r="P21" s="7"/>
      <c r="Q21" s="7"/>
      <c r="R21" s="7"/>
      <c r="S21" s="7"/>
      <c r="T21" s="7"/>
      <c r="U21" s="7"/>
      <c r="V21" s="7"/>
      <c r="W21" s="7"/>
      <c r="X21" s="7"/>
      <c r="Y21" s="7"/>
      <c r="Z21" s="7"/>
      <c r="AA21" s="7"/>
      <c r="AB21" s="7"/>
      <c r="AC21" s="7"/>
      <c r="AD21" s="7"/>
      <c r="AE21" s="7"/>
      <c r="AF21" s="34"/>
    </row>
    <row r="22" spans="5:32" x14ac:dyDescent="0.3">
      <c r="E22" s="25"/>
      <c r="F22" s="14"/>
      <c r="G22" s="14"/>
      <c r="H22" s="14"/>
      <c r="I22" s="26"/>
      <c r="J22" s="33"/>
      <c r="K22" s="7"/>
      <c r="L22" s="7"/>
      <c r="M22" s="7"/>
      <c r="N22" s="7"/>
      <c r="O22" s="7"/>
      <c r="P22" s="7"/>
      <c r="Q22" s="7"/>
      <c r="R22" s="7"/>
      <c r="S22" s="7"/>
      <c r="T22" s="7"/>
      <c r="U22" s="7"/>
      <c r="V22" s="7"/>
      <c r="W22" s="7"/>
      <c r="X22" s="7"/>
      <c r="Y22" s="7"/>
      <c r="Z22" s="7"/>
      <c r="AA22" s="7"/>
      <c r="AB22" s="7"/>
      <c r="AC22" s="7"/>
      <c r="AD22" s="7"/>
      <c r="AE22" s="7"/>
      <c r="AF22" s="34"/>
    </row>
    <row r="23" spans="5:32" x14ac:dyDescent="0.3">
      <c r="E23" s="25"/>
      <c r="F23" s="14"/>
      <c r="G23" s="14"/>
      <c r="H23" s="14"/>
      <c r="I23" s="26"/>
      <c r="J23" s="33"/>
      <c r="K23" s="7"/>
      <c r="L23" s="7"/>
      <c r="M23" s="7"/>
      <c r="N23" s="7"/>
      <c r="O23" s="7"/>
      <c r="P23" s="7"/>
      <c r="Q23" s="7"/>
      <c r="R23" s="7"/>
      <c r="S23" s="7"/>
      <c r="T23" s="7"/>
      <c r="U23" s="7"/>
      <c r="V23" s="7"/>
      <c r="W23" s="7"/>
      <c r="X23" s="7"/>
      <c r="Y23" s="7"/>
      <c r="Z23" s="7"/>
      <c r="AA23" s="7"/>
      <c r="AB23" s="7"/>
      <c r="AC23" s="7"/>
      <c r="AD23" s="7"/>
      <c r="AE23" s="7"/>
      <c r="AF23" s="34"/>
    </row>
    <row r="24" spans="5:32" x14ac:dyDescent="0.3">
      <c r="E24" s="25"/>
      <c r="F24" s="14"/>
      <c r="G24" s="14"/>
      <c r="H24" s="14"/>
      <c r="I24" s="26"/>
      <c r="J24" s="33"/>
      <c r="K24" s="7"/>
      <c r="L24" s="7"/>
      <c r="M24" s="7"/>
      <c r="N24" s="7"/>
      <c r="O24" s="7"/>
      <c r="P24" s="7"/>
      <c r="Q24" s="7"/>
      <c r="R24" s="7"/>
      <c r="S24" s="7"/>
      <c r="T24" s="7"/>
      <c r="U24" s="7"/>
      <c r="V24" s="7"/>
      <c r="W24" s="7"/>
      <c r="X24" s="7"/>
      <c r="Y24" s="7"/>
      <c r="Z24" s="7"/>
      <c r="AA24" s="7"/>
      <c r="AB24" s="7"/>
      <c r="AC24" s="7"/>
      <c r="AD24" s="7"/>
      <c r="AE24" s="7"/>
      <c r="AF24" s="34"/>
    </row>
    <row r="25" spans="5:32" x14ac:dyDescent="0.3">
      <c r="E25" s="25"/>
      <c r="F25" s="14"/>
      <c r="G25" s="14"/>
      <c r="H25" s="14"/>
      <c r="I25" s="26"/>
      <c r="J25" s="33"/>
      <c r="K25" s="7"/>
      <c r="L25" s="7"/>
      <c r="M25" s="7"/>
      <c r="N25" s="7"/>
      <c r="O25" s="7"/>
      <c r="P25" s="7"/>
      <c r="Q25" s="7"/>
      <c r="R25" s="7"/>
      <c r="S25" s="7"/>
      <c r="T25" s="7"/>
      <c r="U25" s="7"/>
      <c r="V25" s="7"/>
      <c r="W25" s="7"/>
      <c r="X25" s="7"/>
      <c r="Y25" s="7"/>
      <c r="Z25" s="7"/>
      <c r="AA25" s="7"/>
      <c r="AB25" s="7"/>
      <c r="AC25" s="7"/>
      <c r="AD25" s="7"/>
      <c r="AE25" s="7"/>
      <c r="AF25" s="34"/>
    </row>
    <row r="26" spans="5:32" x14ac:dyDescent="0.3">
      <c r="E26" s="25"/>
      <c r="F26" s="14"/>
      <c r="G26" s="14"/>
      <c r="H26" s="14"/>
      <c r="I26" s="26"/>
      <c r="J26" s="33"/>
      <c r="K26" s="7"/>
      <c r="L26" s="7"/>
      <c r="M26" s="7"/>
      <c r="N26" s="7"/>
      <c r="O26" s="7"/>
      <c r="P26" s="7"/>
      <c r="Q26" s="7"/>
      <c r="R26" s="7"/>
      <c r="S26" s="7"/>
      <c r="T26" s="7"/>
      <c r="U26" s="7"/>
      <c r="V26" s="7"/>
      <c r="W26" s="7"/>
      <c r="X26" s="7"/>
      <c r="Y26" s="7"/>
      <c r="Z26" s="7"/>
      <c r="AA26" s="7"/>
      <c r="AB26" s="7"/>
      <c r="AC26" s="7"/>
      <c r="AD26" s="7"/>
      <c r="AE26" s="7"/>
      <c r="AF26" s="34"/>
    </row>
    <row r="27" spans="5:32" x14ac:dyDescent="0.3">
      <c r="E27" s="25"/>
      <c r="F27" s="14"/>
      <c r="G27" s="14"/>
      <c r="H27" s="14"/>
      <c r="I27" s="26"/>
      <c r="J27" s="33"/>
      <c r="K27" s="7"/>
      <c r="L27" s="7"/>
      <c r="M27" s="7"/>
      <c r="N27" s="7"/>
      <c r="O27" s="7"/>
      <c r="P27" s="7"/>
      <c r="Q27" s="7"/>
      <c r="R27" s="7"/>
      <c r="S27" s="7"/>
      <c r="T27" s="7"/>
      <c r="U27" s="7"/>
      <c r="V27" s="7"/>
      <c r="W27" s="7"/>
      <c r="X27" s="7"/>
      <c r="Y27" s="7"/>
      <c r="Z27" s="7"/>
      <c r="AA27" s="7"/>
      <c r="AB27" s="7"/>
      <c r="AC27" s="7"/>
      <c r="AD27" s="7"/>
      <c r="AE27" s="7"/>
      <c r="AF27" s="34"/>
    </row>
    <row r="28" spans="5:32" x14ac:dyDescent="0.3">
      <c r="E28" s="25"/>
      <c r="F28" s="14"/>
      <c r="G28" s="14"/>
      <c r="H28" s="14"/>
      <c r="I28" s="26"/>
      <c r="J28" s="33"/>
      <c r="K28" s="7"/>
      <c r="L28" s="7"/>
      <c r="M28" s="7"/>
      <c r="N28" s="7"/>
      <c r="O28" s="7"/>
      <c r="P28" s="7"/>
      <c r="Q28" s="7"/>
      <c r="R28" s="7"/>
      <c r="S28" s="7"/>
      <c r="T28" s="7"/>
      <c r="U28" s="7"/>
      <c r="V28" s="7"/>
      <c r="W28" s="7"/>
      <c r="X28" s="7"/>
      <c r="Y28" s="7"/>
      <c r="Z28" s="7"/>
      <c r="AA28" s="7"/>
      <c r="AB28" s="7"/>
      <c r="AC28" s="7"/>
      <c r="AD28" s="7"/>
      <c r="AE28" s="7"/>
      <c r="AF28" s="34"/>
    </row>
    <row r="29" spans="5:32" x14ac:dyDescent="0.3">
      <c r="E29" s="25"/>
      <c r="F29" s="14"/>
      <c r="G29" s="14"/>
      <c r="H29" s="14"/>
      <c r="I29" s="26"/>
      <c r="J29" s="33"/>
      <c r="K29" s="7"/>
      <c r="L29" s="7"/>
      <c r="M29" s="7"/>
      <c r="N29" s="7"/>
      <c r="O29" s="7"/>
      <c r="P29" s="7"/>
      <c r="Q29" s="7"/>
      <c r="R29" s="7"/>
      <c r="S29" s="7"/>
      <c r="T29" s="7"/>
      <c r="U29" s="7"/>
      <c r="V29" s="7"/>
      <c r="W29" s="7"/>
      <c r="X29" s="7"/>
      <c r="Y29" s="7"/>
      <c r="Z29" s="7"/>
      <c r="AA29" s="7"/>
      <c r="AB29" s="7"/>
      <c r="AC29" s="7"/>
      <c r="AD29" s="7"/>
      <c r="AE29" s="7"/>
      <c r="AF29" s="34"/>
    </row>
    <row r="30" spans="5:32" x14ac:dyDescent="0.3">
      <c r="E30" s="25"/>
      <c r="F30" s="14"/>
      <c r="G30" s="14"/>
      <c r="H30" s="14"/>
      <c r="I30" s="26"/>
      <c r="J30" s="33"/>
      <c r="K30" s="7"/>
      <c r="L30" s="7"/>
      <c r="M30" s="7"/>
      <c r="N30" s="7"/>
      <c r="O30" s="7"/>
      <c r="P30" s="7"/>
      <c r="Q30" s="7"/>
      <c r="R30" s="7"/>
      <c r="S30" s="7"/>
      <c r="T30" s="7"/>
      <c r="U30" s="7"/>
      <c r="V30" s="7"/>
      <c r="W30" s="7"/>
      <c r="X30" s="7"/>
      <c r="Y30" s="7"/>
      <c r="Z30" s="7"/>
      <c r="AA30" s="7"/>
      <c r="AB30" s="7"/>
      <c r="AC30" s="7"/>
      <c r="AD30" s="7"/>
      <c r="AE30" s="7"/>
      <c r="AF30" s="34"/>
    </row>
    <row r="31" spans="5:32" x14ac:dyDescent="0.3">
      <c r="E31" s="27"/>
      <c r="F31" s="28"/>
      <c r="G31" s="28"/>
      <c r="H31" s="28"/>
      <c r="I31" s="29"/>
      <c r="J31" s="35"/>
      <c r="K31" s="36"/>
      <c r="L31" s="36"/>
      <c r="M31" s="36"/>
      <c r="N31" s="36"/>
      <c r="O31" s="36"/>
      <c r="P31" s="36"/>
      <c r="Q31" s="36"/>
      <c r="R31" s="36"/>
      <c r="S31" s="36"/>
      <c r="T31" s="36"/>
      <c r="U31" s="36"/>
      <c r="V31" s="36"/>
      <c r="W31" s="36"/>
      <c r="X31" s="36"/>
      <c r="Y31" s="36"/>
      <c r="Z31" s="36"/>
      <c r="AA31" s="36"/>
      <c r="AB31" s="36"/>
      <c r="AC31" s="36"/>
      <c r="AD31" s="36"/>
      <c r="AE31" s="36"/>
      <c r="AF31" s="37"/>
    </row>
  </sheetData>
  <mergeCells count="2">
    <mergeCell ref="E2:AF2"/>
    <mergeCell ref="F11:H1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Option Button 1">
              <controlPr defaultSize="0" autoFill="0" autoLine="0" autoPict="0">
                <anchor moveWithCells="1">
                  <from>
                    <xdr:col>5</xdr:col>
                    <xdr:colOff>121920</xdr:colOff>
                    <xdr:row>9</xdr:row>
                    <xdr:rowOff>99060</xdr:rowOff>
                  </from>
                  <to>
                    <xdr:col>7</xdr:col>
                    <xdr:colOff>220980</xdr:colOff>
                    <xdr:row>11</xdr:row>
                    <xdr:rowOff>7620</xdr:rowOff>
                  </to>
                </anchor>
              </controlPr>
            </control>
          </mc:Choice>
        </mc:AlternateContent>
        <mc:AlternateContent xmlns:mc="http://schemas.openxmlformats.org/markup-compatibility/2006">
          <mc:Choice Requires="x14">
            <control shapeId="1026" r:id="rId4" name="Option Button 2">
              <controlPr defaultSize="0" autoFill="0" autoLine="0" autoPict="0">
                <anchor moveWithCells="1">
                  <from>
                    <xdr:col>5</xdr:col>
                    <xdr:colOff>121920</xdr:colOff>
                    <xdr:row>11</xdr:row>
                    <xdr:rowOff>22860</xdr:rowOff>
                  </from>
                  <to>
                    <xdr:col>7</xdr:col>
                    <xdr:colOff>220980</xdr:colOff>
                    <xdr:row>12</xdr:row>
                    <xdr:rowOff>114300</xdr:rowOff>
                  </to>
                </anchor>
              </controlPr>
            </control>
          </mc:Choice>
        </mc:AlternateContent>
        <mc:AlternateContent xmlns:mc="http://schemas.openxmlformats.org/markup-compatibility/2006">
          <mc:Choice Requires="x14">
            <control shapeId="1027" r:id="rId5" name="Option Button 3">
              <controlPr defaultSize="0" autoFill="0" autoLine="0" autoPict="0">
                <anchor moveWithCells="1">
                  <from>
                    <xdr:col>5</xdr:col>
                    <xdr:colOff>121920</xdr:colOff>
                    <xdr:row>12</xdr:row>
                    <xdr:rowOff>129540</xdr:rowOff>
                  </from>
                  <to>
                    <xdr:col>7</xdr:col>
                    <xdr:colOff>220980</xdr:colOff>
                    <xdr:row>14</xdr:row>
                    <xdr:rowOff>38100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
  <sheetViews>
    <sheetView zoomScaleNormal="100" workbookViewId="0">
      <selection activeCell="N11" sqref="N11"/>
    </sheetView>
  </sheetViews>
  <sheetFormatPr defaultRowHeight="14.4" x14ac:dyDescent="0.3"/>
  <cols>
    <col min="1" max="1" width="10.5546875" style="2" bestFit="1" customWidth="1"/>
    <col min="2" max="2" width="5.6640625" bestFit="1" customWidth="1"/>
    <col min="3" max="3" width="8.44140625" bestFit="1" customWidth="1"/>
    <col min="4" max="4" width="6.44140625" bestFit="1" customWidth="1"/>
    <col min="5" max="5" width="9.21875" bestFit="1" customWidth="1"/>
    <col min="6" max="6" width="5" bestFit="1" customWidth="1"/>
    <col min="7" max="7" width="10.44140625" bestFit="1" customWidth="1"/>
    <col min="8" max="8" width="8.77734375" customWidth="1"/>
    <col min="9" max="9" width="8" bestFit="1" customWidth="1"/>
    <col min="10" max="10" width="14.6640625" bestFit="1" customWidth="1"/>
    <col min="11" max="11" width="13.77734375" bestFit="1" customWidth="1"/>
    <col min="12" max="12" width="11.44140625" bestFit="1" customWidth="1"/>
  </cols>
  <sheetData>
    <row r="1" spans="1:12" x14ac:dyDescent="0.3">
      <c r="A1" s="2" t="s">
        <v>0</v>
      </c>
      <c r="B1" t="s">
        <v>1</v>
      </c>
      <c r="C1" t="s">
        <v>2</v>
      </c>
      <c r="D1" t="s">
        <v>3</v>
      </c>
      <c r="E1" t="s">
        <v>4</v>
      </c>
      <c r="F1" t="s">
        <v>5</v>
      </c>
      <c r="G1" t="s">
        <v>6</v>
      </c>
      <c r="H1" t="s">
        <v>7</v>
      </c>
      <c r="I1" t="s">
        <v>8</v>
      </c>
      <c r="J1" t="s">
        <v>9</v>
      </c>
      <c r="K1" t="s">
        <v>10</v>
      </c>
      <c r="L1" t="s">
        <v>29</v>
      </c>
    </row>
    <row r="2" spans="1:12" x14ac:dyDescent="0.3">
      <c r="A2" s="1">
        <v>44196</v>
      </c>
      <c r="B2">
        <v>53</v>
      </c>
      <c r="C2">
        <v>41</v>
      </c>
      <c r="D2">
        <v>12</v>
      </c>
      <c r="E2">
        <v>12</v>
      </c>
      <c r="F2">
        <v>2020</v>
      </c>
      <c r="G2" t="s">
        <v>17</v>
      </c>
      <c r="H2">
        <v>2295</v>
      </c>
      <c r="I2">
        <v>9125</v>
      </c>
      <c r="J2" s="3">
        <v>2410</v>
      </c>
      <c r="K2" t="s">
        <v>12</v>
      </c>
      <c r="L2" s="3">
        <v>6715</v>
      </c>
    </row>
    <row r="3" spans="1:12" x14ac:dyDescent="0.3">
      <c r="A3" s="1">
        <v>44286</v>
      </c>
      <c r="B3">
        <v>14</v>
      </c>
      <c r="C3">
        <v>55</v>
      </c>
      <c r="D3">
        <v>3</v>
      </c>
      <c r="E3">
        <v>15</v>
      </c>
      <c r="F3">
        <v>2021</v>
      </c>
      <c r="G3" t="s">
        <v>15</v>
      </c>
      <c r="H3">
        <v>2068</v>
      </c>
      <c r="I3">
        <v>14957</v>
      </c>
      <c r="J3" s="3">
        <v>1869.625</v>
      </c>
      <c r="K3" t="s">
        <v>14</v>
      </c>
      <c r="L3" s="3">
        <v>13087.375</v>
      </c>
    </row>
    <row r="4" spans="1:12" x14ac:dyDescent="0.3">
      <c r="A4" s="1">
        <v>44227</v>
      </c>
      <c r="B4">
        <v>6</v>
      </c>
      <c r="C4">
        <v>47</v>
      </c>
      <c r="D4">
        <v>1</v>
      </c>
      <c r="E4">
        <v>13</v>
      </c>
      <c r="F4">
        <v>2021</v>
      </c>
      <c r="G4" t="s">
        <v>20</v>
      </c>
      <c r="H4">
        <v>1582</v>
      </c>
      <c r="I4">
        <v>4953</v>
      </c>
      <c r="J4" s="3">
        <v>1035.1111109999999</v>
      </c>
      <c r="K4" t="s">
        <v>12</v>
      </c>
      <c r="L4" s="3">
        <v>3917.8888889999998</v>
      </c>
    </row>
    <row r="5" spans="1:12" x14ac:dyDescent="0.3">
      <c r="A5" s="1">
        <v>44195</v>
      </c>
      <c r="B5">
        <v>53</v>
      </c>
      <c r="C5">
        <v>41</v>
      </c>
      <c r="D5">
        <v>12</v>
      </c>
      <c r="E5">
        <v>12</v>
      </c>
      <c r="F5">
        <v>2020</v>
      </c>
      <c r="G5" t="s">
        <v>15</v>
      </c>
      <c r="H5">
        <v>1328</v>
      </c>
      <c r="I5">
        <v>9180</v>
      </c>
      <c r="J5" s="3">
        <v>918</v>
      </c>
      <c r="K5" t="s">
        <v>14</v>
      </c>
      <c r="L5" s="3">
        <v>8262</v>
      </c>
    </row>
    <row r="6" spans="1:12" x14ac:dyDescent="0.3">
      <c r="A6" s="1">
        <v>44165</v>
      </c>
      <c r="B6">
        <v>49</v>
      </c>
      <c r="C6">
        <v>37</v>
      </c>
      <c r="D6">
        <v>11</v>
      </c>
      <c r="E6">
        <v>11</v>
      </c>
      <c r="F6">
        <v>2020</v>
      </c>
      <c r="G6" t="s">
        <v>11</v>
      </c>
      <c r="H6">
        <v>1541</v>
      </c>
      <c r="I6">
        <v>7290</v>
      </c>
      <c r="J6" s="3">
        <v>1016</v>
      </c>
      <c r="K6" t="s">
        <v>12</v>
      </c>
      <c r="L6" s="3">
        <v>6274</v>
      </c>
    </row>
    <row r="7" spans="1:12" x14ac:dyDescent="0.3">
      <c r="A7" s="1">
        <v>44316</v>
      </c>
      <c r="B7">
        <v>18</v>
      </c>
      <c r="C7">
        <v>59</v>
      </c>
      <c r="D7">
        <v>4</v>
      </c>
      <c r="E7">
        <v>16</v>
      </c>
      <c r="F7">
        <v>2021</v>
      </c>
      <c r="G7" t="s">
        <v>18</v>
      </c>
      <c r="H7">
        <v>1836</v>
      </c>
      <c r="I7">
        <v>16542</v>
      </c>
      <c r="J7" s="3">
        <v>1916.7</v>
      </c>
      <c r="K7" t="s">
        <v>16</v>
      </c>
      <c r="L7" s="3">
        <v>14625.3</v>
      </c>
    </row>
    <row r="8" spans="1:12" x14ac:dyDescent="0.3">
      <c r="A8" s="1">
        <v>44285</v>
      </c>
      <c r="B8">
        <v>14</v>
      </c>
      <c r="C8">
        <v>55</v>
      </c>
      <c r="D8">
        <v>3</v>
      </c>
      <c r="E8">
        <v>15</v>
      </c>
      <c r="F8">
        <v>2021</v>
      </c>
      <c r="G8" t="s">
        <v>13</v>
      </c>
      <c r="H8">
        <v>1363</v>
      </c>
      <c r="I8">
        <v>5478</v>
      </c>
      <c r="J8" s="3">
        <v>866</v>
      </c>
      <c r="K8" t="s">
        <v>12</v>
      </c>
      <c r="L8" s="3">
        <v>4612</v>
      </c>
    </row>
    <row r="9" spans="1:12" x14ac:dyDescent="0.3">
      <c r="A9" s="1">
        <v>44226</v>
      </c>
      <c r="B9">
        <v>5</v>
      </c>
      <c r="C9">
        <v>46</v>
      </c>
      <c r="D9">
        <v>1</v>
      </c>
      <c r="E9">
        <v>13</v>
      </c>
      <c r="F9">
        <v>2021</v>
      </c>
      <c r="G9" t="s">
        <v>19</v>
      </c>
      <c r="H9">
        <v>1065</v>
      </c>
      <c r="I9">
        <v>4225</v>
      </c>
      <c r="J9" s="3">
        <v>786</v>
      </c>
      <c r="K9" t="s">
        <v>12</v>
      </c>
      <c r="L9" s="3">
        <v>3439</v>
      </c>
    </row>
    <row r="10" spans="1:12" x14ac:dyDescent="0.3">
      <c r="A10" s="1">
        <v>44194</v>
      </c>
      <c r="B10">
        <v>53</v>
      </c>
      <c r="C10">
        <v>41</v>
      </c>
      <c r="D10">
        <v>12</v>
      </c>
      <c r="E10">
        <v>12</v>
      </c>
      <c r="F10">
        <v>2020</v>
      </c>
      <c r="G10" t="s">
        <v>13</v>
      </c>
      <c r="H10">
        <v>1226</v>
      </c>
      <c r="I10">
        <v>7793</v>
      </c>
      <c r="J10" s="3">
        <v>779.3</v>
      </c>
      <c r="K10" t="s">
        <v>14</v>
      </c>
      <c r="L10" s="3">
        <v>7013.7</v>
      </c>
    </row>
    <row r="11" spans="1:12" x14ac:dyDescent="0.3">
      <c r="A11" s="1">
        <v>44164</v>
      </c>
      <c r="B11">
        <v>49</v>
      </c>
      <c r="C11">
        <v>37</v>
      </c>
      <c r="D11">
        <v>11</v>
      </c>
      <c r="E11">
        <v>11</v>
      </c>
      <c r="F11">
        <v>2020</v>
      </c>
      <c r="G11" t="s">
        <v>20</v>
      </c>
      <c r="H11">
        <v>1698</v>
      </c>
      <c r="I11">
        <v>10647</v>
      </c>
      <c r="J11" s="3">
        <v>1330.875</v>
      </c>
      <c r="K11" t="s">
        <v>14</v>
      </c>
      <c r="L11" s="3">
        <v>9316.125</v>
      </c>
    </row>
    <row r="12" spans="1:12" x14ac:dyDescent="0.3">
      <c r="A12" s="1">
        <v>44315</v>
      </c>
      <c r="B12">
        <v>18</v>
      </c>
      <c r="C12">
        <v>59</v>
      </c>
      <c r="D12">
        <v>4</v>
      </c>
      <c r="E12">
        <v>16</v>
      </c>
      <c r="F12">
        <v>2021</v>
      </c>
      <c r="G12" t="s">
        <v>17</v>
      </c>
      <c r="H12">
        <v>2139</v>
      </c>
      <c r="I12">
        <v>22655</v>
      </c>
      <c r="J12" s="3">
        <v>2059.5454549999999</v>
      </c>
      <c r="K12" t="s">
        <v>16</v>
      </c>
      <c r="L12" s="3">
        <v>20595.454545000001</v>
      </c>
    </row>
    <row r="13" spans="1:12" x14ac:dyDescent="0.3">
      <c r="A13" s="1">
        <v>44284</v>
      </c>
      <c r="B13">
        <v>14</v>
      </c>
      <c r="C13">
        <v>55</v>
      </c>
      <c r="D13">
        <v>3</v>
      </c>
      <c r="E13">
        <v>15</v>
      </c>
      <c r="F13">
        <v>2021</v>
      </c>
      <c r="G13" t="s">
        <v>11</v>
      </c>
      <c r="H13">
        <v>1320</v>
      </c>
      <c r="I13">
        <v>9262</v>
      </c>
      <c r="J13" s="3">
        <v>842</v>
      </c>
      <c r="K13" t="s">
        <v>14</v>
      </c>
      <c r="L13" s="3">
        <v>8420</v>
      </c>
    </row>
    <row r="14" spans="1:12" x14ac:dyDescent="0.3">
      <c r="A14" s="1">
        <v>44225</v>
      </c>
      <c r="B14">
        <v>5</v>
      </c>
      <c r="C14">
        <v>46</v>
      </c>
      <c r="D14">
        <v>1</v>
      </c>
      <c r="E14">
        <v>13</v>
      </c>
      <c r="F14">
        <v>2021</v>
      </c>
      <c r="G14" t="s">
        <v>18</v>
      </c>
      <c r="H14">
        <v>1844</v>
      </c>
      <c r="I14">
        <v>10485</v>
      </c>
      <c r="J14" s="3">
        <v>1447.1111109999999</v>
      </c>
      <c r="K14" t="s">
        <v>12</v>
      </c>
      <c r="L14" s="3">
        <v>9037.8888889999998</v>
      </c>
    </row>
    <row r="15" spans="1:12" x14ac:dyDescent="0.3">
      <c r="A15" s="1">
        <v>44193</v>
      </c>
      <c r="B15">
        <v>53</v>
      </c>
      <c r="C15">
        <v>41</v>
      </c>
      <c r="D15">
        <v>12</v>
      </c>
      <c r="E15">
        <v>12</v>
      </c>
      <c r="F15">
        <v>2020</v>
      </c>
      <c r="G15" t="s">
        <v>11</v>
      </c>
      <c r="H15">
        <v>1480</v>
      </c>
      <c r="I15">
        <v>5100</v>
      </c>
      <c r="J15" s="3">
        <v>782.81818180000005</v>
      </c>
      <c r="K15" t="s">
        <v>12</v>
      </c>
      <c r="L15" s="3">
        <v>4317.1818181999997</v>
      </c>
    </row>
    <row r="16" spans="1:12" x14ac:dyDescent="0.3">
      <c r="A16" s="1">
        <v>44163</v>
      </c>
      <c r="B16">
        <v>48</v>
      </c>
      <c r="C16">
        <v>36</v>
      </c>
      <c r="D16">
        <v>11</v>
      </c>
      <c r="E16">
        <v>11</v>
      </c>
      <c r="F16">
        <v>2020</v>
      </c>
      <c r="G16" t="s">
        <v>19</v>
      </c>
      <c r="H16">
        <v>1105</v>
      </c>
      <c r="I16">
        <v>8091</v>
      </c>
      <c r="J16" s="3">
        <v>899</v>
      </c>
      <c r="K16" t="s">
        <v>14</v>
      </c>
      <c r="L16" s="3">
        <v>7192</v>
      </c>
    </row>
    <row r="17" spans="1:12" x14ac:dyDescent="0.3">
      <c r="A17" s="1">
        <v>44314</v>
      </c>
      <c r="B17">
        <v>18</v>
      </c>
      <c r="C17">
        <v>59</v>
      </c>
      <c r="D17">
        <v>4</v>
      </c>
      <c r="E17">
        <v>16</v>
      </c>
      <c r="F17">
        <v>2021</v>
      </c>
      <c r="G17" t="s">
        <v>15</v>
      </c>
      <c r="H17">
        <v>1236</v>
      </c>
      <c r="I17">
        <v>9540</v>
      </c>
      <c r="J17" s="3">
        <v>1060</v>
      </c>
      <c r="K17" t="s">
        <v>16</v>
      </c>
      <c r="L17" s="3">
        <v>8480</v>
      </c>
    </row>
    <row r="18" spans="1:12" x14ac:dyDescent="0.3">
      <c r="A18" s="1">
        <v>44283</v>
      </c>
      <c r="B18">
        <v>14</v>
      </c>
      <c r="C18">
        <v>55</v>
      </c>
      <c r="D18">
        <v>3</v>
      </c>
      <c r="E18">
        <v>15</v>
      </c>
      <c r="F18">
        <v>2021</v>
      </c>
      <c r="G18" t="s">
        <v>20</v>
      </c>
      <c r="H18">
        <v>1642</v>
      </c>
      <c r="I18">
        <v>14587</v>
      </c>
      <c r="J18" s="3">
        <v>1620.7777779999999</v>
      </c>
      <c r="K18" t="s">
        <v>16</v>
      </c>
      <c r="L18" s="3">
        <v>12966.222222</v>
      </c>
    </row>
    <row r="19" spans="1:12" x14ac:dyDescent="0.3">
      <c r="A19" s="1">
        <v>44255</v>
      </c>
      <c r="B19">
        <v>10</v>
      </c>
      <c r="C19">
        <v>51</v>
      </c>
      <c r="D19">
        <v>2</v>
      </c>
      <c r="E19">
        <v>14</v>
      </c>
      <c r="F19">
        <v>2021</v>
      </c>
      <c r="G19" t="s">
        <v>20</v>
      </c>
      <c r="H19">
        <v>1912</v>
      </c>
      <c r="I19">
        <v>7222</v>
      </c>
      <c r="J19" s="3">
        <v>1337.333333</v>
      </c>
      <c r="K19" t="s">
        <v>12</v>
      </c>
      <c r="L19" s="3">
        <v>5884.6666669999995</v>
      </c>
    </row>
    <row r="20" spans="1:12" x14ac:dyDescent="0.3">
      <c r="A20" s="1">
        <v>44224</v>
      </c>
      <c r="B20">
        <v>5</v>
      </c>
      <c r="C20">
        <v>46</v>
      </c>
      <c r="D20">
        <v>1</v>
      </c>
      <c r="E20">
        <v>13</v>
      </c>
      <c r="F20">
        <v>2021</v>
      </c>
      <c r="G20" t="s">
        <v>17</v>
      </c>
      <c r="H20">
        <v>1864</v>
      </c>
      <c r="I20">
        <v>11156</v>
      </c>
      <c r="J20" s="3">
        <v>1425.7777779999999</v>
      </c>
      <c r="K20" t="s">
        <v>12</v>
      </c>
      <c r="L20" s="3">
        <v>9730.2222220000003</v>
      </c>
    </row>
    <row r="21" spans="1:12" x14ac:dyDescent="0.3">
      <c r="A21" s="1">
        <v>44192</v>
      </c>
      <c r="B21">
        <v>53</v>
      </c>
      <c r="C21">
        <v>41</v>
      </c>
      <c r="D21">
        <v>12</v>
      </c>
      <c r="E21">
        <v>12</v>
      </c>
      <c r="F21">
        <v>2020</v>
      </c>
      <c r="G21" t="s">
        <v>20</v>
      </c>
      <c r="H21">
        <v>2020</v>
      </c>
      <c r="I21">
        <v>23014</v>
      </c>
      <c r="J21" s="3">
        <v>2557.1111110000002</v>
      </c>
      <c r="K21" t="s">
        <v>16</v>
      </c>
      <c r="L21" s="3">
        <v>20456.888889000002</v>
      </c>
    </row>
    <row r="22" spans="1:12" x14ac:dyDescent="0.3">
      <c r="A22" s="1">
        <v>44162</v>
      </c>
      <c r="B22">
        <v>48</v>
      </c>
      <c r="C22">
        <v>36</v>
      </c>
      <c r="D22">
        <v>11</v>
      </c>
      <c r="E22">
        <v>11</v>
      </c>
      <c r="F22">
        <v>2020</v>
      </c>
      <c r="G22" t="s">
        <v>18</v>
      </c>
      <c r="H22">
        <v>1671</v>
      </c>
      <c r="I22">
        <v>14760</v>
      </c>
      <c r="J22" s="3">
        <v>1845</v>
      </c>
      <c r="K22" t="s">
        <v>14</v>
      </c>
      <c r="L22" s="3">
        <v>12915</v>
      </c>
    </row>
    <row r="23" spans="1:12" x14ac:dyDescent="0.3">
      <c r="A23" s="1">
        <v>44313</v>
      </c>
      <c r="B23">
        <v>18</v>
      </c>
      <c r="C23">
        <v>59</v>
      </c>
      <c r="D23">
        <v>4</v>
      </c>
      <c r="E23">
        <v>16</v>
      </c>
      <c r="F23">
        <v>2021</v>
      </c>
      <c r="G23" t="s">
        <v>13</v>
      </c>
      <c r="H23">
        <v>1256</v>
      </c>
      <c r="I23">
        <v>8046</v>
      </c>
      <c r="J23" s="3">
        <v>731.45454549999999</v>
      </c>
      <c r="K23" t="s">
        <v>14</v>
      </c>
      <c r="L23" s="3">
        <v>7314.5454545000002</v>
      </c>
    </row>
    <row r="24" spans="1:12" x14ac:dyDescent="0.3">
      <c r="A24" s="1">
        <v>44282</v>
      </c>
      <c r="B24">
        <v>13</v>
      </c>
      <c r="C24">
        <v>54</v>
      </c>
      <c r="D24">
        <v>3</v>
      </c>
      <c r="E24">
        <v>15</v>
      </c>
      <c r="F24">
        <v>2021</v>
      </c>
      <c r="G24" t="s">
        <v>19</v>
      </c>
      <c r="H24">
        <v>1437</v>
      </c>
      <c r="I24">
        <v>3181</v>
      </c>
      <c r="J24" s="3">
        <v>868.88888889999998</v>
      </c>
      <c r="K24" t="s">
        <v>12</v>
      </c>
      <c r="L24" s="3">
        <v>2312.1111111</v>
      </c>
    </row>
    <row r="25" spans="1:12" x14ac:dyDescent="0.3">
      <c r="A25" s="1">
        <v>44254</v>
      </c>
      <c r="B25">
        <v>9</v>
      </c>
      <c r="C25">
        <v>50</v>
      </c>
      <c r="D25">
        <v>2</v>
      </c>
      <c r="E25">
        <v>14</v>
      </c>
      <c r="F25">
        <v>2021</v>
      </c>
      <c r="G25" t="s">
        <v>19</v>
      </c>
      <c r="H25">
        <v>1797</v>
      </c>
      <c r="I25">
        <v>12789</v>
      </c>
      <c r="J25" s="3">
        <v>1278.9000000000001</v>
      </c>
      <c r="K25" t="s">
        <v>14</v>
      </c>
      <c r="L25" s="3">
        <v>11510.1</v>
      </c>
    </row>
    <row r="26" spans="1:12" x14ac:dyDescent="0.3">
      <c r="A26" s="1">
        <v>44223</v>
      </c>
      <c r="B26">
        <v>5</v>
      </c>
      <c r="C26">
        <v>46</v>
      </c>
      <c r="D26">
        <v>1</v>
      </c>
      <c r="E26">
        <v>13</v>
      </c>
      <c r="F26">
        <v>2021</v>
      </c>
      <c r="G26" t="s">
        <v>15</v>
      </c>
      <c r="H26">
        <v>1084</v>
      </c>
      <c r="I26">
        <v>4085</v>
      </c>
      <c r="J26" s="3">
        <v>881.125</v>
      </c>
      <c r="K26" t="s">
        <v>12</v>
      </c>
      <c r="L26" s="3">
        <v>3203.875</v>
      </c>
    </row>
    <row r="27" spans="1:12" x14ac:dyDescent="0.3">
      <c r="A27" s="1">
        <v>44191</v>
      </c>
      <c r="B27">
        <v>52</v>
      </c>
      <c r="C27">
        <v>40</v>
      </c>
      <c r="D27">
        <v>12</v>
      </c>
      <c r="E27">
        <v>12</v>
      </c>
      <c r="F27">
        <v>2020</v>
      </c>
      <c r="G27" t="s">
        <v>19</v>
      </c>
      <c r="H27">
        <v>2678</v>
      </c>
      <c r="I27">
        <v>36283</v>
      </c>
      <c r="J27" s="3">
        <v>4535.375</v>
      </c>
      <c r="K27" t="s">
        <v>16</v>
      </c>
      <c r="L27" s="3">
        <v>31747.625</v>
      </c>
    </row>
    <row r="28" spans="1:12" x14ac:dyDescent="0.3">
      <c r="A28" s="1">
        <v>44161</v>
      </c>
      <c r="B28">
        <v>48</v>
      </c>
      <c r="C28">
        <v>36</v>
      </c>
      <c r="D28">
        <v>11</v>
      </c>
      <c r="E28">
        <v>11</v>
      </c>
      <c r="F28">
        <v>2020</v>
      </c>
      <c r="G28" t="s">
        <v>17</v>
      </c>
      <c r="H28">
        <v>2105</v>
      </c>
      <c r="I28">
        <v>12425</v>
      </c>
      <c r="J28" s="3">
        <v>1572.181818</v>
      </c>
      <c r="K28" t="s">
        <v>14</v>
      </c>
      <c r="L28" s="3">
        <v>10852.818181999999</v>
      </c>
    </row>
    <row r="29" spans="1:12" x14ac:dyDescent="0.3">
      <c r="A29" s="1">
        <v>44312</v>
      </c>
      <c r="B29">
        <v>18</v>
      </c>
      <c r="C29">
        <v>59</v>
      </c>
      <c r="D29">
        <v>4</v>
      </c>
      <c r="E29">
        <v>16</v>
      </c>
      <c r="F29">
        <v>2021</v>
      </c>
      <c r="G29" t="s">
        <v>11</v>
      </c>
      <c r="H29">
        <v>1105</v>
      </c>
      <c r="I29">
        <v>3884</v>
      </c>
      <c r="J29" s="3">
        <v>843.8</v>
      </c>
      <c r="K29" t="s">
        <v>12</v>
      </c>
      <c r="L29" s="3">
        <v>3040.2</v>
      </c>
    </row>
    <row r="30" spans="1:12" x14ac:dyDescent="0.3">
      <c r="A30" s="1">
        <v>44281</v>
      </c>
      <c r="B30">
        <v>13</v>
      </c>
      <c r="C30">
        <v>54</v>
      </c>
      <c r="D30">
        <v>3</v>
      </c>
      <c r="E30">
        <v>15</v>
      </c>
      <c r="F30">
        <v>2021</v>
      </c>
      <c r="G30" t="s">
        <v>18</v>
      </c>
      <c r="H30">
        <v>2434</v>
      </c>
      <c r="I30">
        <v>22587</v>
      </c>
      <c r="J30" s="3">
        <v>2258.6999999999998</v>
      </c>
      <c r="K30" t="s">
        <v>16</v>
      </c>
      <c r="L30" s="3">
        <v>20328.3</v>
      </c>
    </row>
    <row r="31" spans="1:12" x14ac:dyDescent="0.3">
      <c r="A31" s="1">
        <v>44253</v>
      </c>
      <c r="B31">
        <v>9</v>
      </c>
      <c r="C31">
        <v>50</v>
      </c>
      <c r="D31">
        <v>2</v>
      </c>
      <c r="E31">
        <v>14</v>
      </c>
      <c r="F31">
        <v>2021</v>
      </c>
      <c r="G31" t="s">
        <v>18</v>
      </c>
      <c r="H31">
        <v>2553</v>
      </c>
      <c r="I31">
        <v>26608</v>
      </c>
      <c r="J31" s="3">
        <v>2418.909091</v>
      </c>
      <c r="K31" t="s">
        <v>16</v>
      </c>
      <c r="L31" s="3">
        <v>24189.090908999999</v>
      </c>
    </row>
    <row r="32" spans="1:12" x14ac:dyDescent="0.3">
      <c r="A32" s="1">
        <v>44222</v>
      </c>
      <c r="B32">
        <v>5</v>
      </c>
      <c r="C32">
        <v>46</v>
      </c>
      <c r="D32">
        <v>1</v>
      </c>
      <c r="E32">
        <v>13</v>
      </c>
      <c r="F32">
        <v>2021</v>
      </c>
      <c r="G32" t="s">
        <v>13</v>
      </c>
      <c r="H32">
        <v>488</v>
      </c>
      <c r="I32">
        <v>292</v>
      </c>
      <c r="J32" s="3">
        <v>322</v>
      </c>
      <c r="K32" t="s">
        <v>12</v>
      </c>
      <c r="L32" s="3">
        <v>-30</v>
      </c>
    </row>
    <row r="33" spans="1:12" x14ac:dyDescent="0.3">
      <c r="A33" s="1">
        <v>44190</v>
      </c>
      <c r="B33">
        <v>52</v>
      </c>
      <c r="C33">
        <v>40</v>
      </c>
      <c r="D33">
        <v>12</v>
      </c>
      <c r="E33">
        <v>12</v>
      </c>
      <c r="F33">
        <v>2020</v>
      </c>
      <c r="G33" t="s">
        <v>18</v>
      </c>
      <c r="H33">
        <v>2152</v>
      </c>
      <c r="I33">
        <v>21031</v>
      </c>
      <c r="J33" s="3">
        <v>2336.7777780000001</v>
      </c>
      <c r="K33" t="s">
        <v>16</v>
      </c>
      <c r="L33" s="3">
        <v>18694.222222</v>
      </c>
    </row>
    <row r="34" spans="1:12" x14ac:dyDescent="0.3">
      <c r="A34" s="1">
        <v>44160</v>
      </c>
      <c r="B34">
        <v>48</v>
      </c>
      <c r="C34">
        <v>36</v>
      </c>
      <c r="D34">
        <v>11</v>
      </c>
      <c r="E34">
        <v>11</v>
      </c>
      <c r="F34">
        <v>2020</v>
      </c>
      <c r="G34" t="s">
        <v>15</v>
      </c>
      <c r="H34">
        <v>627</v>
      </c>
      <c r="I34">
        <v>5574</v>
      </c>
      <c r="J34" s="3">
        <v>696.75</v>
      </c>
      <c r="K34" t="s">
        <v>16</v>
      </c>
      <c r="L34" s="3">
        <v>4877.25</v>
      </c>
    </row>
    <row r="35" spans="1:12" x14ac:dyDescent="0.3">
      <c r="A35" s="1">
        <v>44311</v>
      </c>
      <c r="B35">
        <v>18</v>
      </c>
      <c r="C35">
        <v>59</v>
      </c>
      <c r="D35">
        <v>4</v>
      </c>
      <c r="E35">
        <v>16</v>
      </c>
      <c r="F35">
        <v>2021</v>
      </c>
      <c r="G35" t="s">
        <v>20</v>
      </c>
      <c r="H35">
        <v>1166</v>
      </c>
      <c r="I35">
        <v>11650</v>
      </c>
      <c r="J35" s="3">
        <v>1059.090909</v>
      </c>
      <c r="K35" t="s">
        <v>16</v>
      </c>
      <c r="L35" s="3">
        <v>10590.909091</v>
      </c>
    </row>
    <row r="36" spans="1:12" x14ac:dyDescent="0.3">
      <c r="A36" s="1">
        <v>44280</v>
      </c>
      <c r="B36">
        <v>13</v>
      </c>
      <c r="C36">
        <v>54</v>
      </c>
      <c r="D36">
        <v>3</v>
      </c>
      <c r="E36">
        <v>15</v>
      </c>
      <c r="F36">
        <v>2021</v>
      </c>
      <c r="G36" t="s">
        <v>17</v>
      </c>
      <c r="H36">
        <v>2611</v>
      </c>
      <c r="I36">
        <v>11524</v>
      </c>
      <c r="J36" s="3">
        <v>2837.625</v>
      </c>
      <c r="K36" t="s">
        <v>14</v>
      </c>
      <c r="L36" s="3">
        <v>8686.375</v>
      </c>
    </row>
    <row r="37" spans="1:12" x14ac:dyDescent="0.3">
      <c r="A37" s="1">
        <v>44252</v>
      </c>
      <c r="B37">
        <v>9</v>
      </c>
      <c r="C37">
        <v>50</v>
      </c>
      <c r="D37">
        <v>2</v>
      </c>
      <c r="E37">
        <v>14</v>
      </c>
      <c r="F37">
        <v>2021</v>
      </c>
      <c r="G37" t="s">
        <v>17</v>
      </c>
      <c r="H37">
        <v>2248</v>
      </c>
      <c r="I37">
        <v>20237</v>
      </c>
      <c r="J37" s="3">
        <v>2529.625</v>
      </c>
      <c r="K37" t="s">
        <v>16</v>
      </c>
      <c r="L37" s="3">
        <v>17707.375</v>
      </c>
    </row>
    <row r="38" spans="1:12" x14ac:dyDescent="0.3">
      <c r="A38" s="1">
        <v>44221</v>
      </c>
      <c r="B38">
        <v>5</v>
      </c>
      <c r="C38">
        <v>46</v>
      </c>
      <c r="D38">
        <v>1</v>
      </c>
      <c r="E38">
        <v>13</v>
      </c>
      <c r="F38">
        <v>2021</v>
      </c>
      <c r="G38" t="s">
        <v>11</v>
      </c>
      <c r="H38">
        <v>1430</v>
      </c>
      <c r="I38">
        <v>10925</v>
      </c>
      <c r="J38" s="3">
        <v>1365.625</v>
      </c>
      <c r="K38" t="s">
        <v>16</v>
      </c>
      <c r="L38" s="3">
        <v>9559.375</v>
      </c>
    </row>
    <row r="39" spans="1:12" x14ac:dyDescent="0.3">
      <c r="A39" s="1">
        <v>44189</v>
      </c>
      <c r="B39">
        <v>52</v>
      </c>
      <c r="C39">
        <v>40</v>
      </c>
      <c r="D39">
        <v>12</v>
      </c>
      <c r="E39">
        <v>12</v>
      </c>
      <c r="F39">
        <v>2020</v>
      </c>
      <c r="G39" t="s">
        <v>17</v>
      </c>
      <c r="H39">
        <v>2556</v>
      </c>
      <c r="I39">
        <v>15991</v>
      </c>
      <c r="J39" s="3">
        <v>1955</v>
      </c>
      <c r="K39" t="s">
        <v>12</v>
      </c>
      <c r="L39" s="3">
        <v>14036</v>
      </c>
    </row>
    <row r="40" spans="1:12" x14ac:dyDescent="0.3">
      <c r="A40" s="1">
        <v>44159</v>
      </c>
      <c r="B40">
        <v>48</v>
      </c>
      <c r="C40">
        <v>36</v>
      </c>
      <c r="D40">
        <v>11</v>
      </c>
      <c r="E40">
        <v>11</v>
      </c>
      <c r="F40">
        <v>2020</v>
      </c>
      <c r="G40" t="s">
        <v>13</v>
      </c>
      <c r="H40">
        <v>1752</v>
      </c>
      <c r="I40">
        <v>18650</v>
      </c>
      <c r="J40" s="3">
        <v>1695.4545450000001</v>
      </c>
      <c r="K40" t="s">
        <v>16</v>
      </c>
      <c r="L40" s="3">
        <v>16954.545454999999</v>
      </c>
    </row>
    <row r="41" spans="1:12" x14ac:dyDescent="0.3">
      <c r="A41" s="1">
        <v>44310</v>
      </c>
      <c r="B41">
        <v>17</v>
      </c>
      <c r="C41">
        <v>58</v>
      </c>
      <c r="D41">
        <v>4</v>
      </c>
      <c r="E41">
        <v>16</v>
      </c>
      <c r="F41">
        <v>2021</v>
      </c>
      <c r="G41" t="s">
        <v>19</v>
      </c>
      <c r="H41">
        <v>1345</v>
      </c>
      <c r="I41">
        <v>9360</v>
      </c>
      <c r="J41" s="3">
        <v>850.90909090000002</v>
      </c>
      <c r="K41" t="s">
        <v>14</v>
      </c>
      <c r="L41" s="3">
        <v>8509.0909090999994</v>
      </c>
    </row>
    <row r="42" spans="1:12" x14ac:dyDescent="0.3">
      <c r="A42" s="1">
        <v>44279</v>
      </c>
      <c r="B42">
        <v>13</v>
      </c>
      <c r="C42">
        <v>54</v>
      </c>
      <c r="D42">
        <v>3</v>
      </c>
      <c r="E42">
        <v>15</v>
      </c>
      <c r="F42">
        <v>2021</v>
      </c>
      <c r="G42" t="s">
        <v>15</v>
      </c>
      <c r="H42">
        <v>2080</v>
      </c>
      <c r="I42">
        <v>15190</v>
      </c>
      <c r="J42" s="3">
        <v>1519</v>
      </c>
      <c r="K42" t="s">
        <v>14</v>
      </c>
      <c r="L42" s="3">
        <v>13671</v>
      </c>
    </row>
    <row r="43" spans="1:12" x14ac:dyDescent="0.3">
      <c r="A43" s="1">
        <v>44251</v>
      </c>
      <c r="B43">
        <v>9</v>
      </c>
      <c r="C43">
        <v>50</v>
      </c>
      <c r="D43">
        <v>2</v>
      </c>
      <c r="E43">
        <v>14</v>
      </c>
      <c r="F43">
        <v>2021</v>
      </c>
      <c r="G43" t="s">
        <v>15</v>
      </c>
      <c r="H43">
        <v>1841</v>
      </c>
      <c r="I43">
        <v>13719</v>
      </c>
      <c r="J43" s="3">
        <v>1371.9</v>
      </c>
      <c r="K43" t="s">
        <v>16</v>
      </c>
      <c r="L43" s="3">
        <v>12347.1</v>
      </c>
    </row>
    <row r="44" spans="1:12" x14ac:dyDescent="0.3">
      <c r="A44" s="1">
        <v>44220</v>
      </c>
      <c r="B44">
        <v>5</v>
      </c>
      <c r="C44">
        <v>46</v>
      </c>
      <c r="D44">
        <v>1</v>
      </c>
      <c r="E44">
        <v>13</v>
      </c>
      <c r="F44">
        <v>2021</v>
      </c>
      <c r="G44" t="s">
        <v>20</v>
      </c>
      <c r="H44">
        <v>1628</v>
      </c>
      <c r="I44">
        <v>12445</v>
      </c>
      <c r="J44" s="3">
        <v>1244.5</v>
      </c>
      <c r="K44" t="s">
        <v>14</v>
      </c>
      <c r="L44" s="3">
        <v>11200.5</v>
      </c>
    </row>
    <row r="45" spans="1:12" x14ac:dyDescent="0.3">
      <c r="A45" s="1">
        <v>44188</v>
      </c>
      <c r="B45">
        <v>52</v>
      </c>
      <c r="C45">
        <v>40</v>
      </c>
      <c r="D45">
        <v>12</v>
      </c>
      <c r="E45">
        <v>12</v>
      </c>
      <c r="F45">
        <v>2020</v>
      </c>
      <c r="G45" t="s">
        <v>15</v>
      </c>
      <c r="H45">
        <v>1288</v>
      </c>
      <c r="I45">
        <v>11817</v>
      </c>
      <c r="J45" s="3">
        <v>1181.7</v>
      </c>
      <c r="K45" t="s">
        <v>16</v>
      </c>
      <c r="L45" s="3">
        <v>10635.3</v>
      </c>
    </row>
    <row r="46" spans="1:12" x14ac:dyDescent="0.3">
      <c r="A46" s="1">
        <v>44158</v>
      </c>
      <c r="B46">
        <v>48</v>
      </c>
      <c r="C46">
        <v>36</v>
      </c>
      <c r="D46">
        <v>11</v>
      </c>
      <c r="E46">
        <v>11</v>
      </c>
      <c r="F46">
        <v>2020</v>
      </c>
      <c r="G46" t="s">
        <v>11</v>
      </c>
      <c r="H46">
        <v>2632</v>
      </c>
      <c r="I46">
        <v>34278</v>
      </c>
      <c r="J46" s="3">
        <v>4284.75</v>
      </c>
      <c r="K46" t="s">
        <v>16</v>
      </c>
      <c r="L46" s="3">
        <v>29993.25</v>
      </c>
    </row>
    <row r="47" spans="1:12" x14ac:dyDescent="0.3">
      <c r="A47" s="1">
        <v>44309</v>
      </c>
      <c r="B47">
        <v>17</v>
      </c>
      <c r="C47">
        <v>58</v>
      </c>
      <c r="D47">
        <v>4</v>
      </c>
      <c r="E47">
        <v>16</v>
      </c>
      <c r="F47">
        <v>2021</v>
      </c>
      <c r="G47" t="s">
        <v>18</v>
      </c>
      <c r="H47">
        <v>1942</v>
      </c>
      <c r="I47">
        <v>3251</v>
      </c>
      <c r="J47" s="3">
        <v>1595.333333</v>
      </c>
      <c r="K47" t="s">
        <v>12</v>
      </c>
      <c r="L47" s="3">
        <v>1655.666667</v>
      </c>
    </row>
    <row r="48" spans="1:12" x14ac:dyDescent="0.3">
      <c r="A48" s="1">
        <v>44278</v>
      </c>
      <c r="B48">
        <v>13</v>
      </c>
      <c r="C48">
        <v>54</v>
      </c>
      <c r="D48">
        <v>3</v>
      </c>
      <c r="E48">
        <v>15</v>
      </c>
      <c r="F48">
        <v>2021</v>
      </c>
      <c r="G48" t="s">
        <v>13</v>
      </c>
      <c r="H48">
        <v>1454</v>
      </c>
      <c r="I48">
        <v>11494</v>
      </c>
      <c r="J48" s="3">
        <v>1277.1111109999999</v>
      </c>
      <c r="K48" t="s">
        <v>16</v>
      </c>
      <c r="L48" s="3">
        <v>10216.888889</v>
      </c>
    </row>
    <row r="49" spans="1:12" x14ac:dyDescent="0.3">
      <c r="A49" s="1">
        <v>44250</v>
      </c>
      <c r="B49">
        <v>9</v>
      </c>
      <c r="C49">
        <v>50</v>
      </c>
      <c r="D49">
        <v>2</v>
      </c>
      <c r="E49">
        <v>14</v>
      </c>
      <c r="F49">
        <v>2021</v>
      </c>
      <c r="G49" t="s">
        <v>13</v>
      </c>
      <c r="H49">
        <v>1154</v>
      </c>
      <c r="I49">
        <v>9135</v>
      </c>
      <c r="J49" s="3">
        <v>1015</v>
      </c>
      <c r="K49" t="s">
        <v>14</v>
      </c>
      <c r="L49" s="3">
        <v>8120</v>
      </c>
    </row>
    <row r="50" spans="1:12" x14ac:dyDescent="0.3">
      <c r="A50" s="1">
        <v>44219</v>
      </c>
      <c r="B50">
        <v>4</v>
      </c>
      <c r="C50">
        <v>45</v>
      </c>
      <c r="D50">
        <v>1</v>
      </c>
      <c r="E50">
        <v>13</v>
      </c>
      <c r="F50">
        <v>2021</v>
      </c>
      <c r="G50" t="s">
        <v>19</v>
      </c>
      <c r="H50">
        <v>1820</v>
      </c>
      <c r="I50">
        <v>6837</v>
      </c>
      <c r="J50" s="3">
        <v>1029.909091</v>
      </c>
      <c r="K50" t="s">
        <v>12</v>
      </c>
      <c r="L50" s="3">
        <v>5807.0909090000005</v>
      </c>
    </row>
    <row r="51" spans="1:12" x14ac:dyDescent="0.3">
      <c r="A51" s="1">
        <v>44187</v>
      </c>
      <c r="B51">
        <v>52</v>
      </c>
      <c r="C51">
        <v>40</v>
      </c>
      <c r="D51">
        <v>12</v>
      </c>
      <c r="E51">
        <v>12</v>
      </c>
      <c r="F51">
        <v>2020</v>
      </c>
      <c r="G51" t="s">
        <v>13</v>
      </c>
      <c r="H51">
        <v>1571</v>
      </c>
      <c r="I51">
        <v>10245</v>
      </c>
      <c r="J51" s="3">
        <v>1024.5</v>
      </c>
      <c r="K51" t="s">
        <v>14</v>
      </c>
      <c r="L51" s="3">
        <v>9220.5</v>
      </c>
    </row>
    <row r="52" spans="1:12" x14ac:dyDescent="0.3">
      <c r="A52" s="1">
        <v>44157</v>
      </c>
      <c r="B52">
        <v>48</v>
      </c>
      <c r="C52">
        <v>36</v>
      </c>
      <c r="D52">
        <v>11</v>
      </c>
      <c r="E52">
        <v>11</v>
      </c>
      <c r="F52">
        <v>2020</v>
      </c>
      <c r="G52" t="s">
        <v>20</v>
      </c>
      <c r="H52">
        <v>2138</v>
      </c>
      <c r="I52">
        <v>14012</v>
      </c>
      <c r="J52" s="3">
        <v>2745.375</v>
      </c>
      <c r="K52" t="s">
        <v>14</v>
      </c>
      <c r="L52" s="3">
        <v>11266.625</v>
      </c>
    </row>
    <row r="53" spans="1:12" x14ac:dyDescent="0.3">
      <c r="A53" s="1">
        <v>44308</v>
      </c>
      <c r="B53">
        <v>17</v>
      </c>
      <c r="C53">
        <v>58</v>
      </c>
      <c r="D53">
        <v>4</v>
      </c>
      <c r="E53">
        <v>16</v>
      </c>
      <c r="F53">
        <v>2021</v>
      </c>
      <c r="G53" t="s">
        <v>17</v>
      </c>
      <c r="H53">
        <v>2302</v>
      </c>
      <c r="I53">
        <v>24506</v>
      </c>
      <c r="J53" s="3">
        <v>2227.818182</v>
      </c>
      <c r="K53" t="s">
        <v>16</v>
      </c>
      <c r="L53" s="3">
        <v>22278.181818000001</v>
      </c>
    </row>
    <row r="54" spans="1:12" x14ac:dyDescent="0.3">
      <c r="A54" s="1">
        <v>44277</v>
      </c>
      <c r="B54">
        <v>13</v>
      </c>
      <c r="C54">
        <v>54</v>
      </c>
      <c r="D54">
        <v>3</v>
      </c>
      <c r="E54">
        <v>15</v>
      </c>
      <c r="F54">
        <v>2021</v>
      </c>
      <c r="G54" t="s">
        <v>11</v>
      </c>
      <c r="H54">
        <v>1368</v>
      </c>
      <c r="I54">
        <v>9209</v>
      </c>
      <c r="J54" s="3">
        <v>1151.125</v>
      </c>
      <c r="K54" t="s">
        <v>14</v>
      </c>
      <c r="L54" s="3">
        <v>8057.875</v>
      </c>
    </row>
    <row r="55" spans="1:12" x14ac:dyDescent="0.3">
      <c r="A55" s="1">
        <v>44249</v>
      </c>
      <c r="B55">
        <v>9</v>
      </c>
      <c r="C55">
        <v>50</v>
      </c>
      <c r="D55">
        <v>2</v>
      </c>
      <c r="E55">
        <v>14</v>
      </c>
      <c r="F55">
        <v>2021</v>
      </c>
      <c r="G55" t="s">
        <v>11</v>
      </c>
      <c r="H55">
        <v>1428</v>
      </c>
      <c r="I55">
        <v>5847</v>
      </c>
      <c r="J55" s="3">
        <v>837.1</v>
      </c>
      <c r="K55" t="s">
        <v>12</v>
      </c>
      <c r="L55" s="3">
        <v>5009.8999999999996</v>
      </c>
    </row>
    <row r="56" spans="1:12" x14ac:dyDescent="0.3">
      <c r="A56" s="1">
        <v>44218</v>
      </c>
      <c r="B56">
        <v>4</v>
      </c>
      <c r="C56">
        <v>45</v>
      </c>
      <c r="D56">
        <v>1</v>
      </c>
      <c r="E56">
        <v>13</v>
      </c>
      <c r="F56">
        <v>2021</v>
      </c>
      <c r="G56" t="s">
        <v>18</v>
      </c>
      <c r="H56">
        <v>2482</v>
      </c>
      <c r="I56">
        <v>24417</v>
      </c>
      <c r="J56" s="3">
        <v>2713</v>
      </c>
      <c r="K56" t="s">
        <v>16</v>
      </c>
      <c r="L56" s="3">
        <v>21704</v>
      </c>
    </row>
    <row r="57" spans="1:12" x14ac:dyDescent="0.3">
      <c r="A57" s="1">
        <v>44186</v>
      </c>
      <c r="B57">
        <v>52</v>
      </c>
      <c r="C57">
        <v>40</v>
      </c>
      <c r="D57">
        <v>12</v>
      </c>
      <c r="E57">
        <v>12</v>
      </c>
      <c r="F57">
        <v>2020</v>
      </c>
      <c r="G57" t="s">
        <v>11</v>
      </c>
      <c r="H57">
        <v>1605</v>
      </c>
      <c r="I57">
        <v>12038</v>
      </c>
      <c r="J57" s="3">
        <v>1203.8</v>
      </c>
      <c r="K57" t="s">
        <v>16</v>
      </c>
      <c r="L57" s="3">
        <v>10834.2</v>
      </c>
    </row>
    <row r="58" spans="1:12" x14ac:dyDescent="0.3">
      <c r="A58" s="1">
        <v>44156</v>
      </c>
      <c r="B58">
        <v>47</v>
      </c>
      <c r="C58">
        <v>35</v>
      </c>
      <c r="D58">
        <v>11</v>
      </c>
      <c r="E58">
        <v>11</v>
      </c>
      <c r="F58">
        <v>2020</v>
      </c>
      <c r="G58" t="s">
        <v>19</v>
      </c>
      <c r="H58">
        <v>1180</v>
      </c>
      <c r="I58">
        <v>3926</v>
      </c>
      <c r="J58" s="3">
        <v>710.27272730000004</v>
      </c>
      <c r="K58" t="s">
        <v>12</v>
      </c>
      <c r="L58" s="3">
        <v>3215.7272727</v>
      </c>
    </row>
    <row r="59" spans="1:12" x14ac:dyDescent="0.3">
      <c r="A59" s="1">
        <v>44307</v>
      </c>
      <c r="B59">
        <v>17</v>
      </c>
      <c r="C59">
        <v>58</v>
      </c>
      <c r="D59">
        <v>4</v>
      </c>
      <c r="E59">
        <v>16</v>
      </c>
      <c r="F59">
        <v>2021</v>
      </c>
      <c r="G59" t="s">
        <v>15</v>
      </c>
      <c r="H59">
        <v>1122</v>
      </c>
      <c r="I59">
        <v>2491</v>
      </c>
      <c r="J59" s="3">
        <v>732.33333330000005</v>
      </c>
      <c r="K59" t="s">
        <v>12</v>
      </c>
      <c r="L59" s="3">
        <v>1758.6666667</v>
      </c>
    </row>
    <row r="60" spans="1:12" x14ac:dyDescent="0.3">
      <c r="A60" s="1">
        <v>44276</v>
      </c>
      <c r="B60">
        <v>13</v>
      </c>
      <c r="C60">
        <v>54</v>
      </c>
      <c r="D60">
        <v>3</v>
      </c>
      <c r="E60">
        <v>15</v>
      </c>
      <c r="F60">
        <v>2021</v>
      </c>
      <c r="G60" t="s">
        <v>20</v>
      </c>
      <c r="H60">
        <v>1472</v>
      </c>
      <c r="I60">
        <v>9486</v>
      </c>
      <c r="J60" s="3">
        <v>862.36363640000002</v>
      </c>
      <c r="K60" t="s">
        <v>14</v>
      </c>
      <c r="L60" s="3">
        <v>8623.6363636000005</v>
      </c>
    </row>
    <row r="61" spans="1:12" x14ac:dyDescent="0.3">
      <c r="A61" s="1">
        <v>44248</v>
      </c>
      <c r="B61">
        <v>9</v>
      </c>
      <c r="C61">
        <v>50</v>
      </c>
      <c r="D61">
        <v>2</v>
      </c>
      <c r="E61">
        <v>14</v>
      </c>
      <c r="F61">
        <v>2021</v>
      </c>
      <c r="G61" t="s">
        <v>20</v>
      </c>
      <c r="H61">
        <v>1464</v>
      </c>
      <c r="I61">
        <v>5171</v>
      </c>
      <c r="J61" s="3">
        <v>829.11111110000002</v>
      </c>
      <c r="K61" t="s">
        <v>12</v>
      </c>
      <c r="L61" s="3">
        <v>4341.8888889</v>
      </c>
    </row>
    <row r="62" spans="1:12" x14ac:dyDescent="0.3">
      <c r="A62" s="1">
        <v>44217</v>
      </c>
      <c r="B62">
        <v>4</v>
      </c>
      <c r="C62">
        <v>45</v>
      </c>
      <c r="D62">
        <v>1</v>
      </c>
      <c r="E62">
        <v>13</v>
      </c>
      <c r="F62">
        <v>2021</v>
      </c>
      <c r="G62" t="s">
        <v>17</v>
      </c>
      <c r="H62">
        <v>2120</v>
      </c>
      <c r="I62">
        <v>3021</v>
      </c>
      <c r="J62" s="3">
        <v>1641.1111109999999</v>
      </c>
      <c r="K62" t="s">
        <v>12</v>
      </c>
      <c r="L62" s="3">
        <v>1379.8888890000001</v>
      </c>
    </row>
    <row r="63" spans="1:12" x14ac:dyDescent="0.3">
      <c r="A63" s="1">
        <v>44185</v>
      </c>
      <c r="B63">
        <v>52</v>
      </c>
      <c r="C63">
        <v>40</v>
      </c>
      <c r="D63">
        <v>12</v>
      </c>
      <c r="E63">
        <v>12</v>
      </c>
      <c r="F63">
        <v>2020</v>
      </c>
      <c r="G63" t="s">
        <v>20</v>
      </c>
      <c r="H63">
        <v>1828</v>
      </c>
      <c r="I63">
        <v>7655</v>
      </c>
      <c r="J63" s="3">
        <v>1304.1111109999999</v>
      </c>
      <c r="K63" t="s">
        <v>12</v>
      </c>
      <c r="L63" s="3">
        <v>6350.8888889999998</v>
      </c>
    </row>
    <row r="64" spans="1:12" x14ac:dyDescent="0.3">
      <c r="A64" s="1">
        <v>44155</v>
      </c>
      <c r="B64">
        <v>47</v>
      </c>
      <c r="C64">
        <v>35</v>
      </c>
      <c r="D64">
        <v>11</v>
      </c>
      <c r="E64">
        <v>11</v>
      </c>
      <c r="F64">
        <v>2020</v>
      </c>
      <c r="G64" t="s">
        <v>18</v>
      </c>
      <c r="H64">
        <v>1819</v>
      </c>
      <c r="I64">
        <v>15188</v>
      </c>
      <c r="J64" s="3">
        <v>1687.555556</v>
      </c>
      <c r="K64" t="s">
        <v>14</v>
      </c>
      <c r="L64" s="3">
        <v>13500.444444000001</v>
      </c>
    </row>
    <row r="65" spans="1:12" x14ac:dyDescent="0.3">
      <c r="A65" s="1">
        <v>44306</v>
      </c>
      <c r="B65">
        <v>17</v>
      </c>
      <c r="C65">
        <v>58</v>
      </c>
      <c r="D65">
        <v>4</v>
      </c>
      <c r="E65">
        <v>16</v>
      </c>
      <c r="F65">
        <v>2021</v>
      </c>
      <c r="G65" t="s">
        <v>13</v>
      </c>
      <c r="H65">
        <v>1154</v>
      </c>
      <c r="I65">
        <v>4020</v>
      </c>
      <c r="J65" s="3">
        <v>784.22222220000003</v>
      </c>
      <c r="K65" t="s">
        <v>12</v>
      </c>
      <c r="L65" s="3">
        <v>3235.7777778</v>
      </c>
    </row>
    <row r="66" spans="1:12" x14ac:dyDescent="0.3">
      <c r="A66" s="1">
        <v>44275</v>
      </c>
      <c r="B66">
        <v>12</v>
      </c>
      <c r="C66">
        <v>53</v>
      </c>
      <c r="D66">
        <v>3</v>
      </c>
      <c r="E66">
        <v>15</v>
      </c>
      <c r="F66">
        <v>2021</v>
      </c>
      <c r="G66" t="s">
        <v>19</v>
      </c>
      <c r="H66">
        <v>543</v>
      </c>
      <c r="I66">
        <v>4169</v>
      </c>
      <c r="J66" s="3">
        <v>521.125</v>
      </c>
      <c r="K66" t="s">
        <v>14</v>
      </c>
      <c r="L66" s="3">
        <v>3647.875</v>
      </c>
    </row>
    <row r="67" spans="1:12" x14ac:dyDescent="0.3">
      <c r="A67" s="1">
        <v>44247</v>
      </c>
      <c r="B67">
        <v>8</v>
      </c>
      <c r="C67">
        <v>49</v>
      </c>
      <c r="D67">
        <v>2</v>
      </c>
      <c r="E67">
        <v>14</v>
      </c>
      <c r="F67">
        <v>2021</v>
      </c>
      <c r="G67" t="s">
        <v>19</v>
      </c>
      <c r="H67">
        <v>1047</v>
      </c>
      <c r="I67">
        <v>2409</v>
      </c>
      <c r="J67" s="3">
        <v>803.375</v>
      </c>
      <c r="K67" t="s">
        <v>12</v>
      </c>
      <c r="L67" s="3">
        <v>1605.625</v>
      </c>
    </row>
    <row r="68" spans="1:12" x14ac:dyDescent="0.3">
      <c r="A68" s="1">
        <v>44216</v>
      </c>
      <c r="B68">
        <v>4</v>
      </c>
      <c r="C68">
        <v>45</v>
      </c>
      <c r="D68">
        <v>1</v>
      </c>
      <c r="E68">
        <v>13</v>
      </c>
      <c r="F68">
        <v>2021</v>
      </c>
      <c r="G68" t="s">
        <v>15</v>
      </c>
      <c r="H68">
        <v>1659</v>
      </c>
      <c r="I68">
        <v>4403</v>
      </c>
      <c r="J68" s="3">
        <v>841.90909090000002</v>
      </c>
      <c r="K68" t="s">
        <v>12</v>
      </c>
      <c r="L68" s="3">
        <v>3561.0909090999999</v>
      </c>
    </row>
    <row r="69" spans="1:12" x14ac:dyDescent="0.3">
      <c r="A69" s="1">
        <v>44184</v>
      </c>
      <c r="B69">
        <v>51</v>
      </c>
      <c r="C69">
        <v>39</v>
      </c>
      <c r="D69">
        <v>12</v>
      </c>
      <c r="E69">
        <v>12</v>
      </c>
      <c r="F69">
        <v>2020</v>
      </c>
      <c r="G69" t="s">
        <v>19</v>
      </c>
      <c r="H69">
        <v>1191</v>
      </c>
      <c r="I69">
        <v>8800</v>
      </c>
      <c r="J69" s="3">
        <v>880</v>
      </c>
      <c r="K69" t="s">
        <v>14</v>
      </c>
      <c r="L69" s="3">
        <v>7920</v>
      </c>
    </row>
    <row r="70" spans="1:12" x14ac:dyDescent="0.3">
      <c r="A70" s="1">
        <v>44154</v>
      </c>
      <c r="B70">
        <v>47</v>
      </c>
      <c r="C70">
        <v>35</v>
      </c>
      <c r="D70">
        <v>11</v>
      </c>
      <c r="E70">
        <v>11</v>
      </c>
      <c r="F70">
        <v>2020</v>
      </c>
      <c r="G70" t="s">
        <v>17</v>
      </c>
      <c r="H70">
        <v>2321</v>
      </c>
      <c r="I70">
        <v>8000</v>
      </c>
      <c r="J70" s="3">
        <v>1605.4545450000001</v>
      </c>
      <c r="K70" t="s">
        <v>12</v>
      </c>
      <c r="L70" s="3">
        <v>6394.5454549999995</v>
      </c>
    </row>
    <row r="71" spans="1:12" x14ac:dyDescent="0.3">
      <c r="A71" s="1">
        <v>44305</v>
      </c>
      <c r="B71">
        <v>17</v>
      </c>
      <c r="C71">
        <v>58</v>
      </c>
      <c r="D71">
        <v>4</v>
      </c>
      <c r="E71">
        <v>16</v>
      </c>
      <c r="F71">
        <v>2021</v>
      </c>
      <c r="G71" t="s">
        <v>11</v>
      </c>
      <c r="H71">
        <v>1648</v>
      </c>
      <c r="I71">
        <v>9645</v>
      </c>
      <c r="J71" s="3">
        <v>964.5</v>
      </c>
      <c r="K71" t="s">
        <v>14</v>
      </c>
      <c r="L71" s="3">
        <v>8680.5</v>
      </c>
    </row>
    <row r="72" spans="1:12" x14ac:dyDescent="0.3">
      <c r="A72" s="1">
        <v>44274</v>
      </c>
      <c r="B72">
        <v>12</v>
      </c>
      <c r="C72">
        <v>53</v>
      </c>
      <c r="D72">
        <v>3</v>
      </c>
      <c r="E72">
        <v>15</v>
      </c>
      <c r="F72">
        <v>2021</v>
      </c>
      <c r="G72" t="s">
        <v>18</v>
      </c>
      <c r="H72">
        <v>685</v>
      </c>
      <c r="I72">
        <v>5903</v>
      </c>
      <c r="J72" s="3">
        <v>590.29999999999995</v>
      </c>
      <c r="K72" t="s">
        <v>14</v>
      </c>
      <c r="L72" s="3">
        <v>5312.7</v>
      </c>
    </row>
    <row r="73" spans="1:12" x14ac:dyDescent="0.3">
      <c r="A73" s="1">
        <v>44246</v>
      </c>
      <c r="B73">
        <v>8</v>
      </c>
      <c r="C73">
        <v>49</v>
      </c>
      <c r="D73">
        <v>2</v>
      </c>
      <c r="E73">
        <v>14</v>
      </c>
      <c r="F73">
        <v>2021</v>
      </c>
      <c r="G73" t="s">
        <v>18</v>
      </c>
      <c r="H73">
        <v>2029</v>
      </c>
      <c r="I73">
        <v>3025</v>
      </c>
      <c r="J73" s="3">
        <v>1336.909091</v>
      </c>
      <c r="K73" t="s">
        <v>12</v>
      </c>
      <c r="L73" s="3">
        <v>1688.090909</v>
      </c>
    </row>
    <row r="74" spans="1:12" x14ac:dyDescent="0.3">
      <c r="A74" s="1">
        <v>44215</v>
      </c>
      <c r="B74">
        <v>4</v>
      </c>
      <c r="C74">
        <v>45</v>
      </c>
      <c r="D74">
        <v>1</v>
      </c>
      <c r="E74">
        <v>13</v>
      </c>
      <c r="F74">
        <v>2021</v>
      </c>
      <c r="G74" t="s">
        <v>13</v>
      </c>
      <c r="H74">
        <v>1302</v>
      </c>
      <c r="I74">
        <v>7287</v>
      </c>
      <c r="J74" s="3">
        <v>728.7</v>
      </c>
      <c r="K74" t="s">
        <v>14</v>
      </c>
      <c r="L74" s="3">
        <v>6558.3</v>
      </c>
    </row>
    <row r="75" spans="1:12" x14ac:dyDescent="0.3">
      <c r="A75" s="1">
        <v>44183</v>
      </c>
      <c r="B75">
        <v>51</v>
      </c>
      <c r="C75">
        <v>39</v>
      </c>
      <c r="D75">
        <v>12</v>
      </c>
      <c r="E75">
        <v>12</v>
      </c>
      <c r="F75">
        <v>2020</v>
      </c>
      <c r="G75" t="s">
        <v>18</v>
      </c>
      <c r="H75">
        <v>2056</v>
      </c>
      <c r="I75">
        <v>18161</v>
      </c>
      <c r="J75" s="3">
        <v>2270.125</v>
      </c>
      <c r="K75" t="s">
        <v>16</v>
      </c>
      <c r="L75" s="3">
        <v>15890.875</v>
      </c>
    </row>
    <row r="76" spans="1:12" x14ac:dyDescent="0.3">
      <c r="A76" s="1">
        <v>44153</v>
      </c>
      <c r="B76">
        <v>47</v>
      </c>
      <c r="C76">
        <v>35</v>
      </c>
      <c r="D76">
        <v>11</v>
      </c>
      <c r="E76">
        <v>11</v>
      </c>
      <c r="F76">
        <v>2020</v>
      </c>
      <c r="G76" t="s">
        <v>15</v>
      </c>
      <c r="H76">
        <v>1362</v>
      </c>
      <c r="I76">
        <v>7441</v>
      </c>
      <c r="J76" s="3">
        <v>906.7</v>
      </c>
      <c r="K76" t="s">
        <v>12</v>
      </c>
      <c r="L76" s="3">
        <v>6534.3</v>
      </c>
    </row>
    <row r="77" spans="1:12" x14ac:dyDescent="0.3">
      <c r="A77" s="1">
        <v>44304</v>
      </c>
      <c r="B77">
        <v>17</v>
      </c>
      <c r="C77">
        <v>58</v>
      </c>
      <c r="D77">
        <v>4</v>
      </c>
      <c r="E77">
        <v>16</v>
      </c>
      <c r="F77">
        <v>2021</v>
      </c>
      <c r="G77" t="s">
        <v>20</v>
      </c>
      <c r="H77">
        <v>1399</v>
      </c>
      <c r="I77">
        <v>12251</v>
      </c>
      <c r="J77" s="3">
        <v>1531.375</v>
      </c>
      <c r="K77" t="s">
        <v>16</v>
      </c>
      <c r="L77" s="3">
        <v>10719.625</v>
      </c>
    </row>
    <row r="78" spans="1:12" x14ac:dyDescent="0.3">
      <c r="A78" s="1">
        <v>44273</v>
      </c>
      <c r="B78">
        <v>12</v>
      </c>
      <c r="C78">
        <v>53</v>
      </c>
      <c r="D78">
        <v>3</v>
      </c>
      <c r="E78">
        <v>15</v>
      </c>
      <c r="F78">
        <v>2021</v>
      </c>
      <c r="G78" t="s">
        <v>17</v>
      </c>
      <c r="H78">
        <v>1923</v>
      </c>
      <c r="I78">
        <v>14909</v>
      </c>
      <c r="J78" s="3">
        <v>1490.9</v>
      </c>
      <c r="K78" t="s">
        <v>14</v>
      </c>
      <c r="L78" s="3">
        <v>13418.1</v>
      </c>
    </row>
    <row r="79" spans="1:12" x14ac:dyDescent="0.3">
      <c r="A79" s="1">
        <v>44245</v>
      </c>
      <c r="B79">
        <v>8</v>
      </c>
      <c r="C79">
        <v>49</v>
      </c>
      <c r="D79">
        <v>2</v>
      </c>
      <c r="E79">
        <v>14</v>
      </c>
      <c r="F79">
        <v>2021</v>
      </c>
      <c r="G79" t="s">
        <v>17</v>
      </c>
      <c r="H79">
        <v>2395</v>
      </c>
      <c r="I79">
        <v>24247</v>
      </c>
      <c r="J79" s="3">
        <v>3030.875</v>
      </c>
      <c r="K79" t="s">
        <v>16</v>
      </c>
      <c r="L79" s="3">
        <v>21216.125</v>
      </c>
    </row>
    <row r="80" spans="1:12" x14ac:dyDescent="0.3">
      <c r="A80" s="1">
        <v>44214</v>
      </c>
      <c r="B80">
        <v>4</v>
      </c>
      <c r="C80">
        <v>45</v>
      </c>
      <c r="D80">
        <v>1</v>
      </c>
      <c r="E80">
        <v>13</v>
      </c>
      <c r="F80">
        <v>2021</v>
      </c>
      <c r="G80" t="s">
        <v>11</v>
      </c>
      <c r="H80">
        <v>1469</v>
      </c>
      <c r="I80">
        <v>8633</v>
      </c>
      <c r="J80" s="3">
        <v>784.81818180000005</v>
      </c>
      <c r="K80" t="s">
        <v>14</v>
      </c>
      <c r="L80" s="3">
        <v>7848.1818181999997</v>
      </c>
    </row>
    <row r="81" spans="1:12" x14ac:dyDescent="0.3">
      <c r="A81" s="1">
        <v>44182</v>
      </c>
      <c r="B81">
        <v>51</v>
      </c>
      <c r="C81">
        <v>39</v>
      </c>
      <c r="D81">
        <v>12</v>
      </c>
      <c r="E81">
        <v>12</v>
      </c>
      <c r="F81">
        <v>2020</v>
      </c>
      <c r="G81" t="s">
        <v>17</v>
      </c>
      <c r="H81">
        <v>2330</v>
      </c>
      <c r="I81">
        <v>8516</v>
      </c>
      <c r="J81" s="3">
        <v>1601.636364</v>
      </c>
      <c r="K81" t="s">
        <v>12</v>
      </c>
      <c r="L81" s="3">
        <v>6914.363636</v>
      </c>
    </row>
    <row r="82" spans="1:12" x14ac:dyDescent="0.3">
      <c r="A82" s="1">
        <v>44152</v>
      </c>
      <c r="B82">
        <v>47</v>
      </c>
      <c r="C82">
        <v>35</v>
      </c>
      <c r="D82">
        <v>11</v>
      </c>
      <c r="E82">
        <v>11</v>
      </c>
      <c r="F82">
        <v>2020</v>
      </c>
      <c r="G82" t="s">
        <v>13</v>
      </c>
      <c r="H82">
        <v>1448</v>
      </c>
      <c r="I82">
        <v>12016</v>
      </c>
      <c r="J82" s="3">
        <v>1092.363636</v>
      </c>
      <c r="K82" t="s">
        <v>16</v>
      </c>
      <c r="L82" s="3">
        <v>10923.636364</v>
      </c>
    </row>
    <row r="83" spans="1:12" x14ac:dyDescent="0.3">
      <c r="A83" s="1">
        <v>44303</v>
      </c>
      <c r="B83">
        <v>16</v>
      </c>
      <c r="C83">
        <v>57</v>
      </c>
      <c r="D83">
        <v>4</v>
      </c>
      <c r="E83">
        <v>16</v>
      </c>
      <c r="F83">
        <v>2021</v>
      </c>
      <c r="G83" t="s">
        <v>19</v>
      </c>
      <c r="H83">
        <v>1509</v>
      </c>
      <c r="I83">
        <v>5274</v>
      </c>
      <c r="J83" s="3">
        <v>865.45454549999999</v>
      </c>
      <c r="K83" t="s">
        <v>12</v>
      </c>
      <c r="L83" s="3">
        <v>4408.5454545000002</v>
      </c>
    </row>
    <row r="84" spans="1:12" x14ac:dyDescent="0.3">
      <c r="A84" s="1">
        <v>44272</v>
      </c>
      <c r="B84">
        <v>12</v>
      </c>
      <c r="C84">
        <v>53</v>
      </c>
      <c r="D84">
        <v>3</v>
      </c>
      <c r="E84">
        <v>15</v>
      </c>
      <c r="F84">
        <v>2021</v>
      </c>
      <c r="G84" t="s">
        <v>15</v>
      </c>
      <c r="H84">
        <v>2194</v>
      </c>
      <c r="I84">
        <v>1245</v>
      </c>
      <c r="J84" s="3">
        <v>1826</v>
      </c>
      <c r="K84" t="s">
        <v>12</v>
      </c>
      <c r="L84" s="3">
        <v>-581</v>
      </c>
    </row>
    <row r="85" spans="1:12" x14ac:dyDescent="0.3">
      <c r="A85" s="1">
        <v>44244</v>
      </c>
      <c r="B85">
        <v>8</v>
      </c>
      <c r="C85">
        <v>49</v>
      </c>
      <c r="D85">
        <v>2</v>
      </c>
      <c r="E85">
        <v>14</v>
      </c>
      <c r="F85">
        <v>2021</v>
      </c>
      <c r="G85" t="s">
        <v>15</v>
      </c>
      <c r="H85">
        <v>1171</v>
      </c>
      <c r="I85">
        <v>4910</v>
      </c>
      <c r="J85" s="3">
        <v>780.9</v>
      </c>
      <c r="K85" t="s">
        <v>12</v>
      </c>
      <c r="L85" s="3">
        <v>4129.1000000000004</v>
      </c>
    </row>
    <row r="86" spans="1:12" x14ac:dyDescent="0.3">
      <c r="A86" s="1">
        <v>44213</v>
      </c>
      <c r="B86">
        <v>4</v>
      </c>
      <c r="C86">
        <v>45</v>
      </c>
      <c r="D86">
        <v>1</v>
      </c>
      <c r="E86">
        <v>13</v>
      </c>
      <c r="F86">
        <v>2021</v>
      </c>
      <c r="G86" t="s">
        <v>20</v>
      </c>
      <c r="H86">
        <v>1524</v>
      </c>
      <c r="I86">
        <v>9602</v>
      </c>
      <c r="J86" s="3">
        <v>960.2</v>
      </c>
      <c r="K86" t="s">
        <v>14</v>
      </c>
      <c r="L86" s="3">
        <v>8641.7999999999993</v>
      </c>
    </row>
    <row r="87" spans="1:12" x14ac:dyDescent="0.3">
      <c r="A87" s="1">
        <v>44181</v>
      </c>
      <c r="B87">
        <v>51</v>
      </c>
      <c r="C87">
        <v>39</v>
      </c>
      <c r="D87">
        <v>12</v>
      </c>
      <c r="E87">
        <v>12</v>
      </c>
      <c r="F87">
        <v>2020</v>
      </c>
      <c r="G87" t="s">
        <v>15</v>
      </c>
      <c r="H87">
        <v>1317</v>
      </c>
      <c r="I87">
        <v>4873</v>
      </c>
      <c r="J87" s="3">
        <v>1023.666667</v>
      </c>
      <c r="K87" t="s">
        <v>12</v>
      </c>
      <c r="L87" s="3">
        <v>3849.333333</v>
      </c>
    </row>
    <row r="88" spans="1:12" x14ac:dyDescent="0.3">
      <c r="A88" s="1">
        <v>44151</v>
      </c>
      <c r="B88">
        <v>47</v>
      </c>
      <c r="C88">
        <v>35</v>
      </c>
      <c r="D88">
        <v>11</v>
      </c>
      <c r="E88">
        <v>11</v>
      </c>
      <c r="F88">
        <v>2020</v>
      </c>
      <c r="G88" t="s">
        <v>11</v>
      </c>
      <c r="H88">
        <v>1548</v>
      </c>
      <c r="I88">
        <v>5359</v>
      </c>
      <c r="J88" s="3">
        <v>1119.1111109999999</v>
      </c>
      <c r="K88" t="s">
        <v>12</v>
      </c>
      <c r="L88" s="3">
        <v>4239.8888889999998</v>
      </c>
    </row>
    <row r="89" spans="1:12" x14ac:dyDescent="0.3">
      <c r="A89" s="1">
        <v>44302</v>
      </c>
      <c r="B89">
        <v>16</v>
      </c>
      <c r="C89">
        <v>57</v>
      </c>
      <c r="D89">
        <v>4</v>
      </c>
      <c r="E89">
        <v>16</v>
      </c>
      <c r="F89">
        <v>2021</v>
      </c>
      <c r="G89" t="s">
        <v>18</v>
      </c>
      <c r="H89">
        <v>1915</v>
      </c>
      <c r="I89">
        <v>8456</v>
      </c>
      <c r="J89" s="3">
        <v>1337.636364</v>
      </c>
      <c r="K89" t="s">
        <v>12</v>
      </c>
      <c r="L89" s="3">
        <v>7118.363636</v>
      </c>
    </row>
    <row r="90" spans="1:12" x14ac:dyDescent="0.3">
      <c r="A90" s="1">
        <v>44271</v>
      </c>
      <c r="B90">
        <v>12</v>
      </c>
      <c r="C90">
        <v>53</v>
      </c>
      <c r="D90">
        <v>3</v>
      </c>
      <c r="E90">
        <v>15</v>
      </c>
      <c r="F90">
        <v>2021</v>
      </c>
      <c r="G90" t="s">
        <v>13</v>
      </c>
      <c r="H90">
        <v>1455</v>
      </c>
      <c r="I90">
        <v>6047</v>
      </c>
      <c r="J90" s="3">
        <v>939.75</v>
      </c>
      <c r="K90" t="s">
        <v>12</v>
      </c>
      <c r="L90" s="3">
        <v>5107.25</v>
      </c>
    </row>
    <row r="91" spans="1:12" x14ac:dyDescent="0.3">
      <c r="A91" s="1">
        <v>44243</v>
      </c>
      <c r="B91">
        <v>8</v>
      </c>
      <c r="C91">
        <v>49</v>
      </c>
      <c r="D91">
        <v>2</v>
      </c>
      <c r="E91">
        <v>14</v>
      </c>
      <c r="F91">
        <v>2021</v>
      </c>
      <c r="G91" t="s">
        <v>13</v>
      </c>
      <c r="H91">
        <v>1420</v>
      </c>
      <c r="I91">
        <v>5966</v>
      </c>
      <c r="J91" s="3">
        <v>935.77777779999997</v>
      </c>
      <c r="K91" t="s">
        <v>12</v>
      </c>
      <c r="L91" s="3">
        <v>5030.2222222</v>
      </c>
    </row>
    <row r="92" spans="1:12" x14ac:dyDescent="0.3">
      <c r="A92" s="1">
        <v>44212</v>
      </c>
      <c r="B92">
        <v>3</v>
      </c>
      <c r="C92">
        <v>44</v>
      </c>
      <c r="D92">
        <v>1</v>
      </c>
      <c r="E92">
        <v>13</v>
      </c>
      <c r="F92">
        <v>2021</v>
      </c>
      <c r="G92" t="s">
        <v>19</v>
      </c>
      <c r="H92">
        <v>1414</v>
      </c>
      <c r="I92">
        <v>11699</v>
      </c>
      <c r="J92" s="3">
        <v>1169.9000000000001</v>
      </c>
      <c r="K92" t="s">
        <v>16</v>
      </c>
      <c r="L92" s="3">
        <v>10529.1</v>
      </c>
    </row>
    <row r="93" spans="1:12" x14ac:dyDescent="0.3">
      <c r="A93" s="1">
        <v>44180</v>
      </c>
      <c r="B93">
        <v>51</v>
      </c>
      <c r="C93">
        <v>39</v>
      </c>
      <c r="D93">
        <v>12</v>
      </c>
      <c r="E93">
        <v>12</v>
      </c>
      <c r="F93">
        <v>2020</v>
      </c>
      <c r="G93" t="s">
        <v>13</v>
      </c>
      <c r="H93">
        <v>1740</v>
      </c>
      <c r="I93">
        <v>11952</v>
      </c>
      <c r="J93" s="3">
        <v>1086.5454549999999</v>
      </c>
      <c r="K93" t="s">
        <v>14</v>
      </c>
      <c r="L93" s="3">
        <v>10865.454545000001</v>
      </c>
    </row>
    <row r="94" spans="1:12" x14ac:dyDescent="0.3">
      <c r="A94" s="1">
        <v>44150</v>
      </c>
      <c r="B94">
        <v>47</v>
      </c>
      <c r="C94">
        <v>35</v>
      </c>
      <c r="D94">
        <v>11</v>
      </c>
      <c r="E94">
        <v>11</v>
      </c>
      <c r="F94">
        <v>2020</v>
      </c>
      <c r="G94" t="s">
        <v>20</v>
      </c>
      <c r="H94">
        <v>1287</v>
      </c>
      <c r="I94">
        <v>11929</v>
      </c>
      <c r="J94" s="3">
        <v>1325.444444</v>
      </c>
      <c r="K94" t="s">
        <v>16</v>
      </c>
      <c r="L94" s="3">
        <v>10603.555555999999</v>
      </c>
    </row>
    <row r="95" spans="1:12" x14ac:dyDescent="0.3">
      <c r="A95" s="1">
        <v>44301</v>
      </c>
      <c r="B95">
        <v>16</v>
      </c>
      <c r="C95">
        <v>57</v>
      </c>
      <c r="D95">
        <v>4</v>
      </c>
      <c r="E95">
        <v>16</v>
      </c>
      <c r="F95">
        <v>2021</v>
      </c>
      <c r="G95" t="s">
        <v>17</v>
      </c>
      <c r="H95">
        <v>2101</v>
      </c>
      <c r="I95">
        <v>2546</v>
      </c>
      <c r="J95" s="3">
        <v>1758.666667</v>
      </c>
      <c r="K95" t="s">
        <v>12</v>
      </c>
      <c r="L95" s="3">
        <v>787.33333300000004</v>
      </c>
    </row>
    <row r="96" spans="1:12" x14ac:dyDescent="0.3">
      <c r="A96" s="1">
        <v>44270</v>
      </c>
      <c r="B96">
        <v>12</v>
      </c>
      <c r="C96">
        <v>53</v>
      </c>
      <c r="D96">
        <v>3</v>
      </c>
      <c r="E96">
        <v>15</v>
      </c>
      <c r="F96">
        <v>2021</v>
      </c>
      <c r="G96" t="s">
        <v>11</v>
      </c>
      <c r="H96">
        <v>1544</v>
      </c>
      <c r="I96">
        <v>3378</v>
      </c>
      <c r="J96" s="3">
        <v>734.81818180000005</v>
      </c>
      <c r="K96" t="s">
        <v>12</v>
      </c>
      <c r="L96" s="3">
        <v>2643.1818181999997</v>
      </c>
    </row>
    <row r="97" spans="1:12" x14ac:dyDescent="0.3">
      <c r="A97" s="1">
        <v>44242</v>
      </c>
      <c r="B97">
        <v>8</v>
      </c>
      <c r="C97">
        <v>49</v>
      </c>
      <c r="D97">
        <v>2</v>
      </c>
      <c r="E97">
        <v>14</v>
      </c>
      <c r="F97">
        <v>2021</v>
      </c>
      <c r="G97" t="s">
        <v>11</v>
      </c>
      <c r="H97">
        <v>1482</v>
      </c>
      <c r="I97">
        <v>9987</v>
      </c>
      <c r="J97" s="3">
        <v>907.90909090000002</v>
      </c>
      <c r="K97" t="s">
        <v>14</v>
      </c>
      <c r="L97" s="3">
        <v>9079.0909090999994</v>
      </c>
    </row>
    <row r="98" spans="1:12" x14ac:dyDescent="0.3">
      <c r="A98" s="1">
        <v>44211</v>
      </c>
      <c r="B98">
        <v>3</v>
      </c>
      <c r="C98">
        <v>44</v>
      </c>
      <c r="D98">
        <v>1</v>
      </c>
      <c r="E98">
        <v>13</v>
      </c>
      <c r="F98">
        <v>2021</v>
      </c>
      <c r="G98" t="s">
        <v>18</v>
      </c>
      <c r="H98">
        <v>2312</v>
      </c>
      <c r="I98">
        <v>21245</v>
      </c>
      <c r="J98" s="3">
        <v>2655.625</v>
      </c>
      <c r="K98" t="s">
        <v>16</v>
      </c>
      <c r="L98" s="3">
        <v>18589.375</v>
      </c>
    </row>
    <row r="99" spans="1:12" x14ac:dyDescent="0.3">
      <c r="A99" s="1">
        <v>44179</v>
      </c>
      <c r="B99">
        <v>51</v>
      </c>
      <c r="C99">
        <v>39</v>
      </c>
      <c r="D99">
        <v>12</v>
      </c>
      <c r="E99">
        <v>12</v>
      </c>
      <c r="F99">
        <v>2020</v>
      </c>
      <c r="G99" t="s">
        <v>11</v>
      </c>
      <c r="H99">
        <v>1772</v>
      </c>
      <c r="I99">
        <v>11679</v>
      </c>
      <c r="J99" s="3">
        <v>1297.666667</v>
      </c>
      <c r="K99" t="s">
        <v>14</v>
      </c>
      <c r="L99" s="3">
        <v>10381.333333</v>
      </c>
    </row>
    <row r="100" spans="1:12" x14ac:dyDescent="0.3">
      <c r="A100" s="1">
        <v>44149</v>
      </c>
      <c r="B100">
        <v>46</v>
      </c>
      <c r="C100">
        <v>34</v>
      </c>
      <c r="D100">
        <v>11</v>
      </c>
      <c r="E100">
        <v>11</v>
      </c>
      <c r="F100">
        <v>2020</v>
      </c>
      <c r="G100" t="s">
        <v>19</v>
      </c>
      <c r="H100">
        <v>1316</v>
      </c>
      <c r="I100">
        <v>12996</v>
      </c>
      <c r="J100" s="3">
        <v>1444</v>
      </c>
      <c r="K100" t="s">
        <v>16</v>
      </c>
      <c r="L100" s="3">
        <v>11552</v>
      </c>
    </row>
    <row r="101" spans="1:12" x14ac:dyDescent="0.3">
      <c r="A101" s="1">
        <v>44300</v>
      </c>
      <c r="B101">
        <v>16</v>
      </c>
      <c r="C101">
        <v>57</v>
      </c>
      <c r="D101">
        <v>4</v>
      </c>
      <c r="E101">
        <v>16</v>
      </c>
      <c r="F101">
        <v>2021</v>
      </c>
      <c r="G101" t="s">
        <v>15</v>
      </c>
      <c r="H101">
        <v>1803</v>
      </c>
      <c r="I101">
        <v>16347</v>
      </c>
      <c r="J101" s="3">
        <v>1634.7</v>
      </c>
      <c r="K101" t="s">
        <v>16</v>
      </c>
      <c r="L101" s="3">
        <v>14712.3</v>
      </c>
    </row>
    <row r="102" spans="1:12" x14ac:dyDescent="0.3">
      <c r="A102" s="1">
        <v>44269</v>
      </c>
      <c r="B102">
        <v>12</v>
      </c>
      <c r="C102">
        <v>53</v>
      </c>
      <c r="D102">
        <v>3</v>
      </c>
      <c r="E102">
        <v>15</v>
      </c>
      <c r="F102">
        <v>2021</v>
      </c>
      <c r="G102" t="s">
        <v>20</v>
      </c>
      <c r="H102">
        <v>967</v>
      </c>
      <c r="I102">
        <v>7878</v>
      </c>
      <c r="J102" s="3">
        <v>787.8</v>
      </c>
      <c r="K102" t="s">
        <v>16</v>
      </c>
      <c r="L102" s="3">
        <v>7090.2</v>
      </c>
    </row>
    <row r="103" spans="1:12" x14ac:dyDescent="0.3">
      <c r="A103" s="1">
        <v>44241</v>
      </c>
      <c r="B103">
        <v>8</v>
      </c>
      <c r="C103">
        <v>49</v>
      </c>
      <c r="D103">
        <v>2</v>
      </c>
      <c r="E103">
        <v>14</v>
      </c>
      <c r="F103">
        <v>2021</v>
      </c>
      <c r="G103" t="s">
        <v>20</v>
      </c>
      <c r="H103">
        <v>968</v>
      </c>
      <c r="I103">
        <v>5772</v>
      </c>
      <c r="J103" s="3">
        <v>524.72727269999996</v>
      </c>
      <c r="K103" t="s">
        <v>14</v>
      </c>
      <c r="L103" s="3">
        <v>5247.2727273</v>
      </c>
    </row>
    <row r="104" spans="1:12" x14ac:dyDescent="0.3">
      <c r="A104" s="1">
        <v>44210</v>
      </c>
      <c r="B104">
        <v>3</v>
      </c>
      <c r="C104">
        <v>44</v>
      </c>
      <c r="D104">
        <v>1</v>
      </c>
      <c r="E104">
        <v>13</v>
      </c>
      <c r="F104">
        <v>2021</v>
      </c>
      <c r="G104" t="s">
        <v>17</v>
      </c>
      <c r="H104">
        <v>2753</v>
      </c>
      <c r="I104">
        <v>14568</v>
      </c>
      <c r="J104" s="3">
        <v>2072.4545450000001</v>
      </c>
      <c r="K104" t="s">
        <v>14</v>
      </c>
      <c r="L104" s="3">
        <v>12495.545454999999</v>
      </c>
    </row>
    <row r="105" spans="1:12" x14ac:dyDescent="0.3">
      <c r="A105" s="1">
        <v>44178</v>
      </c>
      <c r="B105">
        <v>51</v>
      </c>
      <c r="C105">
        <v>39</v>
      </c>
      <c r="D105">
        <v>12</v>
      </c>
      <c r="E105">
        <v>12</v>
      </c>
      <c r="F105">
        <v>2020</v>
      </c>
      <c r="G105" t="s">
        <v>20</v>
      </c>
      <c r="H105">
        <v>1163</v>
      </c>
      <c r="I105">
        <v>8802</v>
      </c>
      <c r="J105" s="3">
        <v>880.2</v>
      </c>
      <c r="K105" t="s">
        <v>16</v>
      </c>
      <c r="L105" s="3">
        <v>7921.8</v>
      </c>
    </row>
    <row r="106" spans="1:12" x14ac:dyDescent="0.3">
      <c r="A106" s="1">
        <v>44148</v>
      </c>
      <c r="B106">
        <v>46</v>
      </c>
      <c r="C106">
        <v>34</v>
      </c>
      <c r="D106">
        <v>11</v>
      </c>
      <c r="E106">
        <v>11</v>
      </c>
      <c r="F106">
        <v>2020</v>
      </c>
      <c r="G106" t="s">
        <v>18</v>
      </c>
      <c r="H106">
        <v>2134</v>
      </c>
      <c r="I106">
        <v>10000</v>
      </c>
      <c r="J106" s="3">
        <v>2614.5</v>
      </c>
      <c r="K106" t="s">
        <v>12</v>
      </c>
      <c r="L106" s="3">
        <v>7385.5</v>
      </c>
    </row>
    <row r="107" spans="1:12" x14ac:dyDescent="0.3">
      <c r="A107" s="1">
        <v>44299</v>
      </c>
      <c r="B107">
        <v>16</v>
      </c>
      <c r="C107">
        <v>57</v>
      </c>
      <c r="D107">
        <v>4</v>
      </c>
      <c r="E107">
        <v>16</v>
      </c>
      <c r="F107">
        <v>2021</v>
      </c>
      <c r="G107" t="s">
        <v>13</v>
      </c>
      <c r="H107">
        <v>1511</v>
      </c>
      <c r="I107">
        <v>11484</v>
      </c>
      <c r="J107" s="3">
        <v>1148.4000000000001</v>
      </c>
      <c r="K107" t="s">
        <v>16</v>
      </c>
      <c r="L107" s="3">
        <v>10335.6</v>
      </c>
    </row>
    <row r="108" spans="1:12" x14ac:dyDescent="0.3">
      <c r="A108" s="1">
        <v>44268</v>
      </c>
      <c r="B108">
        <v>11</v>
      </c>
      <c r="C108">
        <v>52</v>
      </c>
      <c r="D108">
        <v>3</v>
      </c>
      <c r="E108">
        <v>15</v>
      </c>
      <c r="F108">
        <v>2021</v>
      </c>
      <c r="G108" t="s">
        <v>19</v>
      </c>
      <c r="H108">
        <v>2732</v>
      </c>
      <c r="I108">
        <v>28196</v>
      </c>
      <c r="J108" s="3">
        <v>3524.5</v>
      </c>
      <c r="K108" t="s">
        <v>16</v>
      </c>
      <c r="L108" s="3">
        <v>24671.5</v>
      </c>
    </row>
    <row r="109" spans="1:12" x14ac:dyDescent="0.3">
      <c r="A109" s="1">
        <v>44240</v>
      </c>
      <c r="B109">
        <v>7</v>
      </c>
      <c r="C109">
        <v>48</v>
      </c>
      <c r="D109">
        <v>2</v>
      </c>
      <c r="E109">
        <v>14</v>
      </c>
      <c r="F109">
        <v>2021</v>
      </c>
      <c r="G109" t="s">
        <v>19</v>
      </c>
      <c r="H109">
        <v>599</v>
      </c>
      <c r="I109">
        <v>2184</v>
      </c>
      <c r="J109" s="3">
        <v>424</v>
      </c>
      <c r="K109" t="s">
        <v>12</v>
      </c>
      <c r="L109" s="3">
        <v>1760</v>
      </c>
    </row>
    <row r="110" spans="1:12" x14ac:dyDescent="0.3">
      <c r="A110" s="1">
        <v>44209</v>
      </c>
      <c r="B110">
        <v>3</v>
      </c>
      <c r="C110">
        <v>44</v>
      </c>
      <c r="D110">
        <v>1</v>
      </c>
      <c r="E110">
        <v>13</v>
      </c>
      <c r="F110">
        <v>2021</v>
      </c>
      <c r="G110" t="s">
        <v>15</v>
      </c>
      <c r="H110">
        <v>1243</v>
      </c>
      <c r="I110">
        <v>5937</v>
      </c>
      <c r="J110" s="3">
        <v>834.33333330000005</v>
      </c>
      <c r="K110" t="s">
        <v>12</v>
      </c>
      <c r="L110" s="3">
        <v>5102.6666667</v>
      </c>
    </row>
    <row r="111" spans="1:12" x14ac:dyDescent="0.3">
      <c r="A111" s="1">
        <v>44534</v>
      </c>
      <c r="B111">
        <v>16</v>
      </c>
      <c r="C111">
        <v>57</v>
      </c>
      <c r="D111">
        <v>4</v>
      </c>
      <c r="E111">
        <v>16</v>
      </c>
      <c r="F111">
        <v>2021</v>
      </c>
      <c r="G111" t="s">
        <v>11</v>
      </c>
      <c r="H111">
        <v>1499</v>
      </c>
      <c r="I111">
        <v>10027</v>
      </c>
      <c r="J111" s="3">
        <v>1114.1111109999999</v>
      </c>
      <c r="K111" t="s">
        <v>14</v>
      </c>
      <c r="L111" s="3">
        <v>8912.8888889999998</v>
      </c>
    </row>
    <row r="112" spans="1:12" x14ac:dyDescent="0.3">
      <c r="A112" s="1">
        <v>44533</v>
      </c>
      <c r="B112">
        <v>11</v>
      </c>
      <c r="C112">
        <v>52</v>
      </c>
      <c r="D112">
        <v>3</v>
      </c>
      <c r="E112">
        <v>15</v>
      </c>
      <c r="F112">
        <v>2021</v>
      </c>
      <c r="G112" t="s">
        <v>18</v>
      </c>
      <c r="H112">
        <v>2220</v>
      </c>
      <c r="I112">
        <v>6523</v>
      </c>
      <c r="J112" s="3">
        <v>1912.75</v>
      </c>
      <c r="K112" t="s">
        <v>12</v>
      </c>
      <c r="L112" s="3">
        <v>4610.25</v>
      </c>
    </row>
    <row r="113" spans="1:12" x14ac:dyDescent="0.3">
      <c r="A113" s="1">
        <v>44532</v>
      </c>
      <c r="B113">
        <v>7</v>
      </c>
      <c r="C113">
        <v>48</v>
      </c>
      <c r="D113">
        <v>2</v>
      </c>
      <c r="E113">
        <v>14</v>
      </c>
      <c r="F113">
        <v>2021</v>
      </c>
      <c r="G113" t="s">
        <v>18</v>
      </c>
      <c r="H113">
        <v>1387</v>
      </c>
      <c r="I113">
        <v>8741</v>
      </c>
      <c r="J113" s="3">
        <v>937.27272730000004</v>
      </c>
      <c r="K113" t="s">
        <v>12</v>
      </c>
      <c r="L113" s="3">
        <v>7803.7272727</v>
      </c>
    </row>
    <row r="114" spans="1:12" x14ac:dyDescent="0.3">
      <c r="A114" s="1">
        <v>44531</v>
      </c>
      <c r="B114">
        <v>3</v>
      </c>
      <c r="C114">
        <v>44</v>
      </c>
      <c r="D114">
        <v>1</v>
      </c>
      <c r="E114">
        <v>13</v>
      </c>
      <c r="F114">
        <v>2021</v>
      </c>
      <c r="G114" t="s">
        <v>13</v>
      </c>
      <c r="H114">
        <v>1454</v>
      </c>
      <c r="I114">
        <v>8702</v>
      </c>
      <c r="J114" s="3">
        <v>870.2</v>
      </c>
      <c r="K114" t="s">
        <v>14</v>
      </c>
      <c r="L114" s="3">
        <v>7831.8</v>
      </c>
    </row>
    <row r="115" spans="1:12" x14ac:dyDescent="0.3">
      <c r="A115" s="1">
        <v>44504</v>
      </c>
      <c r="B115">
        <v>16</v>
      </c>
      <c r="C115">
        <v>57</v>
      </c>
      <c r="D115">
        <v>4</v>
      </c>
      <c r="E115">
        <v>16</v>
      </c>
      <c r="F115">
        <v>2021</v>
      </c>
      <c r="G115" t="s">
        <v>20</v>
      </c>
      <c r="H115">
        <v>1485</v>
      </c>
      <c r="I115">
        <v>11221</v>
      </c>
      <c r="J115" s="3">
        <v>1020.090909</v>
      </c>
      <c r="K115" t="s">
        <v>16</v>
      </c>
      <c r="L115" s="3">
        <v>10200.909091</v>
      </c>
    </row>
    <row r="116" spans="1:12" x14ac:dyDescent="0.3">
      <c r="A116" s="1">
        <v>44503</v>
      </c>
      <c r="B116">
        <v>11</v>
      </c>
      <c r="C116">
        <v>52</v>
      </c>
      <c r="D116">
        <v>3</v>
      </c>
      <c r="E116">
        <v>15</v>
      </c>
      <c r="F116">
        <v>2021</v>
      </c>
      <c r="G116" t="s">
        <v>17</v>
      </c>
      <c r="H116">
        <v>2439</v>
      </c>
      <c r="I116">
        <v>25704</v>
      </c>
      <c r="J116" s="3">
        <v>2570.4</v>
      </c>
      <c r="K116" t="s">
        <v>16</v>
      </c>
      <c r="L116" s="3">
        <v>23133.599999999999</v>
      </c>
    </row>
    <row r="117" spans="1:12" x14ac:dyDescent="0.3">
      <c r="A117" s="1">
        <v>44502</v>
      </c>
      <c r="B117">
        <v>7</v>
      </c>
      <c r="C117">
        <v>48</v>
      </c>
      <c r="D117">
        <v>2</v>
      </c>
      <c r="E117">
        <v>14</v>
      </c>
      <c r="F117">
        <v>2021</v>
      </c>
      <c r="G117" t="s">
        <v>17</v>
      </c>
      <c r="H117">
        <v>826</v>
      </c>
      <c r="I117">
        <v>5519</v>
      </c>
      <c r="J117" s="3">
        <v>818.25</v>
      </c>
      <c r="K117" t="s">
        <v>12</v>
      </c>
      <c r="L117" s="3">
        <v>4700.75</v>
      </c>
    </row>
    <row r="118" spans="1:12" x14ac:dyDescent="0.3">
      <c r="A118" s="1">
        <v>44501</v>
      </c>
      <c r="B118">
        <v>3</v>
      </c>
      <c r="C118">
        <v>44</v>
      </c>
      <c r="D118">
        <v>1</v>
      </c>
      <c r="E118">
        <v>13</v>
      </c>
      <c r="F118">
        <v>2021</v>
      </c>
      <c r="G118" t="s">
        <v>11</v>
      </c>
      <c r="H118">
        <v>1571</v>
      </c>
      <c r="I118">
        <v>4581</v>
      </c>
      <c r="J118" s="3">
        <v>912.5</v>
      </c>
      <c r="K118" t="s">
        <v>12</v>
      </c>
      <c r="L118" s="3">
        <v>3668.5</v>
      </c>
    </row>
    <row r="119" spans="1:12" x14ac:dyDescent="0.3">
      <c r="A119" s="1">
        <v>44473</v>
      </c>
      <c r="B119">
        <v>15</v>
      </c>
      <c r="C119">
        <v>56</v>
      </c>
      <c r="D119">
        <v>4</v>
      </c>
      <c r="E119">
        <v>16</v>
      </c>
      <c r="F119">
        <v>2021</v>
      </c>
      <c r="G119" t="s">
        <v>19</v>
      </c>
      <c r="H119">
        <v>1625</v>
      </c>
      <c r="I119">
        <v>7596</v>
      </c>
      <c r="J119" s="3">
        <v>1043.0999999999999</v>
      </c>
      <c r="K119" t="s">
        <v>12</v>
      </c>
      <c r="L119" s="3">
        <v>6552.9</v>
      </c>
    </row>
    <row r="120" spans="1:12" x14ac:dyDescent="0.3">
      <c r="A120" s="1">
        <v>44472</v>
      </c>
      <c r="B120">
        <v>11</v>
      </c>
      <c r="C120">
        <v>52</v>
      </c>
      <c r="D120">
        <v>3</v>
      </c>
      <c r="E120">
        <v>15</v>
      </c>
      <c r="F120">
        <v>2021</v>
      </c>
      <c r="G120" t="s">
        <v>15</v>
      </c>
      <c r="H120">
        <v>2190</v>
      </c>
      <c r="I120">
        <v>13201</v>
      </c>
      <c r="J120" s="3">
        <v>1613.818182</v>
      </c>
      <c r="K120" t="s">
        <v>14</v>
      </c>
      <c r="L120" s="3">
        <v>11587.181818000001</v>
      </c>
    </row>
    <row r="121" spans="1:12" x14ac:dyDescent="0.3">
      <c r="A121" s="1">
        <v>44471</v>
      </c>
      <c r="B121">
        <v>7</v>
      </c>
      <c r="C121">
        <v>48</v>
      </c>
      <c r="D121">
        <v>2</v>
      </c>
      <c r="E121">
        <v>14</v>
      </c>
      <c r="F121">
        <v>2021</v>
      </c>
      <c r="G121" t="s">
        <v>15</v>
      </c>
      <c r="H121">
        <v>1925</v>
      </c>
      <c r="I121">
        <v>13602</v>
      </c>
      <c r="J121" s="3">
        <v>1511.333333</v>
      </c>
      <c r="K121" t="s">
        <v>16</v>
      </c>
      <c r="L121" s="3">
        <v>12090.666667</v>
      </c>
    </row>
    <row r="122" spans="1:12" x14ac:dyDescent="0.3">
      <c r="A122" s="1">
        <v>44470</v>
      </c>
      <c r="B122">
        <v>3</v>
      </c>
      <c r="C122">
        <v>44</v>
      </c>
      <c r="D122">
        <v>1</v>
      </c>
      <c r="E122">
        <v>13</v>
      </c>
      <c r="F122">
        <v>2021</v>
      </c>
      <c r="G122" t="s">
        <v>20</v>
      </c>
      <c r="H122">
        <v>1484</v>
      </c>
      <c r="I122">
        <v>12129</v>
      </c>
      <c r="J122" s="3">
        <v>1516.125</v>
      </c>
      <c r="K122" t="s">
        <v>14</v>
      </c>
      <c r="L122" s="3">
        <v>10612.875</v>
      </c>
    </row>
    <row r="123" spans="1:12" x14ac:dyDescent="0.3">
      <c r="A123" s="1">
        <v>44444</v>
      </c>
      <c r="B123">
        <v>20</v>
      </c>
      <c r="C123">
        <v>61</v>
      </c>
      <c r="D123">
        <v>5</v>
      </c>
      <c r="E123">
        <v>17</v>
      </c>
      <c r="F123">
        <v>2021</v>
      </c>
      <c r="G123" t="s">
        <v>20</v>
      </c>
      <c r="H123">
        <v>1303</v>
      </c>
      <c r="I123">
        <v>3861</v>
      </c>
      <c r="J123" s="3">
        <v>871</v>
      </c>
      <c r="K123" t="s">
        <v>12</v>
      </c>
      <c r="L123" s="3">
        <v>2990</v>
      </c>
    </row>
    <row r="124" spans="1:12" x14ac:dyDescent="0.3">
      <c r="A124" s="1">
        <v>44443</v>
      </c>
      <c r="B124">
        <v>15</v>
      </c>
      <c r="C124">
        <v>56</v>
      </c>
      <c r="D124">
        <v>4</v>
      </c>
      <c r="E124">
        <v>16</v>
      </c>
      <c r="F124">
        <v>2021</v>
      </c>
      <c r="G124" t="s">
        <v>18</v>
      </c>
      <c r="H124">
        <v>2158</v>
      </c>
      <c r="I124">
        <v>23870</v>
      </c>
      <c r="J124" s="3">
        <v>2652.2222219999999</v>
      </c>
      <c r="K124" t="s">
        <v>16</v>
      </c>
      <c r="L124" s="3">
        <v>21217.777778</v>
      </c>
    </row>
    <row r="125" spans="1:12" x14ac:dyDescent="0.3">
      <c r="A125" s="1">
        <v>44442</v>
      </c>
      <c r="B125">
        <v>11</v>
      </c>
      <c r="C125">
        <v>52</v>
      </c>
      <c r="D125">
        <v>3</v>
      </c>
      <c r="E125">
        <v>15</v>
      </c>
      <c r="F125">
        <v>2021</v>
      </c>
      <c r="G125" t="s">
        <v>13</v>
      </c>
      <c r="H125">
        <v>1401</v>
      </c>
      <c r="I125">
        <v>5187</v>
      </c>
      <c r="J125" s="3">
        <v>779</v>
      </c>
      <c r="K125" t="s">
        <v>12</v>
      </c>
      <c r="L125" s="3">
        <v>4408</v>
      </c>
    </row>
    <row r="126" spans="1:12" x14ac:dyDescent="0.3">
      <c r="A126" s="1">
        <v>44441</v>
      </c>
      <c r="B126">
        <v>7</v>
      </c>
      <c r="C126">
        <v>48</v>
      </c>
      <c r="D126">
        <v>2</v>
      </c>
      <c r="E126">
        <v>14</v>
      </c>
      <c r="F126">
        <v>2021</v>
      </c>
      <c r="G126" t="s">
        <v>13</v>
      </c>
      <c r="H126">
        <v>2266</v>
      </c>
      <c r="I126">
        <v>20860</v>
      </c>
      <c r="J126" s="3">
        <v>2317.7777780000001</v>
      </c>
      <c r="K126" t="s">
        <v>16</v>
      </c>
      <c r="L126" s="3">
        <v>18542.222222</v>
      </c>
    </row>
    <row r="127" spans="1:12" x14ac:dyDescent="0.3">
      <c r="A127" s="1">
        <v>44440</v>
      </c>
      <c r="B127">
        <v>2</v>
      </c>
      <c r="C127">
        <v>43</v>
      </c>
      <c r="D127">
        <v>1</v>
      </c>
      <c r="E127">
        <v>13</v>
      </c>
      <c r="F127">
        <v>2021</v>
      </c>
      <c r="G127" t="s">
        <v>19</v>
      </c>
      <c r="H127">
        <v>1371</v>
      </c>
      <c r="I127">
        <v>11249</v>
      </c>
      <c r="J127" s="3">
        <v>1406.125</v>
      </c>
      <c r="K127" t="s">
        <v>16</v>
      </c>
      <c r="L127" s="3">
        <v>9842.875</v>
      </c>
    </row>
    <row r="128" spans="1:12" x14ac:dyDescent="0.3">
      <c r="A128" s="1">
        <v>44413</v>
      </c>
      <c r="B128">
        <v>19</v>
      </c>
      <c r="C128">
        <v>60</v>
      </c>
      <c r="D128">
        <v>5</v>
      </c>
      <c r="E128">
        <v>17</v>
      </c>
      <c r="F128">
        <v>2021</v>
      </c>
      <c r="G128" t="s">
        <v>19</v>
      </c>
      <c r="H128">
        <v>1483</v>
      </c>
      <c r="I128">
        <v>5927</v>
      </c>
      <c r="J128" s="3">
        <v>1121.875</v>
      </c>
      <c r="K128" t="s">
        <v>12</v>
      </c>
      <c r="L128" s="3">
        <v>4805.125</v>
      </c>
    </row>
    <row r="129" spans="1:12" x14ac:dyDescent="0.3">
      <c r="A129" s="1">
        <v>44412</v>
      </c>
      <c r="B129">
        <v>15</v>
      </c>
      <c r="C129">
        <v>56</v>
      </c>
      <c r="D129">
        <v>4</v>
      </c>
      <c r="E129">
        <v>16</v>
      </c>
      <c r="F129">
        <v>2021</v>
      </c>
      <c r="G129" t="s">
        <v>17</v>
      </c>
      <c r="H129">
        <v>2273</v>
      </c>
      <c r="I129">
        <v>12548</v>
      </c>
      <c r="J129" s="3">
        <v>1803.909091</v>
      </c>
      <c r="K129" t="s">
        <v>14</v>
      </c>
      <c r="L129" s="3">
        <v>10744.090909</v>
      </c>
    </row>
    <row r="130" spans="1:12" x14ac:dyDescent="0.3">
      <c r="A130" s="1">
        <v>44411</v>
      </c>
      <c r="B130">
        <v>11</v>
      </c>
      <c r="C130">
        <v>52</v>
      </c>
      <c r="D130">
        <v>3</v>
      </c>
      <c r="E130">
        <v>15</v>
      </c>
      <c r="F130">
        <v>2021</v>
      </c>
      <c r="G130" t="s">
        <v>11</v>
      </c>
      <c r="H130">
        <v>1477</v>
      </c>
      <c r="I130">
        <v>3589</v>
      </c>
      <c r="J130" s="3">
        <v>926.44444439999995</v>
      </c>
      <c r="K130" t="s">
        <v>12</v>
      </c>
      <c r="L130" s="3">
        <v>2662.5555555999999</v>
      </c>
    </row>
    <row r="131" spans="1:12" x14ac:dyDescent="0.3">
      <c r="A131" s="1">
        <v>44410</v>
      </c>
      <c r="B131">
        <v>7</v>
      </c>
      <c r="C131">
        <v>48</v>
      </c>
      <c r="D131">
        <v>2</v>
      </c>
      <c r="E131">
        <v>14</v>
      </c>
      <c r="F131">
        <v>2021</v>
      </c>
      <c r="G131" t="s">
        <v>11</v>
      </c>
      <c r="H131">
        <v>1337</v>
      </c>
      <c r="I131">
        <v>5263</v>
      </c>
      <c r="J131" s="3">
        <v>929.4</v>
      </c>
      <c r="K131" t="s">
        <v>12</v>
      </c>
      <c r="L131" s="3">
        <v>4333.6000000000004</v>
      </c>
    </row>
    <row r="132" spans="1:12" x14ac:dyDescent="0.3">
      <c r="A132" s="1">
        <v>44409</v>
      </c>
      <c r="B132">
        <v>2</v>
      </c>
      <c r="C132">
        <v>43</v>
      </c>
      <c r="D132">
        <v>1</v>
      </c>
      <c r="E132">
        <v>13</v>
      </c>
      <c r="F132">
        <v>2021</v>
      </c>
      <c r="G132" t="s">
        <v>18</v>
      </c>
      <c r="H132">
        <v>2286</v>
      </c>
      <c r="I132">
        <v>7215</v>
      </c>
      <c r="J132" s="3">
        <v>1596.2</v>
      </c>
      <c r="K132" t="s">
        <v>12</v>
      </c>
      <c r="L132" s="3">
        <v>5618.8</v>
      </c>
    </row>
    <row r="133" spans="1:12" x14ac:dyDescent="0.3">
      <c r="A133" s="1">
        <v>44382</v>
      </c>
      <c r="B133">
        <v>19</v>
      </c>
      <c r="C133">
        <v>60</v>
      </c>
      <c r="D133">
        <v>5</v>
      </c>
      <c r="E133">
        <v>17</v>
      </c>
      <c r="F133">
        <v>2021</v>
      </c>
      <c r="G133" t="s">
        <v>18</v>
      </c>
      <c r="H133">
        <v>2023</v>
      </c>
      <c r="I133">
        <v>4587</v>
      </c>
      <c r="J133" s="3">
        <v>1450.2</v>
      </c>
      <c r="K133" t="s">
        <v>12</v>
      </c>
      <c r="L133" s="3">
        <v>3136.8</v>
      </c>
    </row>
    <row r="134" spans="1:12" x14ac:dyDescent="0.3">
      <c r="A134" s="1">
        <v>44381</v>
      </c>
      <c r="B134">
        <v>15</v>
      </c>
      <c r="C134">
        <v>56</v>
      </c>
      <c r="D134">
        <v>4</v>
      </c>
      <c r="E134">
        <v>16</v>
      </c>
      <c r="F134">
        <v>2021</v>
      </c>
      <c r="G134" t="s">
        <v>15</v>
      </c>
      <c r="H134">
        <v>1812</v>
      </c>
      <c r="I134">
        <v>16777</v>
      </c>
      <c r="J134" s="3">
        <v>1677.7</v>
      </c>
      <c r="K134" t="s">
        <v>14</v>
      </c>
      <c r="L134" s="3">
        <v>15099.3</v>
      </c>
    </row>
    <row r="135" spans="1:12" x14ac:dyDescent="0.3">
      <c r="A135" s="1">
        <v>44380</v>
      </c>
      <c r="B135">
        <v>11</v>
      </c>
      <c r="C135">
        <v>52</v>
      </c>
      <c r="D135">
        <v>3</v>
      </c>
      <c r="E135">
        <v>15</v>
      </c>
      <c r="F135">
        <v>2021</v>
      </c>
      <c r="G135" t="s">
        <v>20</v>
      </c>
      <c r="H135">
        <v>1001</v>
      </c>
      <c r="I135">
        <v>3470</v>
      </c>
      <c r="J135" s="3">
        <v>668.1</v>
      </c>
      <c r="K135" t="s">
        <v>12</v>
      </c>
      <c r="L135" s="3">
        <v>2801.9</v>
      </c>
    </row>
    <row r="136" spans="1:12" x14ac:dyDescent="0.3">
      <c r="A136" s="1">
        <v>44379</v>
      </c>
      <c r="B136">
        <v>7</v>
      </c>
      <c r="C136">
        <v>48</v>
      </c>
      <c r="D136">
        <v>2</v>
      </c>
      <c r="E136">
        <v>14</v>
      </c>
      <c r="F136">
        <v>2021</v>
      </c>
      <c r="G136" t="s">
        <v>20</v>
      </c>
      <c r="H136">
        <v>1608</v>
      </c>
      <c r="I136">
        <v>7264</v>
      </c>
      <c r="J136" s="3">
        <v>836.27272730000004</v>
      </c>
      <c r="K136" t="s">
        <v>12</v>
      </c>
      <c r="L136" s="3">
        <v>6427.7272727</v>
      </c>
    </row>
    <row r="137" spans="1:12" x14ac:dyDescent="0.3">
      <c r="A137" s="1">
        <v>44378</v>
      </c>
      <c r="B137">
        <v>2</v>
      </c>
      <c r="C137">
        <v>43</v>
      </c>
      <c r="D137">
        <v>1</v>
      </c>
      <c r="E137">
        <v>13</v>
      </c>
      <c r="F137">
        <v>2021</v>
      </c>
      <c r="G137" t="s">
        <v>17</v>
      </c>
      <c r="H137">
        <v>4139</v>
      </c>
      <c r="I137">
        <v>6254</v>
      </c>
      <c r="J137" s="3">
        <v>3014.6</v>
      </c>
      <c r="K137" t="s">
        <v>12</v>
      </c>
      <c r="L137" s="3">
        <v>3239.4</v>
      </c>
    </row>
    <row r="138" spans="1:12" x14ac:dyDescent="0.3">
      <c r="A138" s="1">
        <v>44352</v>
      </c>
      <c r="B138">
        <v>19</v>
      </c>
      <c r="C138">
        <v>60</v>
      </c>
      <c r="D138">
        <v>5</v>
      </c>
      <c r="E138">
        <v>17</v>
      </c>
      <c r="F138">
        <v>2021</v>
      </c>
      <c r="G138" t="s">
        <v>17</v>
      </c>
      <c r="H138">
        <v>2244</v>
      </c>
      <c r="I138">
        <v>13021</v>
      </c>
      <c r="J138" s="3">
        <v>2067.8888889999998</v>
      </c>
      <c r="K138" t="s">
        <v>14</v>
      </c>
      <c r="L138" s="3">
        <v>10953.111111</v>
      </c>
    </row>
    <row r="139" spans="1:12" x14ac:dyDescent="0.3">
      <c r="A139" s="1">
        <v>44351</v>
      </c>
      <c r="B139">
        <v>15</v>
      </c>
      <c r="C139">
        <v>56</v>
      </c>
      <c r="D139">
        <v>4</v>
      </c>
      <c r="E139">
        <v>16</v>
      </c>
      <c r="F139">
        <v>2021</v>
      </c>
      <c r="G139" t="s">
        <v>13</v>
      </c>
      <c r="H139">
        <v>1244</v>
      </c>
      <c r="I139">
        <v>8828</v>
      </c>
      <c r="J139" s="3">
        <v>882.8</v>
      </c>
      <c r="K139" t="s">
        <v>14</v>
      </c>
      <c r="L139" s="3">
        <v>7945.2</v>
      </c>
    </row>
    <row r="140" spans="1:12" x14ac:dyDescent="0.3">
      <c r="A140" s="1">
        <v>44350</v>
      </c>
      <c r="B140">
        <v>10</v>
      </c>
      <c r="C140">
        <v>51</v>
      </c>
      <c r="D140">
        <v>3</v>
      </c>
      <c r="E140">
        <v>15</v>
      </c>
      <c r="F140">
        <v>2021</v>
      </c>
      <c r="G140" t="s">
        <v>19</v>
      </c>
      <c r="H140">
        <v>1621</v>
      </c>
      <c r="I140">
        <v>12850</v>
      </c>
      <c r="J140" s="3">
        <v>1427.7777779999999</v>
      </c>
      <c r="K140" t="s">
        <v>16</v>
      </c>
      <c r="L140" s="3">
        <v>11422.222222</v>
      </c>
    </row>
    <row r="141" spans="1:12" x14ac:dyDescent="0.3">
      <c r="A141" s="1">
        <v>44349</v>
      </c>
      <c r="B141">
        <v>6</v>
      </c>
      <c r="C141">
        <v>47</v>
      </c>
      <c r="D141">
        <v>2</v>
      </c>
      <c r="E141">
        <v>14</v>
      </c>
      <c r="F141">
        <v>2021</v>
      </c>
      <c r="G141" t="s">
        <v>19</v>
      </c>
      <c r="H141">
        <v>1488</v>
      </c>
      <c r="I141">
        <v>9095</v>
      </c>
      <c r="J141" s="3">
        <v>909.5</v>
      </c>
      <c r="K141" t="s">
        <v>14</v>
      </c>
      <c r="L141" s="3">
        <v>8185.5</v>
      </c>
    </row>
    <row r="142" spans="1:12" x14ac:dyDescent="0.3">
      <c r="A142" s="1">
        <v>44348</v>
      </c>
      <c r="B142">
        <v>2</v>
      </c>
      <c r="C142">
        <v>43</v>
      </c>
      <c r="D142">
        <v>1</v>
      </c>
      <c r="E142">
        <v>13</v>
      </c>
      <c r="F142">
        <v>2021</v>
      </c>
      <c r="G142" t="s">
        <v>15</v>
      </c>
      <c r="H142">
        <v>2054</v>
      </c>
      <c r="I142">
        <v>16325</v>
      </c>
      <c r="J142" s="3">
        <v>2862.8888889999998</v>
      </c>
      <c r="K142" t="s">
        <v>14</v>
      </c>
      <c r="L142" s="3">
        <v>13462.111111</v>
      </c>
    </row>
    <row r="143" spans="1:12" x14ac:dyDescent="0.3">
      <c r="A143" s="1">
        <v>44321</v>
      </c>
      <c r="B143">
        <v>19</v>
      </c>
      <c r="C143">
        <v>60</v>
      </c>
      <c r="D143">
        <v>5</v>
      </c>
      <c r="E143">
        <v>17</v>
      </c>
      <c r="F143">
        <v>2021</v>
      </c>
      <c r="G143" t="s">
        <v>15</v>
      </c>
      <c r="H143">
        <v>1400</v>
      </c>
      <c r="I143">
        <v>7284</v>
      </c>
      <c r="J143" s="3">
        <v>1119.5999999999999</v>
      </c>
      <c r="K143" t="s">
        <v>12</v>
      </c>
      <c r="L143" s="3">
        <v>6164.4</v>
      </c>
    </row>
    <row r="144" spans="1:12" x14ac:dyDescent="0.3">
      <c r="A144" s="1">
        <v>44320</v>
      </c>
      <c r="B144">
        <v>15</v>
      </c>
      <c r="C144">
        <v>56</v>
      </c>
      <c r="D144">
        <v>4</v>
      </c>
      <c r="E144">
        <v>16</v>
      </c>
      <c r="F144">
        <v>2021</v>
      </c>
      <c r="G144" t="s">
        <v>11</v>
      </c>
      <c r="H144">
        <v>1180</v>
      </c>
      <c r="I144">
        <v>8396</v>
      </c>
      <c r="J144" s="3">
        <v>763.27272730000004</v>
      </c>
      <c r="K144" t="s">
        <v>14</v>
      </c>
      <c r="L144" s="3">
        <v>7632.7272727</v>
      </c>
    </row>
    <row r="145" spans="1:12" x14ac:dyDescent="0.3">
      <c r="A145" s="1">
        <v>44319</v>
      </c>
      <c r="B145">
        <v>10</v>
      </c>
      <c r="C145">
        <v>51</v>
      </c>
      <c r="D145">
        <v>3</v>
      </c>
      <c r="E145">
        <v>15</v>
      </c>
      <c r="F145">
        <v>2021</v>
      </c>
      <c r="G145" t="s">
        <v>18</v>
      </c>
      <c r="H145">
        <v>1806</v>
      </c>
      <c r="I145">
        <v>15474</v>
      </c>
      <c r="J145" s="3">
        <v>1719.333333</v>
      </c>
      <c r="K145" t="s">
        <v>16</v>
      </c>
      <c r="L145" s="3">
        <v>13754.666667</v>
      </c>
    </row>
    <row r="146" spans="1:12" x14ac:dyDescent="0.3">
      <c r="A146" s="1">
        <v>44318</v>
      </c>
      <c r="B146">
        <v>6</v>
      </c>
      <c r="C146">
        <v>47</v>
      </c>
      <c r="D146">
        <v>2</v>
      </c>
      <c r="E146">
        <v>14</v>
      </c>
      <c r="F146">
        <v>2021</v>
      </c>
      <c r="G146" t="s">
        <v>18</v>
      </c>
      <c r="H146">
        <v>2015</v>
      </c>
      <c r="I146">
        <v>14356</v>
      </c>
      <c r="J146" s="3">
        <v>2207.625</v>
      </c>
      <c r="K146" t="s">
        <v>14</v>
      </c>
      <c r="L146" s="3">
        <v>12148.375</v>
      </c>
    </row>
    <row r="147" spans="1:12" x14ac:dyDescent="0.3">
      <c r="A147" s="1">
        <v>44317</v>
      </c>
      <c r="B147">
        <v>2</v>
      </c>
      <c r="C147">
        <v>43</v>
      </c>
      <c r="D147">
        <v>1</v>
      </c>
      <c r="E147">
        <v>13</v>
      </c>
      <c r="F147">
        <v>2021</v>
      </c>
      <c r="G147" t="s">
        <v>13</v>
      </c>
      <c r="H147">
        <v>1272</v>
      </c>
      <c r="I147">
        <v>9418</v>
      </c>
      <c r="J147" s="3">
        <v>856.18181819999995</v>
      </c>
      <c r="K147" t="s">
        <v>14</v>
      </c>
      <c r="L147" s="3">
        <v>8561.8181817999994</v>
      </c>
    </row>
    <row r="148" spans="1:12" x14ac:dyDescent="0.3">
      <c r="A148" s="1">
        <v>44291</v>
      </c>
      <c r="B148">
        <v>19</v>
      </c>
      <c r="C148">
        <v>60</v>
      </c>
      <c r="D148">
        <v>5</v>
      </c>
      <c r="E148">
        <v>17</v>
      </c>
      <c r="F148">
        <v>2021</v>
      </c>
      <c r="G148" t="s">
        <v>13</v>
      </c>
      <c r="H148">
        <v>2152</v>
      </c>
      <c r="I148">
        <v>3215</v>
      </c>
      <c r="J148" s="3">
        <v>1533.8888890000001</v>
      </c>
      <c r="K148" t="s">
        <v>12</v>
      </c>
      <c r="L148" s="3">
        <v>1681.1111109999999</v>
      </c>
    </row>
    <row r="149" spans="1:12" x14ac:dyDescent="0.3">
      <c r="A149" s="1">
        <v>44290</v>
      </c>
      <c r="B149">
        <v>15</v>
      </c>
      <c r="C149">
        <v>56</v>
      </c>
      <c r="D149">
        <v>4</v>
      </c>
      <c r="E149">
        <v>16</v>
      </c>
      <c r="F149">
        <v>2021</v>
      </c>
      <c r="G149" t="s">
        <v>20</v>
      </c>
      <c r="H149">
        <v>1406</v>
      </c>
      <c r="I149">
        <v>6388</v>
      </c>
      <c r="J149" s="3">
        <v>754.5</v>
      </c>
      <c r="K149" t="s">
        <v>12</v>
      </c>
      <c r="L149" s="3">
        <v>5633.5</v>
      </c>
    </row>
    <row r="150" spans="1:12" x14ac:dyDescent="0.3">
      <c r="A150" s="1">
        <v>44289</v>
      </c>
      <c r="B150">
        <v>10</v>
      </c>
      <c r="C150">
        <v>51</v>
      </c>
      <c r="D150">
        <v>3</v>
      </c>
      <c r="E150">
        <v>15</v>
      </c>
      <c r="F150">
        <v>2021</v>
      </c>
      <c r="G150" t="s">
        <v>17</v>
      </c>
      <c r="H150">
        <v>1976</v>
      </c>
      <c r="I150">
        <v>16727</v>
      </c>
      <c r="J150" s="3">
        <v>1672.7</v>
      </c>
      <c r="K150" t="s">
        <v>16</v>
      </c>
      <c r="L150" s="3">
        <v>15054.3</v>
      </c>
    </row>
    <row r="151" spans="1:12" x14ac:dyDescent="0.3">
      <c r="A151" s="1">
        <v>44288</v>
      </c>
      <c r="B151">
        <v>6</v>
      </c>
      <c r="C151">
        <v>47</v>
      </c>
      <c r="D151">
        <v>2</v>
      </c>
      <c r="E151">
        <v>14</v>
      </c>
      <c r="F151">
        <v>2021</v>
      </c>
      <c r="G151" t="s">
        <v>17</v>
      </c>
      <c r="H151">
        <v>2010</v>
      </c>
      <c r="I151">
        <v>13281</v>
      </c>
      <c r="J151" s="3">
        <v>1336</v>
      </c>
      <c r="K151" t="s">
        <v>12</v>
      </c>
      <c r="L151" s="3">
        <v>11945</v>
      </c>
    </row>
    <row r="152" spans="1:12" x14ac:dyDescent="0.3">
      <c r="A152" s="1">
        <v>44287</v>
      </c>
      <c r="B152">
        <v>2</v>
      </c>
      <c r="C152">
        <v>43</v>
      </c>
      <c r="D152">
        <v>1</v>
      </c>
      <c r="E152">
        <v>13</v>
      </c>
      <c r="F152">
        <v>2021</v>
      </c>
      <c r="G152" t="s">
        <v>11</v>
      </c>
      <c r="H152">
        <v>1476</v>
      </c>
      <c r="I152">
        <v>4714</v>
      </c>
      <c r="J152" s="3">
        <v>1070.375</v>
      </c>
      <c r="K152" t="s">
        <v>12</v>
      </c>
      <c r="L152" s="3">
        <v>3643.625</v>
      </c>
    </row>
    <row r="153" spans="1:12" x14ac:dyDescent="0.3">
      <c r="A153" s="1">
        <v>44260</v>
      </c>
      <c r="B153">
        <v>19</v>
      </c>
      <c r="C153">
        <v>60</v>
      </c>
      <c r="D153">
        <v>5</v>
      </c>
      <c r="E153">
        <v>17</v>
      </c>
      <c r="F153">
        <v>2021</v>
      </c>
      <c r="G153" t="s">
        <v>11</v>
      </c>
      <c r="H153">
        <v>1382</v>
      </c>
      <c r="I153">
        <v>11273</v>
      </c>
      <c r="J153" s="3">
        <v>1024.818182</v>
      </c>
      <c r="K153" t="s">
        <v>14</v>
      </c>
      <c r="L153" s="3">
        <v>10248.181818000001</v>
      </c>
    </row>
    <row r="154" spans="1:12" x14ac:dyDescent="0.3">
      <c r="A154" s="1">
        <v>44259</v>
      </c>
      <c r="B154">
        <v>14</v>
      </c>
      <c r="C154">
        <v>55</v>
      </c>
      <c r="D154">
        <v>4</v>
      </c>
      <c r="E154">
        <v>16</v>
      </c>
      <c r="F154">
        <v>2021</v>
      </c>
      <c r="G154" t="s">
        <v>19</v>
      </c>
      <c r="H154">
        <v>1532</v>
      </c>
      <c r="I154">
        <v>12027</v>
      </c>
      <c r="J154" s="3">
        <v>1336.333333</v>
      </c>
      <c r="K154" t="s">
        <v>14</v>
      </c>
      <c r="L154" s="3">
        <v>10690.666667</v>
      </c>
    </row>
    <row r="155" spans="1:12" x14ac:dyDescent="0.3">
      <c r="A155" s="1">
        <v>44258</v>
      </c>
      <c r="B155">
        <v>10</v>
      </c>
      <c r="C155">
        <v>51</v>
      </c>
      <c r="D155">
        <v>3</v>
      </c>
      <c r="E155">
        <v>15</v>
      </c>
      <c r="F155">
        <v>2021</v>
      </c>
      <c r="G155" t="s">
        <v>15</v>
      </c>
      <c r="H155">
        <v>1068</v>
      </c>
      <c r="I155">
        <v>8223</v>
      </c>
      <c r="J155" s="3">
        <v>822.3</v>
      </c>
      <c r="K155" t="s">
        <v>14</v>
      </c>
      <c r="L155" s="3">
        <v>7400.7</v>
      </c>
    </row>
    <row r="156" spans="1:12" x14ac:dyDescent="0.3">
      <c r="A156" s="1">
        <v>44257</v>
      </c>
      <c r="B156">
        <v>6</v>
      </c>
      <c r="C156">
        <v>47</v>
      </c>
      <c r="D156">
        <v>2</v>
      </c>
      <c r="E156">
        <v>14</v>
      </c>
      <c r="F156">
        <v>2021</v>
      </c>
      <c r="G156" t="s">
        <v>15</v>
      </c>
      <c r="H156">
        <v>2176</v>
      </c>
      <c r="I156">
        <v>18678</v>
      </c>
      <c r="J156" s="3">
        <v>1698</v>
      </c>
      <c r="K156" t="s">
        <v>16</v>
      </c>
      <c r="L156" s="3">
        <v>16980</v>
      </c>
    </row>
    <row r="157" spans="1:12" x14ac:dyDescent="0.3">
      <c r="A157" s="1">
        <v>44256</v>
      </c>
      <c r="B157">
        <v>2</v>
      </c>
      <c r="C157">
        <v>43</v>
      </c>
      <c r="D157">
        <v>1</v>
      </c>
      <c r="E157">
        <v>13</v>
      </c>
      <c r="F157">
        <v>2021</v>
      </c>
      <c r="G157" t="s">
        <v>20</v>
      </c>
      <c r="H157">
        <v>1442</v>
      </c>
      <c r="I157">
        <v>9952</v>
      </c>
      <c r="J157" s="3">
        <v>1244</v>
      </c>
      <c r="K157" t="s">
        <v>16</v>
      </c>
      <c r="L157" s="3">
        <v>8708</v>
      </c>
    </row>
    <row r="158" spans="1:12" x14ac:dyDescent="0.3">
      <c r="A158" s="1">
        <v>44232</v>
      </c>
      <c r="B158">
        <v>19</v>
      </c>
      <c r="C158">
        <v>60</v>
      </c>
      <c r="D158">
        <v>5</v>
      </c>
      <c r="E158">
        <v>17</v>
      </c>
      <c r="F158">
        <v>2021</v>
      </c>
      <c r="G158" t="s">
        <v>20</v>
      </c>
      <c r="H158">
        <v>1423</v>
      </c>
      <c r="I158">
        <v>12111</v>
      </c>
      <c r="J158" s="3">
        <v>1513.875</v>
      </c>
      <c r="K158" t="s">
        <v>14</v>
      </c>
      <c r="L158" s="3">
        <v>10597.125</v>
      </c>
    </row>
    <row r="159" spans="1:12" x14ac:dyDescent="0.3">
      <c r="A159" s="1">
        <v>44231</v>
      </c>
      <c r="B159">
        <v>14</v>
      </c>
      <c r="C159">
        <v>55</v>
      </c>
      <c r="D159">
        <v>4</v>
      </c>
      <c r="E159">
        <v>16</v>
      </c>
      <c r="F159">
        <v>2021</v>
      </c>
      <c r="G159" t="s">
        <v>18</v>
      </c>
      <c r="H159">
        <v>2091</v>
      </c>
      <c r="I159">
        <v>1201</v>
      </c>
      <c r="J159" s="3">
        <v>1972.75</v>
      </c>
      <c r="K159" t="s">
        <v>12</v>
      </c>
      <c r="L159" s="3">
        <v>-771.75</v>
      </c>
    </row>
    <row r="160" spans="1:12" x14ac:dyDescent="0.3">
      <c r="A160" s="1">
        <v>44230</v>
      </c>
      <c r="B160">
        <v>10</v>
      </c>
      <c r="C160">
        <v>51</v>
      </c>
      <c r="D160">
        <v>3</v>
      </c>
      <c r="E160">
        <v>15</v>
      </c>
      <c r="F160">
        <v>2021</v>
      </c>
      <c r="G160" t="s">
        <v>13</v>
      </c>
      <c r="H160">
        <v>1096</v>
      </c>
      <c r="I160">
        <v>4376</v>
      </c>
      <c r="J160" s="3">
        <v>615.5</v>
      </c>
      <c r="K160" t="s">
        <v>12</v>
      </c>
      <c r="L160" s="3">
        <v>3760.5</v>
      </c>
    </row>
    <row r="161" spans="1:12" x14ac:dyDescent="0.3">
      <c r="A161" s="1">
        <v>44229</v>
      </c>
      <c r="B161">
        <v>6</v>
      </c>
      <c r="C161">
        <v>47</v>
      </c>
      <c r="D161">
        <v>2</v>
      </c>
      <c r="E161">
        <v>14</v>
      </c>
      <c r="F161">
        <v>2021</v>
      </c>
      <c r="G161" t="s">
        <v>13</v>
      </c>
      <c r="H161">
        <v>1496</v>
      </c>
      <c r="I161">
        <v>12783</v>
      </c>
      <c r="J161" s="3">
        <v>1162.090909</v>
      </c>
      <c r="K161" t="s">
        <v>16</v>
      </c>
      <c r="L161" s="3">
        <v>11620.909091</v>
      </c>
    </row>
    <row r="162" spans="1:12" x14ac:dyDescent="0.3">
      <c r="A162" s="1">
        <v>44228</v>
      </c>
      <c r="B162">
        <v>1</v>
      </c>
      <c r="C162">
        <v>42</v>
      </c>
      <c r="D162">
        <v>1</v>
      </c>
      <c r="E162">
        <v>13</v>
      </c>
      <c r="F162">
        <v>2021</v>
      </c>
      <c r="G162" t="s">
        <v>19</v>
      </c>
      <c r="H162">
        <v>1030</v>
      </c>
      <c r="I162">
        <v>9062</v>
      </c>
      <c r="J162" s="3">
        <v>1006.8888889999999</v>
      </c>
      <c r="K162" t="s">
        <v>16</v>
      </c>
      <c r="L162" s="3">
        <v>8055.1111110000002</v>
      </c>
    </row>
    <row r="163" spans="1:12" x14ac:dyDescent="0.3">
      <c r="A163" s="1">
        <v>44201</v>
      </c>
      <c r="B163">
        <v>18</v>
      </c>
      <c r="C163">
        <v>59</v>
      </c>
      <c r="D163">
        <v>5</v>
      </c>
      <c r="E163">
        <v>17</v>
      </c>
      <c r="F163">
        <v>2021</v>
      </c>
      <c r="G163" t="s">
        <v>19</v>
      </c>
      <c r="H163">
        <v>1380</v>
      </c>
      <c r="I163">
        <v>7445</v>
      </c>
      <c r="J163" s="3">
        <v>805.63636359999998</v>
      </c>
      <c r="K163" t="s">
        <v>12</v>
      </c>
      <c r="L163" s="3">
        <v>6639.3636364000004</v>
      </c>
    </row>
    <row r="164" spans="1:12" x14ac:dyDescent="0.3">
      <c r="A164" s="1">
        <v>44200</v>
      </c>
      <c r="B164">
        <v>14</v>
      </c>
      <c r="C164">
        <v>55</v>
      </c>
      <c r="D164">
        <v>4</v>
      </c>
      <c r="E164">
        <v>16</v>
      </c>
      <c r="F164">
        <v>2021</v>
      </c>
      <c r="G164" t="s">
        <v>17</v>
      </c>
      <c r="H164">
        <v>2311</v>
      </c>
      <c r="I164">
        <v>23368</v>
      </c>
      <c r="J164" s="3">
        <v>2921</v>
      </c>
      <c r="K164" t="s">
        <v>16</v>
      </c>
      <c r="L164" s="3">
        <v>20447</v>
      </c>
    </row>
    <row r="165" spans="1:12" x14ac:dyDescent="0.3">
      <c r="A165" s="1">
        <v>44199</v>
      </c>
      <c r="B165">
        <v>10</v>
      </c>
      <c r="C165">
        <v>51</v>
      </c>
      <c r="D165">
        <v>3</v>
      </c>
      <c r="E165">
        <v>15</v>
      </c>
      <c r="F165">
        <v>2021</v>
      </c>
      <c r="G165" t="s">
        <v>11</v>
      </c>
      <c r="H165">
        <v>1786</v>
      </c>
      <c r="I165">
        <v>13212</v>
      </c>
      <c r="J165" s="3">
        <v>1468</v>
      </c>
      <c r="K165" t="s">
        <v>16</v>
      </c>
      <c r="L165" s="3">
        <v>11744</v>
      </c>
    </row>
    <row r="166" spans="1:12" x14ac:dyDescent="0.3">
      <c r="A166" s="1">
        <v>44198</v>
      </c>
      <c r="B166">
        <v>6</v>
      </c>
      <c r="C166">
        <v>47</v>
      </c>
      <c r="D166">
        <v>2</v>
      </c>
      <c r="E166">
        <v>14</v>
      </c>
      <c r="F166">
        <v>2021</v>
      </c>
      <c r="G166" t="s">
        <v>11</v>
      </c>
      <c r="H166">
        <v>1407</v>
      </c>
      <c r="I166">
        <v>10479</v>
      </c>
      <c r="J166" s="3">
        <v>1047.9000000000001</v>
      </c>
      <c r="K166" t="s">
        <v>16</v>
      </c>
      <c r="L166" s="3">
        <v>9431.1</v>
      </c>
    </row>
    <row r="167" spans="1:12" x14ac:dyDescent="0.3">
      <c r="A167" s="1">
        <v>44197</v>
      </c>
      <c r="B167">
        <v>1</v>
      </c>
      <c r="C167">
        <v>42</v>
      </c>
      <c r="D167">
        <v>1</v>
      </c>
      <c r="E167">
        <v>13</v>
      </c>
      <c r="F167">
        <v>2021</v>
      </c>
      <c r="G167" t="s">
        <v>18</v>
      </c>
      <c r="H167">
        <v>2032</v>
      </c>
      <c r="I167">
        <v>21428</v>
      </c>
      <c r="J167" s="3">
        <v>1948</v>
      </c>
      <c r="K167" t="s">
        <v>16</v>
      </c>
      <c r="L167" s="3">
        <v>19480</v>
      </c>
    </row>
    <row r="168" spans="1:12" x14ac:dyDescent="0.3">
      <c r="A168" s="1">
        <v>44177</v>
      </c>
      <c r="B168">
        <v>50</v>
      </c>
      <c r="C168">
        <v>38</v>
      </c>
      <c r="D168">
        <v>12</v>
      </c>
      <c r="E168">
        <v>12</v>
      </c>
      <c r="F168">
        <v>2020</v>
      </c>
      <c r="G168" t="s">
        <v>19</v>
      </c>
      <c r="H168">
        <v>1167</v>
      </c>
      <c r="I168">
        <v>9097</v>
      </c>
      <c r="J168" s="3">
        <v>1010.777778</v>
      </c>
      <c r="K168" t="s">
        <v>16</v>
      </c>
      <c r="L168" s="3">
        <v>8086.2222220000003</v>
      </c>
    </row>
    <row r="169" spans="1:12" x14ac:dyDescent="0.3">
      <c r="A169" s="1">
        <v>44176</v>
      </c>
      <c r="B169">
        <v>46</v>
      </c>
      <c r="C169">
        <v>34</v>
      </c>
      <c r="D169">
        <v>11</v>
      </c>
      <c r="E169">
        <v>11</v>
      </c>
      <c r="F169">
        <v>2020</v>
      </c>
      <c r="G169" t="s">
        <v>17</v>
      </c>
      <c r="H169">
        <v>1726</v>
      </c>
      <c r="I169">
        <v>11712</v>
      </c>
      <c r="J169" s="3">
        <v>1801.75</v>
      </c>
      <c r="K169" t="s">
        <v>12</v>
      </c>
      <c r="L169" s="3">
        <v>9910.25</v>
      </c>
    </row>
    <row r="170" spans="1:12" x14ac:dyDescent="0.3">
      <c r="A170" s="1">
        <v>44147</v>
      </c>
      <c r="B170">
        <v>50</v>
      </c>
      <c r="C170">
        <v>38</v>
      </c>
      <c r="D170">
        <v>12</v>
      </c>
      <c r="E170">
        <v>12</v>
      </c>
      <c r="F170">
        <v>2020</v>
      </c>
      <c r="G170" t="s">
        <v>18</v>
      </c>
      <c r="H170">
        <v>1322</v>
      </c>
      <c r="I170">
        <v>6654</v>
      </c>
      <c r="J170" s="3">
        <v>1267.5</v>
      </c>
      <c r="K170" t="s">
        <v>12</v>
      </c>
      <c r="L170" s="3">
        <v>5386.5</v>
      </c>
    </row>
    <row r="171" spans="1:12" x14ac:dyDescent="0.3">
      <c r="A171" s="1">
        <v>44146</v>
      </c>
      <c r="B171">
        <v>46</v>
      </c>
      <c r="C171">
        <v>34</v>
      </c>
      <c r="D171">
        <v>11</v>
      </c>
      <c r="E171">
        <v>11</v>
      </c>
      <c r="F171">
        <v>2020</v>
      </c>
      <c r="G171" t="s">
        <v>15</v>
      </c>
      <c r="H171">
        <v>1520</v>
      </c>
      <c r="I171">
        <v>12475</v>
      </c>
      <c r="J171" s="3">
        <v>1559.375</v>
      </c>
      <c r="K171" t="s">
        <v>16</v>
      </c>
      <c r="L171" s="3">
        <v>10915.625</v>
      </c>
    </row>
    <row r="172" spans="1:12" x14ac:dyDescent="0.3">
      <c r="A172" s="1">
        <v>44116</v>
      </c>
      <c r="B172">
        <v>50</v>
      </c>
      <c r="C172">
        <v>38</v>
      </c>
      <c r="D172">
        <v>12</v>
      </c>
      <c r="E172">
        <v>12</v>
      </c>
      <c r="F172">
        <v>2020</v>
      </c>
      <c r="G172" t="s">
        <v>17</v>
      </c>
      <c r="H172">
        <v>2394</v>
      </c>
      <c r="I172">
        <v>15288</v>
      </c>
      <c r="J172" s="3">
        <v>1971.1111109999999</v>
      </c>
      <c r="K172" t="s">
        <v>12</v>
      </c>
      <c r="L172" s="3">
        <v>13316.888889</v>
      </c>
    </row>
    <row r="173" spans="1:12" x14ac:dyDescent="0.3">
      <c r="A173" s="1">
        <v>44115</v>
      </c>
      <c r="B173">
        <v>46</v>
      </c>
      <c r="C173">
        <v>34</v>
      </c>
      <c r="D173">
        <v>11</v>
      </c>
      <c r="E173">
        <v>11</v>
      </c>
      <c r="F173">
        <v>2020</v>
      </c>
      <c r="G173" t="s">
        <v>13</v>
      </c>
      <c r="H173">
        <v>1455</v>
      </c>
      <c r="I173">
        <v>10386</v>
      </c>
      <c r="J173" s="3">
        <v>1298.25</v>
      </c>
      <c r="K173" t="s">
        <v>14</v>
      </c>
      <c r="L173" s="3">
        <v>9087.75</v>
      </c>
    </row>
    <row r="174" spans="1:12" x14ac:dyDescent="0.3">
      <c r="A174" s="1">
        <v>44086</v>
      </c>
      <c r="B174">
        <v>50</v>
      </c>
      <c r="C174">
        <v>38</v>
      </c>
      <c r="D174">
        <v>12</v>
      </c>
      <c r="E174">
        <v>12</v>
      </c>
      <c r="F174">
        <v>2020</v>
      </c>
      <c r="G174" t="s">
        <v>15</v>
      </c>
      <c r="H174">
        <v>2464</v>
      </c>
      <c r="I174">
        <v>12740</v>
      </c>
      <c r="J174" s="3">
        <v>1811.1111109999999</v>
      </c>
      <c r="K174" t="s">
        <v>12</v>
      </c>
      <c r="L174" s="3">
        <v>10928.888889</v>
      </c>
    </row>
    <row r="175" spans="1:12" x14ac:dyDescent="0.3">
      <c r="A175" s="1">
        <v>44085</v>
      </c>
      <c r="B175">
        <v>46</v>
      </c>
      <c r="C175">
        <v>34</v>
      </c>
      <c r="D175">
        <v>11</v>
      </c>
      <c r="E175">
        <v>11</v>
      </c>
      <c r="F175">
        <v>2020</v>
      </c>
      <c r="G175" t="s">
        <v>11</v>
      </c>
      <c r="H175">
        <v>707</v>
      </c>
      <c r="I175">
        <v>465</v>
      </c>
      <c r="J175" s="3">
        <v>651.375</v>
      </c>
      <c r="K175" t="s">
        <v>12</v>
      </c>
      <c r="L175" s="3">
        <v>-186.375</v>
      </c>
    </row>
    <row r="176" spans="1:12" x14ac:dyDescent="0.3">
      <c r="A176" s="1">
        <v>44055</v>
      </c>
      <c r="B176">
        <v>50</v>
      </c>
      <c r="C176">
        <v>38</v>
      </c>
      <c r="D176">
        <v>12</v>
      </c>
      <c r="E176">
        <v>12</v>
      </c>
      <c r="F176">
        <v>2020</v>
      </c>
      <c r="G176" t="s">
        <v>13</v>
      </c>
      <c r="H176">
        <v>1961</v>
      </c>
      <c r="I176">
        <v>6908</v>
      </c>
      <c r="J176" s="3">
        <v>1450.125</v>
      </c>
      <c r="K176" t="s">
        <v>12</v>
      </c>
      <c r="L176" s="3">
        <v>5457.875</v>
      </c>
    </row>
    <row r="177" spans="1:12" x14ac:dyDescent="0.3">
      <c r="A177" s="1">
        <v>44024</v>
      </c>
      <c r="B177">
        <v>50</v>
      </c>
      <c r="C177">
        <v>38</v>
      </c>
      <c r="D177">
        <v>12</v>
      </c>
      <c r="E177">
        <v>12</v>
      </c>
      <c r="F177">
        <v>2020</v>
      </c>
      <c r="G177" t="s">
        <v>11</v>
      </c>
      <c r="H177">
        <v>1584</v>
      </c>
      <c r="I177">
        <v>9612</v>
      </c>
      <c r="J177" s="3">
        <v>961.2</v>
      </c>
      <c r="K177" t="s">
        <v>14</v>
      </c>
      <c r="L177" s="3">
        <v>8650.7999999999993</v>
      </c>
    </row>
    <row r="178" spans="1:12" x14ac:dyDescent="0.3">
      <c r="A178" s="1">
        <v>43994</v>
      </c>
      <c r="B178">
        <v>50</v>
      </c>
      <c r="C178">
        <v>38</v>
      </c>
      <c r="D178">
        <v>12</v>
      </c>
      <c r="E178">
        <v>12</v>
      </c>
      <c r="F178">
        <v>2020</v>
      </c>
      <c r="G178" t="s">
        <v>20</v>
      </c>
      <c r="H178">
        <v>1822</v>
      </c>
      <c r="I178">
        <v>10075</v>
      </c>
      <c r="J178" s="3">
        <v>915.90909090000002</v>
      </c>
      <c r="K178" t="s">
        <v>14</v>
      </c>
      <c r="L178" s="3">
        <v>9159.0909090999994</v>
      </c>
    </row>
    <row r="179" spans="1:12" x14ac:dyDescent="0.3">
      <c r="A179" s="1">
        <v>43963</v>
      </c>
      <c r="B179">
        <v>49</v>
      </c>
      <c r="C179">
        <v>37</v>
      </c>
      <c r="D179">
        <v>12</v>
      </c>
      <c r="E179">
        <v>12</v>
      </c>
      <c r="F179">
        <v>2020</v>
      </c>
      <c r="G179" t="s">
        <v>19</v>
      </c>
      <c r="H179">
        <v>1186</v>
      </c>
      <c r="I179">
        <v>3525</v>
      </c>
      <c r="J179" s="3">
        <v>776.5</v>
      </c>
      <c r="K179" t="s">
        <v>12</v>
      </c>
      <c r="L179" s="3">
        <v>2748.5</v>
      </c>
    </row>
    <row r="180" spans="1:12" x14ac:dyDescent="0.3">
      <c r="A180" s="1">
        <v>43933</v>
      </c>
      <c r="B180">
        <v>49</v>
      </c>
      <c r="C180">
        <v>37</v>
      </c>
      <c r="D180">
        <v>12</v>
      </c>
      <c r="E180">
        <v>12</v>
      </c>
      <c r="F180">
        <v>2020</v>
      </c>
      <c r="G180" t="s">
        <v>18</v>
      </c>
      <c r="H180">
        <v>1975</v>
      </c>
      <c r="I180">
        <v>20607</v>
      </c>
      <c r="J180" s="3">
        <v>2575.875</v>
      </c>
      <c r="K180" t="s">
        <v>16</v>
      </c>
      <c r="L180" s="3">
        <v>18031.125</v>
      </c>
    </row>
    <row r="181" spans="1:12" x14ac:dyDescent="0.3">
      <c r="A181" s="1">
        <v>43902</v>
      </c>
      <c r="B181">
        <v>49</v>
      </c>
      <c r="C181">
        <v>37</v>
      </c>
      <c r="D181">
        <v>12</v>
      </c>
      <c r="E181">
        <v>12</v>
      </c>
      <c r="F181">
        <v>2020</v>
      </c>
      <c r="G181" t="s">
        <v>17</v>
      </c>
      <c r="H181">
        <v>2171</v>
      </c>
      <c r="I181">
        <v>8400</v>
      </c>
      <c r="J181" s="3">
        <v>1664.4</v>
      </c>
      <c r="K181" t="s">
        <v>12</v>
      </c>
      <c r="L181" s="3">
        <v>6735.6</v>
      </c>
    </row>
    <row r="182" spans="1:12" x14ac:dyDescent="0.3">
      <c r="A182" s="1">
        <v>43873</v>
      </c>
      <c r="B182">
        <v>49</v>
      </c>
      <c r="C182">
        <v>37</v>
      </c>
      <c r="D182">
        <v>12</v>
      </c>
      <c r="E182">
        <v>12</v>
      </c>
      <c r="F182">
        <v>2020</v>
      </c>
      <c r="G182" t="s">
        <v>15</v>
      </c>
      <c r="H182">
        <v>1955</v>
      </c>
      <c r="I182">
        <v>12154</v>
      </c>
      <c r="J182" s="3">
        <v>1425.4</v>
      </c>
      <c r="K182" t="s">
        <v>14</v>
      </c>
      <c r="L182" s="3">
        <v>10728.6</v>
      </c>
    </row>
    <row r="183" spans="1:12" x14ac:dyDescent="0.3">
      <c r="A183" s="1">
        <v>43842</v>
      </c>
      <c r="B183">
        <v>49</v>
      </c>
      <c r="C183">
        <v>37</v>
      </c>
      <c r="D183">
        <v>12</v>
      </c>
      <c r="E183">
        <v>12</v>
      </c>
      <c r="F183">
        <v>2020</v>
      </c>
      <c r="G183" t="s">
        <v>13</v>
      </c>
      <c r="H183">
        <v>1245</v>
      </c>
      <c r="I183">
        <v>4587</v>
      </c>
      <c r="J183" s="3">
        <v>923</v>
      </c>
      <c r="K183" t="s">
        <v>12</v>
      </c>
      <c r="L183" s="3">
        <v>3664</v>
      </c>
    </row>
  </sheetData>
  <autoFilter ref="A1:K183">
    <sortState ref="A2:K183">
      <sortCondition descending="1" ref="A1:A183"/>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3"/>
  <sheetViews>
    <sheetView workbookViewId="0">
      <selection activeCell="C14" sqref="A1:L183"/>
    </sheetView>
  </sheetViews>
  <sheetFormatPr defaultRowHeight="14.4" x14ac:dyDescent="0.3"/>
  <cols>
    <col min="1" max="1" width="10.5546875" bestFit="1" customWidth="1"/>
  </cols>
  <sheetData>
    <row r="1" spans="1:12" x14ac:dyDescent="0.3">
      <c r="A1" s="2" t="s">
        <v>0</v>
      </c>
      <c r="B1" t="s">
        <v>1</v>
      </c>
      <c r="C1" t="s">
        <v>2</v>
      </c>
      <c r="D1" t="s">
        <v>3</v>
      </c>
      <c r="E1" t="s">
        <v>4</v>
      </c>
      <c r="F1" t="s">
        <v>5</v>
      </c>
      <c r="G1" t="s">
        <v>6</v>
      </c>
      <c r="H1" t="s">
        <v>7</v>
      </c>
      <c r="I1" t="s">
        <v>8</v>
      </c>
      <c r="J1" t="s">
        <v>9</v>
      </c>
      <c r="K1" t="s">
        <v>10</v>
      </c>
      <c r="L1" t="s">
        <v>29</v>
      </c>
    </row>
    <row r="2" spans="1:12" x14ac:dyDescent="0.3">
      <c r="A2" s="1">
        <v>44196</v>
      </c>
      <c r="B2">
        <v>53</v>
      </c>
      <c r="C2">
        <v>41</v>
      </c>
      <c r="D2">
        <v>12</v>
      </c>
      <c r="E2">
        <v>12</v>
      </c>
      <c r="F2">
        <v>2020</v>
      </c>
      <c r="G2" t="s">
        <v>17</v>
      </c>
      <c r="H2">
        <v>2295</v>
      </c>
      <c r="I2">
        <v>9125</v>
      </c>
      <c r="J2" s="3">
        <v>2410</v>
      </c>
      <c r="K2" t="s">
        <v>12</v>
      </c>
      <c r="L2" s="3">
        <v>6715</v>
      </c>
    </row>
    <row r="3" spans="1:12" x14ac:dyDescent="0.3">
      <c r="A3" s="1">
        <v>44286</v>
      </c>
      <c r="B3">
        <v>14</v>
      </c>
      <c r="C3">
        <v>55</v>
      </c>
      <c r="D3">
        <v>3</v>
      </c>
      <c r="E3">
        <v>15</v>
      </c>
      <c r="F3">
        <v>2021</v>
      </c>
      <c r="G3" t="s">
        <v>15</v>
      </c>
      <c r="H3">
        <v>2068</v>
      </c>
      <c r="I3">
        <v>14957</v>
      </c>
      <c r="J3" s="3">
        <v>1869.625</v>
      </c>
      <c r="K3" t="s">
        <v>14</v>
      </c>
      <c r="L3" s="3">
        <v>13087.375</v>
      </c>
    </row>
    <row r="4" spans="1:12" x14ac:dyDescent="0.3">
      <c r="A4" s="1">
        <v>44227</v>
      </c>
      <c r="B4">
        <v>6</v>
      </c>
      <c r="C4">
        <v>47</v>
      </c>
      <c r="D4">
        <v>1</v>
      </c>
      <c r="E4">
        <v>13</v>
      </c>
      <c r="F4">
        <v>2021</v>
      </c>
      <c r="G4" t="s">
        <v>20</v>
      </c>
      <c r="H4">
        <v>1582</v>
      </c>
      <c r="I4">
        <v>4953</v>
      </c>
      <c r="J4" s="3">
        <v>1035.1111109999999</v>
      </c>
      <c r="K4" t="s">
        <v>12</v>
      </c>
      <c r="L4" s="3">
        <v>3917.8888889999998</v>
      </c>
    </row>
    <row r="5" spans="1:12" x14ac:dyDescent="0.3">
      <c r="A5" s="1">
        <v>44195</v>
      </c>
      <c r="B5">
        <v>53</v>
      </c>
      <c r="C5">
        <v>41</v>
      </c>
      <c r="D5">
        <v>12</v>
      </c>
      <c r="E5">
        <v>12</v>
      </c>
      <c r="F5">
        <v>2020</v>
      </c>
      <c r="G5" t="s">
        <v>15</v>
      </c>
      <c r="H5">
        <v>1328</v>
      </c>
      <c r="I5">
        <v>9180</v>
      </c>
      <c r="J5" s="3">
        <v>918</v>
      </c>
      <c r="K5" t="s">
        <v>14</v>
      </c>
      <c r="L5" s="3">
        <v>8262</v>
      </c>
    </row>
    <row r="6" spans="1:12" x14ac:dyDescent="0.3">
      <c r="A6" s="1">
        <v>44165</v>
      </c>
      <c r="B6">
        <v>49</v>
      </c>
      <c r="C6">
        <v>37</v>
      </c>
      <c r="D6">
        <v>11</v>
      </c>
      <c r="E6">
        <v>11</v>
      </c>
      <c r="F6">
        <v>2020</v>
      </c>
      <c r="G6" t="s">
        <v>11</v>
      </c>
      <c r="H6">
        <v>1541</v>
      </c>
      <c r="I6">
        <v>7290</v>
      </c>
      <c r="J6" s="3">
        <v>1016</v>
      </c>
      <c r="K6" t="s">
        <v>12</v>
      </c>
      <c r="L6" s="3">
        <v>6274</v>
      </c>
    </row>
    <row r="7" spans="1:12" x14ac:dyDescent="0.3">
      <c r="A7" s="1">
        <v>44316</v>
      </c>
      <c r="B7">
        <v>18</v>
      </c>
      <c r="C7">
        <v>59</v>
      </c>
      <c r="D7">
        <v>4</v>
      </c>
      <c r="E7">
        <v>16</v>
      </c>
      <c r="F7">
        <v>2021</v>
      </c>
      <c r="G7" t="s">
        <v>18</v>
      </c>
      <c r="H7">
        <v>1836</v>
      </c>
      <c r="I7">
        <v>16542</v>
      </c>
      <c r="J7" s="3">
        <v>1916.7</v>
      </c>
      <c r="K7" t="s">
        <v>16</v>
      </c>
      <c r="L7" s="3">
        <v>14625.3</v>
      </c>
    </row>
    <row r="8" spans="1:12" x14ac:dyDescent="0.3">
      <c r="A8" s="1">
        <v>44285</v>
      </c>
      <c r="B8">
        <v>14</v>
      </c>
      <c r="C8">
        <v>55</v>
      </c>
      <c r="D8">
        <v>3</v>
      </c>
      <c r="E8">
        <v>15</v>
      </c>
      <c r="F8">
        <v>2021</v>
      </c>
      <c r="G8" t="s">
        <v>13</v>
      </c>
      <c r="H8">
        <v>1363</v>
      </c>
      <c r="I8">
        <v>5478</v>
      </c>
      <c r="J8" s="3">
        <v>866</v>
      </c>
      <c r="K8" t="s">
        <v>12</v>
      </c>
      <c r="L8" s="3">
        <v>4612</v>
      </c>
    </row>
    <row r="9" spans="1:12" x14ac:dyDescent="0.3">
      <c r="A9" s="1">
        <v>44226</v>
      </c>
      <c r="B9">
        <v>5</v>
      </c>
      <c r="C9">
        <v>46</v>
      </c>
      <c r="D9">
        <v>1</v>
      </c>
      <c r="E9">
        <v>13</v>
      </c>
      <c r="F9">
        <v>2021</v>
      </c>
      <c r="G9" t="s">
        <v>19</v>
      </c>
      <c r="H9">
        <v>1065</v>
      </c>
      <c r="I9">
        <v>4225</v>
      </c>
      <c r="J9" s="3">
        <v>786</v>
      </c>
      <c r="K9" t="s">
        <v>12</v>
      </c>
      <c r="L9" s="3">
        <v>3439</v>
      </c>
    </row>
    <row r="10" spans="1:12" x14ac:dyDescent="0.3">
      <c r="A10" s="1">
        <v>44194</v>
      </c>
      <c r="B10">
        <v>53</v>
      </c>
      <c r="C10">
        <v>41</v>
      </c>
      <c r="D10">
        <v>12</v>
      </c>
      <c r="E10">
        <v>12</v>
      </c>
      <c r="F10">
        <v>2020</v>
      </c>
      <c r="G10" t="s">
        <v>13</v>
      </c>
      <c r="H10">
        <v>1226</v>
      </c>
      <c r="I10">
        <v>7793</v>
      </c>
      <c r="J10" s="3">
        <v>779.3</v>
      </c>
      <c r="K10" t="s">
        <v>14</v>
      </c>
      <c r="L10" s="3">
        <v>7013.7</v>
      </c>
    </row>
    <row r="11" spans="1:12" x14ac:dyDescent="0.3">
      <c r="A11" s="1">
        <v>44164</v>
      </c>
      <c r="B11">
        <v>49</v>
      </c>
      <c r="C11">
        <v>37</v>
      </c>
      <c r="D11">
        <v>11</v>
      </c>
      <c r="E11">
        <v>11</v>
      </c>
      <c r="F11">
        <v>2020</v>
      </c>
      <c r="G11" t="s">
        <v>20</v>
      </c>
      <c r="H11">
        <v>1698</v>
      </c>
      <c r="I11">
        <v>10647</v>
      </c>
      <c r="J11" s="3">
        <v>1330.875</v>
      </c>
      <c r="K11" t="s">
        <v>14</v>
      </c>
      <c r="L11" s="3">
        <v>9316.125</v>
      </c>
    </row>
    <row r="12" spans="1:12" x14ac:dyDescent="0.3">
      <c r="A12" s="1">
        <v>44315</v>
      </c>
      <c r="B12">
        <v>18</v>
      </c>
      <c r="C12">
        <v>59</v>
      </c>
      <c r="D12">
        <v>4</v>
      </c>
      <c r="E12">
        <v>16</v>
      </c>
      <c r="F12">
        <v>2021</v>
      </c>
      <c r="G12" t="s">
        <v>17</v>
      </c>
      <c r="H12">
        <v>2139</v>
      </c>
      <c r="I12">
        <v>22655</v>
      </c>
      <c r="J12" s="3">
        <v>2059.5454549999999</v>
      </c>
      <c r="K12" t="s">
        <v>16</v>
      </c>
      <c r="L12" s="3">
        <v>20595.454545000001</v>
      </c>
    </row>
    <row r="13" spans="1:12" x14ac:dyDescent="0.3">
      <c r="A13" s="1">
        <v>44284</v>
      </c>
      <c r="B13">
        <v>14</v>
      </c>
      <c r="C13">
        <v>55</v>
      </c>
      <c r="D13">
        <v>3</v>
      </c>
      <c r="E13">
        <v>15</v>
      </c>
      <c r="F13">
        <v>2021</v>
      </c>
      <c r="G13" t="s">
        <v>11</v>
      </c>
      <c r="H13">
        <v>1320</v>
      </c>
      <c r="I13">
        <v>9262</v>
      </c>
      <c r="J13" s="3">
        <v>842</v>
      </c>
      <c r="K13" t="s">
        <v>14</v>
      </c>
      <c r="L13" s="3">
        <v>8420</v>
      </c>
    </row>
    <row r="14" spans="1:12" x14ac:dyDescent="0.3">
      <c r="A14" s="1">
        <v>44225</v>
      </c>
      <c r="B14">
        <v>5</v>
      </c>
      <c r="C14">
        <v>46</v>
      </c>
      <c r="D14">
        <v>1</v>
      </c>
      <c r="E14">
        <v>13</v>
      </c>
      <c r="F14">
        <v>2021</v>
      </c>
      <c r="G14" t="s">
        <v>18</v>
      </c>
      <c r="H14">
        <v>1844</v>
      </c>
      <c r="I14">
        <v>10485</v>
      </c>
      <c r="J14" s="3">
        <v>1447.1111109999999</v>
      </c>
      <c r="K14" t="s">
        <v>12</v>
      </c>
      <c r="L14" s="3">
        <v>9037.8888889999998</v>
      </c>
    </row>
    <row r="15" spans="1:12" x14ac:dyDescent="0.3">
      <c r="A15" s="1">
        <v>44193</v>
      </c>
      <c r="B15">
        <v>53</v>
      </c>
      <c r="C15">
        <v>41</v>
      </c>
      <c r="D15">
        <v>12</v>
      </c>
      <c r="E15">
        <v>12</v>
      </c>
      <c r="F15">
        <v>2020</v>
      </c>
      <c r="G15" t="s">
        <v>11</v>
      </c>
      <c r="H15">
        <v>1480</v>
      </c>
      <c r="I15">
        <v>5100</v>
      </c>
      <c r="J15" s="3">
        <v>782.81818180000005</v>
      </c>
      <c r="K15" t="s">
        <v>12</v>
      </c>
      <c r="L15" s="3">
        <v>4317.1818181999997</v>
      </c>
    </row>
    <row r="16" spans="1:12" x14ac:dyDescent="0.3">
      <c r="A16" s="1">
        <v>44163</v>
      </c>
      <c r="B16">
        <v>48</v>
      </c>
      <c r="C16">
        <v>36</v>
      </c>
      <c r="D16">
        <v>11</v>
      </c>
      <c r="E16">
        <v>11</v>
      </c>
      <c r="F16">
        <v>2020</v>
      </c>
      <c r="G16" t="s">
        <v>19</v>
      </c>
      <c r="H16">
        <v>1105</v>
      </c>
      <c r="I16">
        <v>8091</v>
      </c>
      <c r="J16" s="3">
        <v>899</v>
      </c>
      <c r="K16" t="s">
        <v>14</v>
      </c>
      <c r="L16" s="3">
        <v>7192</v>
      </c>
    </row>
    <row r="17" spans="1:12" x14ac:dyDescent="0.3">
      <c r="A17" s="1">
        <v>44314</v>
      </c>
      <c r="B17">
        <v>18</v>
      </c>
      <c r="C17">
        <v>59</v>
      </c>
      <c r="D17">
        <v>4</v>
      </c>
      <c r="E17">
        <v>16</v>
      </c>
      <c r="F17">
        <v>2021</v>
      </c>
      <c r="G17" t="s">
        <v>15</v>
      </c>
      <c r="H17">
        <v>1236</v>
      </c>
      <c r="I17">
        <v>9540</v>
      </c>
      <c r="J17" s="3">
        <v>1060</v>
      </c>
      <c r="K17" t="s">
        <v>16</v>
      </c>
      <c r="L17" s="3">
        <v>8480</v>
      </c>
    </row>
    <row r="18" spans="1:12" x14ac:dyDescent="0.3">
      <c r="A18" s="1">
        <v>44283</v>
      </c>
      <c r="B18">
        <v>14</v>
      </c>
      <c r="C18">
        <v>55</v>
      </c>
      <c r="D18">
        <v>3</v>
      </c>
      <c r="E18">
        <v>15</v>
      </c>
      <c r="F18">
        <v>2021</v>
      </c>
      <c r="G18" t="s">
        <v>20</v>
      </c>
      <c r="H18">
        <v>1642</v>
      </c>
      <c r="I18">
        <v>14587</v>
      </c>
      <c r="J18" s="3">
        <v>1620.7777779999999</v>
      </c>
      <c r="K18" t="s">
        <v>16</v>
      </c>
      <c r="L18" s="3">
        <v>12966.222222</v>
      </c>
    </row>
    <row r="19" spans="1:12" x14ac:dyDescent="0.3">
      <c r="A19" s="1">
        <v>44255</v>
      </c>
      <c r="B19">
        <v>10</v>
      </c>
      <c r="C19">
        <v>51</v>
      </c>
      <c r="D19">
        <v>2</v>
      </c>
      <c r="E19">
        <v>14</v>
      </c>
      <c r="F19">
        <v>2021</v>
      </c>
      <c r="G19" t="s">
        <v>20</v>
      </c>
      <c r="H19">
        <v>1912</v>
      </c>
      <c r="I19">
        <v>7222</v>
      </c>
      <c r="J19" s="3">
        <v>1337.333333</v>
      </c>
      <c r="K19" t="s">
        <v>12</v>
      </c>
      <c r="L19" s="3">
        <v>5884.6666669999995</v>
      </c>
    </row>
    <row r="20" spans="1:12" x14ac:dyDescent="0.3">
      <c r="A20" s="1">
        <v>44224</v>
      </c>
      <c r="B20">
        <v>5</v>
      </c>
      <c r="C20">
        <v>46</v>
      </c>
      <c r="D20">
        <v>1</v>
      </c>
      <c r="E20">
        <v>13</v>
      </c>
      <c r="F20">
        <v>2021</v>
      </c>
      <c r="G20" t="s">
        <v>17</v>
      </c>
      <c r="H20">
        <v>1864</v>
      </c>
      <c r="I20">
        <v>11156</v>
      </c>
      <c r="J20" s="3">
        <v>1425.7777779999999</v>
      </c>
      <c r="K20" t="s">
        <v>12</v>
      </c>
      <c r="L20" s="3">
        <v>9730.2222220000003</v>
      </c>
    </row>
    <row r="21" spans="1:12" x14ac:dyDescent="0.3">
      <c r="A21" s="1">
        <v>44192</v>
      </c>
      <c r="B21">
        <v>53</v>
      </c>
      <c r="C21">
        <v>41</v>
      </c>
      <c r="D21">
        <v>12</v>
      </c>
      <c r="E21">
        <v>12</v>
      </c>
      <c r="F21">
        <v>2020</v>
      </c>
      <c r="G21" t="s">
        <v>20</v>
      </c>
      <c r="H21">
        <v>2020</v>
      </c>
      <c r="I21">
        <v>23014</v>
      </c>
      <c r="J21" s="3">
        <v>2557.1111110000002</v>
      </c>
      <c r="K21" t="s">
        <v>16</v>
      </c>
      <c r="L21" s="3">
        <v>20456.888889000002</v>
      </c>
    </row>
    <row r="22" spans="1:12" x14ac:dyDescent="0.3">
      <c r="A22" s="1">
        <v>44162</v>
      </c>
      <c r="B22">
        <v>48</v>
      </c>
      <c r="C22">
        <v>36</v>
      </c>
      <c r="D22">
        <v>11</v>
      </c>
      <c r="E22">
        <v>11</v>
      </c>
      <c r="F22">
        <v>2020</v>
      </c>
      <c r="G22" t="s">
        <v>18</v>
      </c>
      <c r="H22">
        <v>1671</v>
      </c>
      <c r="I22">
        <v>14760</v>
      </c>
      <c r="J22" s="3">
        <v>1845</v>
      </c>
      <c r="K22" t="s">
        <v>14</v>
      </c>
      <c r="L22" s="3">
        <v>12915</v>
      </c>
    </row>
    <row r="23" spans="1:12" x14ac:dyDescent="0.3">
      <c r="A23" s="1">
        <v>44313</v>
      </c>
      <c r="B23">
        <v>18</v>
      </c>
      <c r="C23">
        <v>59</v>
      </c>
      <c r="D23">
        <v>4</v>
      </c>
      <c r="E23">
        <v>16</v>
      </c>
      <c r="F23">
        <v>2021</v>
      </c>
      <c r="G23" t="s">
        <v>13</v>
      </c>
      <c r="H23">
        <v>1256</v>
      </c>
      <c r="I23">
        <v>8046</v>
      </c>
      <c r="J23" s="3">
        <v>731.45454549999999</v>
      </c>
      <c r="K23" t="s">
        <v>14</v>
      </c>
      <c r="L23" s="3">
        <v>7314.5454545000002</v>
      </c>
    </row>
    <row r="24" spans="1:12" x14ac:dyDescent="0.3">
      <c r="A24" s="1">
        <v>44282</v>
      </c>
      <c r="B24">
        <v>13</v>
      </c>
      <c r="C24">
        <v>54</v>
      </c>
      <c r="D24">
        <v>3</v>
      </c>
      <c r="E24">
        <v>15</v>
      </c>
      <c r="F24">
        <v>2021</v>
      </c>
      <c r="G24" t="s">
        <v>19</v>
      </c>
      <c r="H24">
        <v>1437</v>
      </c>
      <c r="I24">
        <v>3181</v>
      </c>
      <c r="J24" s="3">
        <v>868.88888889999998</v>
      </c>
      <c r="K24" t="s">
        <v>12</v>
      </c>
      <c r="L24" s="3">
        <v>2312.1111111</v>
      </c>
    </row>
    <row r="25" spans="1:12" x14ac:dyDescent="0.3">
      <c r="A25" s="1">
        <v>44254</v>
      </c>
      <c r="B25">
        <v>9</v>
      </c>
      <c r="C25">
        <v>50</v>
      </c>
      <c r="D25">
        <v>2</v>
      </c>
      <c r="E25">
        <v>14</v>
      </c>
      <c r="F25">
        <v>2021</v>
      </c>
      <c r="G25" t="s">
        <v>19</v>
      </c>
      <c r="H25">
        <v>1797</v>
      </c>
      <c r="I25">
        <v>12789</v>
      </c>
      <c r="J25" s="3">
        <v>1278.9000000000001</v>
      </c>
      <c r="K25" t="s">
        <v>14</v>
      </c>
      <c r="L25" s="3">
        <v>11510.1</v>
      </c>
    </row>
    <row r="26" spans="1:12" x14ac:dyDescent="0.3">
      <c r="A26" s="1">
        <v>44223</v>
      </c>
      <c r="B26">
        <v>5</v>
      </c>
      <c r="C26">
        <v>46</v>
      </c>
      <c r="D26">
        <v>1</v>
      </c>
      <c r="E26">
        <v>13</v>
      </c>
      <c r="F26">
        <v>2021</v>
      </c>
      <c r="G26" t="s">
        <v>15</v>
      </c>
      <c r="H26">
        <v>1084</v>
      </c>
      <c r="I26">
        <v>4085</v>
      </c>
      <c r="J26" s="3">
        <v>881.125</v>
      </c>
      <c r="K26" t="s">
        <v>12</v>
      </c>
      <c r="L26" s="3">
        <v>3203.875</v>
      </c>
    </row>
    <row r="27" spans="1:12" x14ac:dyDescent="0.3">
      <c r="A27" s="1">
        <v>44191</v>
      </c>
      <c r="B27">
        <v>52</v>
      </c>
      <c r="C27">
        <v>40</v>
      </c>
      <c r="D27">
        <v>12</v>
      </c>
      <c r="E27">
        <v>12</v>
      </c>
      <c r="F27">
        <v>2020</v>
      </c>
      <c r="G27" t="s">
        <v>19</v>
      </c>
      <c r="H27">
        <v>2678</v>
      </c>
      <c r="I27">
        <v>36283</v>
      </c>
      <c r="J27" s="3">
        <v>4535.375</v>
      </c>
      <c r="K27" t="s">
        <v>16</v>
      </c>
      <c r="L27" s="3">
        <v>31747.625</v>
      </c>
    </row>
    <row r="28" spans="1:12" x14ac:dyDescent="0.3">
      <c r="A28" s="1">
        <v>44161</v>
      </c>
      <c r="B28">
        <v>48</v>
      </c>
      <c r="C28">
        <v>36</v>
      </c>
      <c r="D28">
        <v>11</v>
      </c>
      <c r="E28">
        <v>11</v>
      </c>
      <c r="F28">
        <v>2020</v>
      </c>
      <c r="G28" t="s">
        <v>17</v>
      </c>
      <c r="H28">
        <v>2105</v>
      </c>
      <c r="I28">
        <v>12425</v>
      </c>
      <c r="J28" s="3">
        <v>1572.181818</v>
      </c>
      <c r="K28" t="s">
        <v>14</v>
      </c>
      <c r="L28" s="3">
        <v>10852.818181999999</v>
      </c>
    </row>
    <row r="29" spans="1:12" x14ac:dyDescent="0.3">
      <c r="A29" s="1">
        <v>44312</v>
      </c>
      <c r="B29">
        <v>18</v>
      </c>
      <c r="C29">
        <v>59</v>
      </c>
      <c r="D29">
        <v>4</v>
      </c>
      <c r="E29">
        <v>16</v>
      </c>
      <c r="F29">
        <v>2021</v>
      </c>
      <c r="G29" t="s">
        <v>11</v>
      </c>
      <c r="H29">
        <v>1105</v>
      </c>
      <c r="I29">
        <v>3884</v>
      </c>
      <c r="J29" s="3">
        <v>843.8</v>
      </c>
      <c r="K29" t="s">
        <v>12</v>
      </c>
      <c r="L29" s="3">
        <v>3040.2</v>
      </c>
    </row>
    <row r="30" spans="1:12" x14ac:dyDescent="0.3">
      <c r="A30" s="1">
        <v>44281</v>
      </c>
      <c r="B30">
        <v>13</v>
      </c>
      <c r="C30">
        <v>54</v>
      </c>
      <c r="D30">
        <v>3</v>
      </c>
      <c r="E30">
        <v>15</v>
      </c>
      <c r="F30">
        <v>2021</v>
      </c>
      <c r="G30" t="s">
        <v>18</v>
      </c>
      <c r="H30">
        <v>2434</v>
      </c>
      <c r="I30">
        <v>22587</v>
      </c>
      <c r="J30" s="3">
        <v>2258.6999999999998</v>
      </c>
      <c r="K30" t="s">
        <v>16</v>
      </c>
      <c r="L30" s="3">
        <v>20328.3</v>
      </c>
    </row>
    <row r="31" spans="1:12" x14ac:dyDescent="0.3">
      <c r="A31" s="1">
        <v>44253</v>
      </c>
      <c r="B31">
        <v>9</v>
      </c>
      <c r="C31">
        <v>50</v>
      </c>
      <c r="D31">
        <v>2</v>
      </c>
      <c r="E31">
        <v>14</v>
      </c>
      <c r="F31">
        <v>2021</v>
      </c>
      <c r="G31" t="s">
        <v>18</v>
      </c>
      <c r="H31">
        <v>2553</v>
      </c>
      <c r="I31">
        <v>26608</v>
      </c>
      <c r="J31" s="3">
        <v>2418.909091</v>
      </c>
      <c r="K31" t="s">
        <v>16</v>
      </c>
      <c r="L31" s="3">
        <v>24189.090908999999</v>
      </c>
    </row>
    <row r="32" spans="1:12" x14ac:dyDescent="0.3">
      <c r="A32" s="1">
        <v>44222</v>
      </c>
      <c r="B32">
        <v>5</v>
      </c>
      <c r="C32">
        <v>46</v>
      </c>
      <c r="D32">
        <v>1</v>
      </c>
      <c r="E32">
        <v>13</v>
      </c>
      <c r="F32">
        <v>2021</v>
      </c>
      <c r="G32" t="s">
        <v>13</v>
      </c>
      <c r="H32">
        <v>488</v>
      </c>
      <c r="I32">
        <v>292</v>
      </c>
      <c r="J32" s="3">
        <v>322</v>
      </c>
      <c r="K32" t="s">
        <v>12</v>
      </c>
      <c r="L32" s="3">
        <v>-30</v>
      </c>
    </row>
    <row r="33" spans="1:12" x14ac:dyDescent="0.3">
      <c r="A33" s="1">
        <v>44190</v>
      </c>
      <c r="B33">
        <v>52</v>
      </c>
      <c r="C33">
        <v>40</v>
      </c>
      <c r="D33">
        <v>12</v>
      </c>
      <c r="E33">
        <v>12</v>
      </c>
      <c r="F33">
        <v>2020</v>
      </c>
      <c r="G33" t="s">
        <v>18</v>
      </c>
      <c r="H33">
        <v>2152</v>
      </c>
      <c r="I33">
        <v>21031</v>
      </c>
      <c r="J33" s="3">
        <v>2336.7777780000001</v>
      </c>
      <c r="K33" t="s">
        <v>16</v>
      </c>
      <c r="L33" s="3">
        <v>18694.222222</v>
      </c>
    </row>
    <row r="34" spans="1:12" x14ac:dyDescent="0.3">
      <c r="A34" s="1">
        <v>44160</v>
      </c>
      <c r="B34">
        <v>48</v>
      </c>
      <c r="C34">
        <v>36</v>
      </c>
      <c r="D34">
        <v>11</v>
      </c>
      <c r="E34">
        <v>11</v>
      </c>
      <c r="F34">
        <v>2020</v>
      </c>
      <c r="G34" t="s">
        <v>15</v>
      </c>
      <c r="H34">
        <v>627</v>
      </c>
      <c r="I34">
        <v>5574</v>
      </c>
      <c r="J34" s="3">
        <v>696.75</v>
      </c>
      <c r="K34" t="s">
        <v>16</v>
      </c>
      <c r="L34" s="3">
        <v>4877.25</v>
      </c>
    </row>
    <row r="35" spans="1:12" x14ac:dyDescent="0.3">
      <c r="A35" s="1">
        <v>44311</v>
      </c>
      <c r="B35">
        <v>18</v>
      </c>
      <c r="C35">
        <v>59</v>
      </c>
      <c r="D35">
        <v>4</v>
      </c>
      <c r="E35">
        <v>16</v>
      </c>
      <c r="F35">
        <v>2021</v>
      </c>
      <c r="G35" t="s">
        <v>20</v>
      </c>
      <c r="H35">
        <v>1166</v>
      </c>
      <c r="I35">
        <v>11650</v>
      </c>
      <c r="J35" s="3">
        <v>1059.090909</v>
      </c>
      <c r="K35" t="s">
        <v>16</v>
      </c>
      <c r="L35" s="3">
        <v>10590.909091</v>
      </c>
    </row>
    <row r="36" spans="1:12" x14ac:dyDescent="0.3">
      <c r="A36" s="1">
        <v>44280</v>
      </c>
      <c r="B36">
        <v>13</v>
      </c>
      <c r="C36">
        <v>54</v>
      </c>
      <c r="D36">
        <v>3</v>
      </c>
      <c r="E36">
        <v>15</v>
      </c>
      <c r="F36">
        <v>2021</v>
      </c>
      <c r="G36" t="s">
        <v>17</v>
      </c>
      <c r="H36">
        <v>2611</v>
      </c>
      <c r="I36">
        <v>11524</v>
      </c>
      <c r="J36" s="3">
        <v>2837.625</v>
      </c>
      <c r="K36" t="s">
        <v>14</v>
      </c>
      <c r="L36" s="3">
        <v>8686.375</v>
      </c>
    </row>
    <row r="37" spans="1:12" x14ac:dyDescent="0.3">
      <c r="A37" s="1">
        <v>44252</v>
      </c>
      <c r="B37">
        <v>9</v>
      </c>
      <c r="C37">
        <v>50</v>
      </c>
      <c r="D37">
        <v>2</v>
      </c>
      <c r="E37">
        <v>14</v>
      </c>
      <c r="F37">
        <v>2021</v>
      </c>
      <c r="G37" t="s">
        <v>17</v>
      </c>
      <c r="H37">
        <v>2248</v>
      </c>
      <c r="I37">
        <v>20237</v>
      </c>
      <c r="J37" s="3">
        <v>2529.625</v>
      </c>
      <c r="K37" t="s">
        <v>16</v>
      </c>
      <c r="L37" s="3">
        <v>17707.375</v>
      </c>
    </row>
    <row r="38" spans="1:12" x14ac:dyDescent="0.3">
      <c r="A38" s="1">
        <v>44221</v>
      </c>
      <c r="B38">
        <v>5</v>
      </c>
      <c r="C38">
        <v>46</v>
      </c>
      <c r="D38">
        <v>1</v>
      </c>
      <c r="E38">
        <v>13</v>
      </c>
      <c r="F38">
        <v>2021</v>
      </c>
      <c r="G38" t="s">
        <v>11</v>
      </c>
      <c r="H38">
        <v>1430</v>
      </c>
      <c r="I38">
        <v>10925</v>
      </c>
      <c r="J38" s="3">
        <v>1365.625</v>
      </c>
      <c r="K38" t="s">
        <v>16</v>
      </c>
      <c r="L38" s="3">
        <v>9559.375</v>
      </c>
    </row>
    <row r="39" spans="1:12" x14ac:dyDescent="0.3">
      <c r="A39" s="1">
        <v>44189</v>
      </c>
      <c r="B39">
        <v>52</v>
      </c>
      <c r="C39">
        <v>40</v>
      </c>
      <c r="D39">
        <v>12</v>
      </c>
      <c r="E39">
        <v>12</v>
      </c>
      <c r="F39">
        <v>2020</v>
      </c>
      <c r="G39" t="s">
        <v>17</v>
      </c>
      <c r="H39">
        <v>2556</v>
      </c>
      <c r="I39">
        <v>15991</v>
      </c>
      <c r="J39" s="3">
        <v>1955</v>
      </c>
      <c r="K39" t="s">
        <v>12</v>
      </c>
      <c r="L39" s="3">
        <v>14036</v>
      </c>
    </row>
    <row r="40" spans="1:12" x14ac:dyDescent="0.3">
      <c r="A40" s="1">
        <v>44159</v>
      </c>
      <c r="B40">
        <v>48</v>
      </c>
      <c r="C40">
        <v>36</v>
      </c>
      <c r="D40">
        <v>11</v>
      </c>
      <c r="E40">
        <v>11</v>
      </c>
      <c r="F40">
        <v>2020</v>
      </c>
      <c r="G40" t="s">
        <v>13</v>
      </c>
      <c r="H40">
        <v>1752</v>
      </c>
      <c r="I40">
        <v>18650</v>
      </c>
      <c r="J40" s="3">
        <v>1695.4545450000001</v>
      </c>
      <c r="K40" t="s">
        <v>16</v>
      </c>
      <c r="L40" s="3">
        <v>16954.545454999999</v>
      </c>
    </row>
    <row r="41" spans="1:12" x14ac:dyDescent="0.3">
      <c r="A41" s="1">
        <v>44310</v>
      </c>
      <c r="B41">
        <v>17</v>
      </c>
      <c r="C41">
        <v>58</v>
      </c>
      <c r="D41">
        <v>4</v>
      </c>
      <c r="E41">
        <v>16</v>
      </c>
      <c r="F41">
        <v>2021</v>
      </c>
      <c r="G41" t="s">
        <v>19</v>
      </c>
      <c r="H41">
        <v>1345</v>
      </c>
      <c r="I41">
        <v>9360</v>
      </c>
      <c r="J41" s="3">
        <v>850.90909090000002</v>
      </c>
      <c r="K41" t="s">
        <v>14</v>
      </c>
      <c r="L41" s="3">
        <v>8509.0909090999994</v>
      </c>
    </row>
    <row r="42" spans="1:12" x14ac:dyDescent="0.3">
      <c r="A42" s="1">
        <v>44279</v>
      </c>
      <c r="B42">
        <v>13</v>
      </c>
      <c r="C42">
        <v>54</v>
      </c>
      <c r="D42">
        <v>3</v>
      </c>
      <c r="E42">
        <v>15</v>
      </c>
      <c r="F42">
        <v>2021</v>
      </c>
      <c r="G42" t="s">
        <v>15</v>
      </c>
      <c r="H42">
        <v>2080</v>
      </c>
      <c r="I42">
        <v>15190</v>
      </c>
      <c r="J42" s="3">
        <v>1519</v>
      </c>
      <c r="K42" t="s">
        <v>14</v>
      </c>
      <c r="L42" s="3">
        <v>13671</v>
      </c>
    </row>
    <row r="43" spans="1:12" x14ac:dyDescent="0.3">
      <c r="A43" s="1">
        <v>44251</v>
      </c>
      <c r="B43">
        <v>9</v>
      </c>
      <c r="C43">
        <v>50</v>
      </c>
      <c r="D43">
        <v>2</v>
      </c>
      <c r="E43">
        <v>14</v>
      </c>
      <c r="F43">
        <v>2021</v>
      </c>
      <c r="G43" t="s">
        <v>15</v>
      </c>
      <c r="H43">
        <v>1841</v>
      </c>
      <c r="I43">
        <v>13719</v>
      </c>
      <c r="J43" s="3">
        <v>1371.9</v>
      </c>
      <c r="K43" t="s">
        <v>16</v>
      </c>
      <c r="L43" s="3">
        <v>12347.1</v>
      </c>
    </row>
    <row r="44" spans="1:12" x14ac:dyDescent="0.3">
      <c r="A44" s="1">
        <v>44220</v>
      </c>
      <c r="B44">
        <v>5</v>
      </c>
      <c r="C44">
        <v>46</v>
      </c>
      <c r="D44">
        <v>1</v>
      </c>
      <c r="E44">
        <v>13</v>
      </c>
      <c r="F44">
        <v>2021</v>
      </c>
      <c r="G44" t="s">
        <v>20</v>
      </c>
      <c r="H44">
        <v>1628</v>
      </c>
      <c r="I44">
        <v>12445</v>
      </c>
      <c r="J44" s="3">
        <v>1244.5</v>
      </c>
      <c r="K44" t="s">
        <v>14</v>
      </c>
      <c r="L44" s="3">
        <v>11200.5</v>
      </c>
    </row>
    <row r="45" spans="1:12" x14ac:dyDescent="0.3">
      <c r="A45" s="1">
        <v>44188</v>
      </c>
      <c r="B45">
        <v>52</v>
      </c>
      <c r="C45">
        <v>40</v>
      </c>
      <c r="D45">
        <v>12</v>
      </c>
      <c r="E45">
        <v>12</v>
      </c>
      <c r="F45">
        <v>2020</v>
      </c>
      <c r="G45" t="s">
        <v>15</v>
      </c>
      <c r="H45">
        <v>1288</v>
      </c>
      <c r="I45">
        <v>11817</v>
      </c>
      <c r="J45" s="3">
        <v>1181.7</v>
      </c>
      <c r="K45" t="s">
        <v>16</v>
      </c>
      <c r="L45" s="3">
        <v>10635.3</v>
      </c>
    </row>
    <row r="46" spans="1:12" x14ac:dyDescent="0.3">
      <c r="A46" s="1">
        <v>44158</v>
      </c>
      <c r="B46">
        <v>48</v>
      </c>
      <c r="C46">
        <v>36</v>
      </c>
      <c r="D46">
        <v>11</v>
      </c>
      <c r="E46">
        <v>11</v>
      </c>
      <c r="F46">
        <v>2020</v>
      </c>
      <c r="G46" t="s">
        <v>11</v>
      </c>
      <c r="H46">
        <v>2632</v>
      </c>
      <c r="I46">
        <v>34278</v>
      </c>
      <c r="J46" s="3">
        <v>4284.75</v>
      </c>
      <c r="K46" t="s">
        <v>16</v>
      </c>
      <c r="L46" s="3">
        <v>29993.25</v>
      </c>
    </row>
    <row r="47" spans="1:12" x14ac:dyDescent="0.3">
      <c r="A47" s="1">
        <v>44309</v>
      </c>
      <c r="B47">
        <v>17</v>
      </c>
      <c r="C47">
        <v>58</v>
      </c>
      <c r="D47">
        <v>4</v>
      </c>
      <c r="E47">
        <v>16</v>
      </c>
      <c r="F47">
        <v>2021</v>
      </c>
      <c r="G47" t="s">
        <v>18</v>
      </c>
      <c r="H47">
        <v>1942</v>
      </c>
      <c r="I47">
        <v>3251</v>
      </c>
      <c r="J47" s="3">
        <v>1595.333333</v>
      </c>
      <c r="K47" t="s">
        <v>12</v>
      </c>
      <c r="L47" s="3">
        <v>1655.666667</v>
      </c>
    </row>
    <row r="48" spans="1:12" x14ac:dyDescent="0.3">
      <c r="A48" s="1">
        <v>44278</v>
      </c>
      <c r="B48">
        <v>13</v>
      </c>
      <c r="C48">
        <v>54</v>
      </c>
      <c r="D48">
        <v>3</v>
      </c>
      <c r="E48">
        <v>15</v>
      </c>
      <c r="F48">
        <v>2021</v>
      </c>
      <c r="G48" t="s">
        <v>13</v>
      </c>
      <c r="H48">
        <v>1454</v>
      </c>
      <c r="I48">
        <v>11494</v>
      </c>
      <c r="J48" s="3">
        <v>1277.1111109999999</v>
      </c>
      <c r="K48" t="s">
        <v>16</v>
      </c>
      <c r="L48" s="3">
        <v>10216.888889</v>
      </c>
    </row>
    <row r="49" spans="1:12" x14ac:dyDescent="0.3">
      <c r="A49" s="1">
        <v>44250</v>
      </c>
      <c r="B49">
        <v>9</v>
      </c>
      <c r="C49">
        <v>50</v>
      </c>
      <c r="D49">
        <v>2</v>
      </c>
      <c r="E49">
        <v>14</v>
      </c>
      <c r="F49">
        <v>2021</v>
      </c>
      <c r="G49" t="s">
        <v>13</v>
      </c>
      <c r="H49">
        <v>1154</v>
      </c>
      <c r="I49">
        <v>9135</v>
      </c>
      <c r="J49" s="3">
        <v>1015</v>
      </c>
      <c r="K49" t="s">
        <v>14</v>
      </c>
      <c r="L49" s="3">
        <v>8120</v>
      </c>
    </row>
    <row r="50" spans="1:12" x14ac:dyDescent="0.3">
      <c r="A50" s="1">
        <v>44219</v>
      </c>
      <c r="B50">
        <v>4</v>
      </c>
      <c r="C50">
        <v>45</v>
      </c>
      <c r="D50">
        <v>1</v>
      </c>
      <c r="E50">
        <v>13</v>
      </c>
      <c r="F50">
        <v>2021</v>
      </c>
      <c r="G50" t="s">
        <v>19</v>
      </c>
      <c r="H50">
        <v>1820</v>
      </c>
      <c r="I50">
        <v>6837</v>
      </c>
      <c r="J50" s="3">
        <v>1029.909091</v>
      </c>
      <c r="K50" t="s">
        <v>12</v>
      </c>
      <c r="L50" s="3">
        <v>5807.0909090000005</v>
      </c>
    </row>
    <row r="51" spans="1:12" x14ac:dyDescent="0.3">
      <c r="A51" s="1">
        <v>44187</v>
      </c>
      <c r="B51">
        <v>52</v>
      </c>
      <c r="C51">
        <v>40</v>
      </c>
      <c r="D51">
        <v>12</v>
      </c>
      <c r="E51">
        <v>12</v>
      </c>
      <c r="F51">
        <v>2020</v>
      </c>
      <c r="G51" t="s">
        <v>13</v>
      </c>
      <c r="H51">
        <v>1571</v>
      </c>
      <c r="I51">
        <v>10245</v>
      </c>
      <c r="J51" s="3">
        <v>1024.5</v>
      </c>
      <c r="K51" t="s">
        <v>14</v>
      </c>
      <c r="L51" s="3">
        <v>9220.5</v>
      </c>
    </row>
    <row r="52" spans="1:12" x14ac:dyDescent="0.3">
      <c r="A52" s="1">
        <v>44157</v>
      </c>
      <c r="B52">
        <v>48</v>
      </c>
      <c r="C52">
        <v>36</v>
      </c>
      <c r="D52">
        <v>11</v>
      </c>
      <c r="E52">
        <v>11</v>
      </c>
      <c r="F52">
        <v>2020</v>
      </c>
      <c r="G52" t="s">
        <v>20</v>
      </c>
      <c r="H52">
        <v>2138</v>
      </c>
      <c r="I52">
        <v>14012</v>
      </c>
      <c r="J52" s="3">
        <v>2745.375</v>
      </c>
      <c r="K52" t="s">
        <v>14</v>
      </c>
      <c r="L52" s="3">
        <v>11266.625</v>
      </c>
    </row>
    <row r="53" spans="1:12" x14ac:dyDescent="0.3">
      <c r="A53" s="1">
        <v>44308</v>
      </c>
      <c r="B53">
        <v>17</v>
      </c>
      <c r="C53">
        <v>58</v>
      </c>
      <c r="D53">
        <v>4</v>
      </c>
      <c r="E53">
        <v>16</v>
      </c>
      <c r="F53">
        <v>2021</v>
      </c>
      <c r="G53" t="s">
        <v>17</v>
      </c>
      <c r="H53">
        <v>2302</v>
      </c>
      <c r="I53">
        <v>24506</v>
      </c>
      <c r="J53" s="3">
        <v>2227.818182</v>
      </c>
      <c r="K53" t="s">
        <v>16</v>
      </c>
      <c r="L53" s="3">
        <v>22278.181818000001</v>
      </c>
    </row>
    <row r="54" spans="1:12" x14ac:dyDescent="0.3">
      <c r="A54" s="1">
        <v>44277</v>
      </c>
      <c r="B54">
        <v>13</v>
      </c>
      <c r="C54">
        <v>54</v>
      </c>
      <c r="D54">
        <v>3</v>
      </c>
      <c r="E54">
        <v>15</v>
      </c>
      <c r="F54">
        <v>2021</v>
      </c>
      <c r="G54" t="s">
        <v>11</v>
      </c>
      <c r="H54">
        <v>1368</v>
      </c>
      <c r="I54">
        <v>9209</v>
      </c>
      <c r="J54" s="3">
        <v>1151.125</v>
      </c>
      <c r="K54" t="s">
        <v>14</v>
      </c>
      <c r="L54" s="3">
        <v>8057.875</v>
      </c>
    </row>
    <row r="55" spans="1:12" x14ac:dyDescent="0.3">
      <c r="A55" s="1">
        <v>44249</v>
      </c>
      <c r="B55">
        <v>9</v>
      </c>
      <c r="C55">
        <v>50</v>
      </c>
      <c r="D55">
        <v>2</v>
      </c>
      <c r="E55">
        <v>14</v>
      </c>
      <c r="F55">
        <v>2021</v>
      </c>
      <c r="G55" t="s">
        <v>11</v>
      </c>
      <c r="H55">
        <v>1428</v>
      </c>
      <c r="I55">
        <v>5847</v>
      </c>
      <c r="J55" s="3">
        <v>837.1</v>
      </c>
      <c r="K55" t="s">
        <v>12</v>
      </c>
      <c r="L55" s="3">
        <v>5009.8999999999996</v>
      </c>
    </row>
    <row r="56" spans="1:12" x14ac:dyDescent="0.3">
      <c r="A56" s="1">
        <v>44218</v>
      </c>
      <c r="B56">
        <v>4</v>
      </c>
      <c r="C56">
        <v>45</v>
      </c>
      <c r="D56">
        <v>1</v>
      </c>
      <c r="E56">
        <v>13</v>
      </c>
      <c r="F56">
        <v>2021</v>
      </c>
      <c r="G56" t="s">
        <v>18</v>
      </c>
      <c r="H56">
        <v>2482</v>
      </c>
      <c r="I56">
        <v>24417</v>
      </c>
      <c r="J56" s="3">
        <v>2713</v>
      </c>
      <c r="K56" t="s">
        <v>16</v>
      </c>
      <c r="L56" s="3">
        <v>21704</v>
      </c>
    </row>
    <row r="57" spans="1:12" x14ac:dyDescent="0.3">
      <c r="A57" s="1">
        <v>44186</v>
      </c>
      <c r="B57">
        <v>52</v>
      </c>
      <c r="C57">
        <v>40</v>
      </c>
      <c r="D57">
        <v>12</v>
      </c>
      <c r="E57">
        <v>12</v>
      </c>
      <c r="F57">
        <v>2020</v>
      </c>
      <c r="G57" t="s">
        <v>11</v>
      </c>
      <c r="H57">
        <v>1605</v>
      </c>
      <c r="I57">
        <v>12038</v>
      </c>
      <c r="J57" s="3">
        <v>1203.8</v>
      </c>
      <c r="K57" t="s">
        <v>16</v>
      </c>
      <c r="L57" s="3">
        <v>10834.2</v>
      </c>
    </row>
    <row r="58" spans="1:12" x14ac:dyDescent="0.3">
      <c r="A58" s="1">
        <v>44156</v>
      </c>
      <c r="B58">
        <v>47</v>
      </c>
      <c r="C58">
        <v>35</v>
      </c>
      <c r="D58">
        <v>11</v>
      </c>
      <c r="E58">
        <v>11</v>
      </c>
      <c r="F58">
        <v>2020</v>
      </c>
      <c r="G58" t="s">
        <v>19</v>
      </c>
      <c r="H58">
        <v>1180</v>
      </c>
      <c r="I58">
        <v>3926</v>
      </c>
      <c r="J58" s="3">
        <v>710.27272730000004</v>
      </c>
      <c r="K58" t="s">
        <v>12</v>
      </c>
      <c r="L58" s="3">
        <v>3215.7272727</v>
      </c>
    </row>
    <row r="59" spans="1:12" x14ac:dyDescent="0.3">
      <c r="A59" s="1">
        <v>44307</v>
      </c>
      <c r="B59">
        <v>17</v>
      </c>
      <c r="C59">
        <v>58</v>
      </c>
      <c r="D59">
        <v>4</v>
      </c>
      <c r="E59">
        <v>16</v>
      </c>
      <c r="F59">
        <v>2021</v>
      </c>
      <c r="G59" t="s">
        <v>15</v>
      </c>
      <c r="H59">
        <v>1122</v>
      </c>
      <c r="I59">
        <v>2491</v>
      </c>
      <c r="J59" s="3">
        <v>732.33333330000005</v>
      </c>
      <c r="K59" t="s">
        <v>12</v>
      </c>
      <c r="L59" s="3">
        <v>1758.6666667</v>
      </c>
    </row>
    <row r="60" spans="1:12" x14ac:dyDescent="0.3">
      <c r="A60" s="1">
        <v>44276</v>
      </c>
      <c r="B60">
        <v>13</v>
      </c>
      <c r="C60">
        <v>54</v>
      </c>
      <c r="D60">
        <v>3</v>
      </c>
      <c r="E60">
        <v>15</v>
      </c>
      <c r="F60">
        <v>2021</v>
      </c>
      <c r="G60" t="s">
        <v>20</v>
      </c>
      <c r="H60">
        <v>1472</v>
      </c>
      <c r="I60">
        <v>9486</v>
      </c>
      <c r="J60" s="3">
        <v>862.36363640000002</v>
      </c>
      <c r="K60" t="s">
        <v>14</v>
      </c>
      <c r="L60" s="3">
        <v>8623.6363636000005</v>
      </c>
    </row>
    <row r="61" spans="1:12" x14ac:dyDescent="0.3">
      <c r="A61" s="1">
        <v>44248</v>
      </c>
      <c r="B61">
        <v>9</v>
      </c>
      <c r="C61">
        <v>50</v>
      </c>
      <c r="D61">
        <v>2</v>
      </c>
      <c r="E61">
        <v>14</v>
      </c>
      <c r="F61">
        <v>2021</v>
      </c>
      <c r="G61" t="s">
        <v>20</v>
      </c>
      <c r="H61">
        <v>1464</v>
      </c>
      <c r="I61">
        <v>5171</v>
      </c>
      <c r="J61" s="3">
        <v>829.11111110000002</v>
      </c>
      <c r="K61" t="s">
        <v>12</v>
      </c>
      <c r="L61" s="3">
        <v>4341.8888889</v>
      </c>
    </row>
    <row r="62" spans="1:12" x14ac:dyDescent="0.3">
      <c r="A62" s="1">
        <v>44217</v>
      </c>
      <c r="B62">
        <v>4</v>
      </c>
      <c r="C62">
        <v>45</v>
      </c>
      <c r="D62">
        <v>1</v>
      </c>
      <c r="E62">
        <v>13</v>
      </c>
      <c r="F62">
        <v>2021</v>
      </c>
      <c r="G62" t="s">
        <v>17</v>
      </c>
      <c r="H62">
        <v>2120</v>
      </c>
      <c r="I62">
        <v>3021</v>
      </c>
      <c r="J62" s="3">
        <v>1641.1111109999999</v>
      </c>
      <c r="K62" t="s">
        <v>12</v>
      </c>
      <c r="L62" s="3">
        <v>1379.8888890000001</v>
      </c>
    </row>
    <row r="63" spans="1:12" x14ac:dyDescent="0.3">
      <c r="A63" s="1">
        <v>44185</v>
      </c>
      <c r="B63">
        <v>52</v>
      </c>
      <c r="C63">
        <v>40</v>
      </c>
      <c r="D63">
        <v>12</v>
      </c>
      <c r="E63">
        <v>12</v>
      </c>
      <c r="F63">
        <v>2020</v>
      </c>
      <c r="G63" t="s">
        <v>20</v>
      </c>
      <c r="H63">
        <v>1828</v>
      </c>
      <c r="I63">
        <v>7655</v>
      </c>
      <c r="J63" s="3">
        <v>1304.1111109999999</v>
      </c>
      <c r="K63" t="s">
        <v>12</v>
      </c>
      <c r="L63" s="3">
        <v>6350.8888889999998</v>
      </c>
    </row>
    <row r="64" spans="1:12" x14ac:dyDescent="0.3">
      <c r="A64" s="1">
        <v>44155</v>
      </c>
      <c r="B64">
        <v>47</v>
      </c>
      <c r="C64">
        <v>35</v>
      </c>
      <c r="D64">
        <v>11</v>
      </c>
      <c r="E64">
        <v>11</v>
      </c>
      <c r="F64">
        <v>2020</v>
      </c>
      <c r="G64" t="s">
        <v>18</v>
      </c>
      <c r="H64">
        <v>1819</v>
      </c>
      <c r="I64">
        <v>15188</v>
      </c>
      <c r="J64" s="3">
        <v>1687.555556</v>
      </c>
      <c r="K64" t="s">
        <v>14</v>
      </c>
      <c r="L64" s="3">
        <v>13500.444444000001</v>
      </c>
    </row>
    <row r="65" spans="1:12" x14ac:dyDescent="0.3">
      <c r="A65" s="1">
        <v>44306</v>
      </c>
      <c r="B65">
        <v>17</v>
      </c>
      <c r="C65">
        <v>58</v>
      </c>
      <c r="D65">
        <v>4</v>
      </c>
      <c r="E65">
        <v>16</v>
      </c>
      <c r="F65">
        <v>2021</v>
      </c>
      <c r="G65" t="s">
        <v>13</v>
      </c>
      <c r="H65">
        <v>1154</v>
      </c>
      <c r="I65">
        <v>4020</v>
      </c>
      <c r="J65" s="3">
        <v>784.22222220000003</v>
      </c>
      <c r="K65" t="s">
        <v>12</v>
      </c>
      <c r="L65" s="3">
        <v>3235.7777778</v>
      </c>
    </row>
    <row r="66" spans="1:12" x14ac:dyDescent="0.3">
      <c r="A66" s="1">
        <v>44275</v>
      </c>
      <c r="B66">
        <v>12</v>
      </c>
      <c r="C66">
        <v>53</v>
      </c>
      <c r="D66">
        <v>3</v>
      </c>
      <c r="E66">
        <v>15</v>
      </c>
      <c r="F66">
        <v>2021</v>
      </c>
      <c r="G66" t="s">
        <v>19</v>
      </c>
      <c r="H66">
        <v>543</v>
      </c>
      <c r="I66">
        <v>4169</v>
      </c>
      <c r="J66" s="3">
        <v>521.125</v>
      </c>
      <c r="K66" t="s">
        <v>14</v>
      </c>
      <c r="L66" s="3">
        <v>3647.875</v>
      </c>
    </row>
    <row r="67" spans="1:12" x14ac:dyDescent="0.3">
      <c r="A67" s="1">
        <v>44247</v>
      </c>
      <c r="B67">
        <v>8</v>
      </c>
      <c r="C67">
        <v>49</v>
      </c>
      <c r="D67">
        <v>2</v>
      </c>
      <c r="E67">
        <v>14</v>
      </c>
      <c r="F67">
        <v>2021</v>
      </c>
      <c r="G67" t="s">
        <v>19</v>
      </c>
      <c r="H67">
        <v>1047</v>
      </c>
      <c r="I67">
        <v>2409</v>
      </c>
      <c r="J67" s="3">
        <v>803.375</v>
      </c>
      <c r="K67" t="s">
        <v>12</v>
      </c>
      <c r="L67" s="3">
        <v>1605.625</v>
      </c>
    </row>
    <row r="68" spans="1:12" x14ac:dyDescent="0.3">
      <c r="A68" s="1">
        <v>44216</v>
      </c>
      <c r="B68">
        <v>4</v>
      </c>
      <c r="C68">
        <v>45</v>
      </c>
      <c r="D68">
        <v>1</v>
      </c>
      <c r="E68">
        <v>13</v>
      </c>
      <c r="F68">
        <v>2021</v>
      </c>
      <c r="G68" t="s">
        <v>15</v>
      </c>
      <c r="H68">
        <v>1659</v>
      </c>
      <c r="I68">
        <v>4403</v>
      </c>
      <c r="J68" s="3">
        <v>841.90909090000002</v>
      </c>
      <c r="K68" t="s">
        <v>12</v>
      </c>
      <c r="L68" s="3">
        <v>3561.0909090999999</v>
      </c>
    </row>
    <row r="69" spans="1:12" x14ac:dyDescent="0.3">
      <c r="A69" s="1">
        <v>44184</v>
      </c>
      <c r="B69">
        <v>51</v>
      </c>
      <c r="C69">
        <v>39</v>
      </c>
      <c r="D69">
        <v>12</v>
      </c>
      <c r="E69">
        <v>12</v>
      </c>
      <c r="F69">
        <v>2020</v>
      </c>
      <c r="G69" t="s">
        <v>19</v>
      </c>
      <c r="H69">
        <v>1191</v>
      </c>
      <c r="I69">
        <v>8800</v>
      </c>
      <c r="J69" s="3">
        <v>880</v>
      </c>
      <c r="K69" t="s">
        <v>14</v>
      </c>
      <c r="L69" s="3">
        <v>7920</v>
      </c>
    </row>
    <row r="70" spans="1:12" x14ac:dyDescent="0.3">
      <c r="A70" s="1">
        <v>44154</v>
      </c>
      <c r="B70">
        <v>47</v>
      </c>
      <c r="C70">
        <v>35</v>
      </c>
      <c r="D70">
        <v>11</v>
      </c>
      <c r="E70">
        <v>11</v>
      </c>
      <c r="F70">
        <v>2020</v>
      </c>
      <c r="G70" t="s">
        <v>17</v>
      </c>
      <c r="H70">
        <v>2321</v>
      </c>
      <c r="I70">
        <v>8000</v>
      </c>
      <c r="J70" s="3">
        <v>1605.4545450000001</v>
      </c>
      <c r="K70" t="s">
        <v>12</v>
      </c>
      <c r="L70" s="3">
        <v>6394.5454549999995</v>
      </c>
    </row>
    <row r="71" spans="1:12" x14ac:dyDescent="0.3">
      <c r="A71" s="1">
        <v>44305</v>
      </c>
      <c r="B71">
        <v>17</v>
      </c>
      <c r="C71">
        <v>58</v>
      </c>
      <c r="D71">
        <v>4</v>
      </c>
      <c r="E71">
        <v>16</v>
      </c>
      <c r="F71">
        <v>2021</v>
      </c>
      <c r="G71" t="s">
        <v>11</v>
      </c>
      <c r="H71">
        <v>1648</v>
      </c>
      <c r="I71">
        <v>9645</v>
      </c>
      <c r="J71" s="3">
        <v>964.5</v>
      </c>
      <c r="K71" t="s">
        <v>14</v>
      </c>
      <c r="L71" s="3">
        <v>8680.5</v>
      </c>
    </row>
    <row r="72" spans="1:12" x14ac:dyDescent="0.3">
      <c r="A72" s="1">
        <v>44274</v>
      </c>
      <c r="B72">
        <v>12</v>
      </c>
      <c r="C72">
        <v>53</v>
      </c>
      <c r="D72">
        <v>3</v>
      </c>
      <c r="E72">
        <v>15</v>
      </c>
      <c r="F72">
        <v>2021</v>
      </c>
      <c r="G72" t="s">
        <v>18</v>
      </c>
      <c r="H72">
        <v>685</v>
      </c>
      <c r="I72">
        <v>5903</v>
      </c>
      <c r="J72" s="3">
        <v>590.29999999999995</v>
      </c>
      <c r="K72" t="s">
        <v>14</v>
      </c>
      <c r="L72" s="3">
        <v>5312.7</v>
      </c>
    </row>
    <row r="73" spans="1:12" x14ac:dyDescent="0.3">
      <c r="A73" s="1">
        <v>44246</v>
      </c>
      <c r="B73">
        <v>8</v>
      </c>
      <c r="C73">
        <v>49</v>
      </c>
      <c r="D73">
        <v>2</v>
      </c>
      <c r="E73">
        <v>14</v>
      </c>
      <c r="F73">
        <v>2021</v>
      </c>
      <c r="G73" t="s">
        <v>18</v>
      </c>
      <c r="H73">
        <v>2029</v>
      </c>
      <c r="I73">
        <v>3025</v>
      </c>
      <c r="J73" s="3">
        <v>1336.909091</v>
      </c>
      <c r="K73" t="s">
        <v>12</v>
      </c>
      <c r="L73" s="3">
        <v>1688.090909</v>
      </c>
    </row>
    <row r="74" spans="1:12" x14ac:dyDescent="0.3">
      <c r="A74" s="1">
        <v>44215</v>
      </c>
      <c r="B74">
        <v>4</v>
      </c>
      <c r="C74">
        <v>45</v>
      </c>
      <c r="D74">
        <v>1</v>
      </c>
      <c r="E74">
        <v>13</v>
      </c>
      <c r="F74">
        <v>2021</v>
      </c>
      <c r="G74" t="s">
        <v>13</v>
      </c>
      <c r="H74">
        <v>1302</v>
      </c>
      <c r="I74">
        <v>7287</v>
      </c>
      <c r="J74" s="3">
        <v>728.7</v>
      </c>
      <c r="K74" t="s">
        <v>14</v>
      </c>
      <c r="L74" s="3">
        <v>6558.3</v>
      </c>
    </row>
    <row r="75" spans="1:12" x14ac:dyDescent="0.3">
      <c r="A75" s="1">
        <v>44183</v>
      </c>
      <c r="B75">
        <v>51</v>
      </c>
      <c r="C75">
        <v>39</v>
      </c>
      <c r="D75">
        <v>12</v>
      </c>
      <c r="E75">
        <v>12</v>
      </c>
      <c r="F75">
        <v>2020</v>
      </c>
      <c r="G75" t="s">
        <v>18</v>
      </c>
      <c r="H75">
        <v>2056</v>
      </c>
      <c r="I75">
        <v>18161</v>
      </c>
      <c r="J75" s="3">
        <v>2270.125</v>
      </c>
      <c r="K75" t="s">
        <v>16</v>
      </c>
      <c r="L75" s="3">
        <v>15890.875</v>
      </c>
    </row>
    <row r="76" spans="1:12" x14ac:dyDescent="0.3">
      <c r="A76" s="1">
        <v>44153</v>
      </c>
      <c r="B76">
        <v>47</v>
      </c>
      <c r="C76">
        <v>35</v>
      </c>
      <c r="D76">
        <v>11</v>
      </c>
      <c r="E76">
        <v>11</v>
      </c>
      <c r="F76">
        <v>2020</v>
      </c>
      <c r="G76" t="s">
        <v>15</v>
      </c>
      <c r="H76">
        <v>1362</v>
      </c>
      <c r="I76">
        <v>7441</v>
      </c>
      <c r="J76" s="3">
        <v>906.7</v>
      </c>
      <c r="K76" t="s">
        <v>12</v>
      </c>
      <c r="L76" s="3">
        <v>6534.3</v>
      </c>
    </row>
    <row r="77" spans="1:12" x14ac:dyDescent="0.3">
      <c r="A77" s="1">
        <v>44304</v>
      </c>
      <c r="B77">
        <v>17</v>
      </c>
      <c r="C77">
        <v>58</v>
      </c>
      <c r="D77">
        <v>4</v>
      </c>
      <c r="E77">
        <v>16</v>
      </c>
      <c r="F77">
        <v>2021</v>
      </c>
      <c r="G77" t="s">
        <v>20</v>
      </c>
      <c r="H77">
        <v>1399</v>
      </c>
      <c r="I77">
        <v>12251</v>
      </c>
      <c r="J77" s="3">
        <v>1531.375</v>
      </c>
      <c r="K77" t="s">
        <v>16</v>
      </c>
      <c r="L77" s="3">
        <v>10719.625</v>
      </c>
    </row>
    <row r="78" spans="1:12" x14ac:dyDescent="0.3">
      <c r="A78" s="1">
        <v>44273</v>
      </c>
      <c r="B78">
        <v>12</v>
      </c>
      <c r="C78">
        <v>53</v>
      </c>
      <c r="D78">
        <v>3</v>
      </c>
      <c r="E78">
        <v>15</v>
      </c>
      <c r="F78">
        <v>2021</v>
      </c>
      <c r="G78" t="s">
        <v>17</v>
      </c>
      <c r="H78">
        <v>1923</v>
      </c>
      <c r="I78">
        <v>14909</v>
      </c>
      <c r="J78" s="3">
        <v>1490.9</v>
      </c>
      <c r="K78" t="s">
        <v>14</v>
      </c>
      <c r="L78" s="3">
        <v>13418.1</v>
      </c>
    </row>
    <row r="79" spans="1:12" x14ac:dyDescent="0.3">
      <c r="A79" s="1">
        <v>44245</v>
      </c>
      <c r="B79">
        <v>8</v>
      </c>
      <c r="C79">
        <v>49</v>
      </c>
      <c r="D79">
        <v>2</v>
      </c>
      <c r="E79">
        <v>14</v>
      </c>
      <c r="F79">
        <v>2021</v>
      </c>
      <c r="G79" t="s">
        <v>17</v>
      </c>
      <c r="H79">
        <v>2395</v>
      </c>
      <c r="I79">
        <v>24247</v>
      </c>
      <c r="J79" s="3">
        <v>3030.875</v>
      </c>
      <c r="K79" t="s">
        <v>16</v>
      </c>
      <c r="L79" s="3">
        <v>21216.125</v>
      </c>
    </row>
    <row r="80" spans="1:12" x14ac:dyDescent="0.3">
      <c r="A80" s="1">
        <v>44214</v>
      </c>
      <c r="B80">
        <v>4</v>
      </c>
      <c r="C80">
        <v>45</v>
      </c>
      <c r="D80">
        <v>1</v>
      </c>
      <c r="E80">
        <v>13</v>
      </c>
      <c r="F80">
        <v>2021</v>
      </c>
      <c r="G80" t="s">
        <v>11</v>
      </c>
      <c r="H80">
        <v>1469</v>
      </c>
      <c r="I80">
        <v>8633</v>
      </c>
      <c r="J80" s="3">
        <v>784.81818180000005</v>
      </c>
      <c r="K80" t="s">
        <v>14</v>
      </c>
      <c r="L80" s="3">
        <v>7848.1818181999997</v>
      </c>
    </row>
    <row r="81" spans="1:12" x14ac:dyDescent="0.3">
      <c r="A81" s="1">
        <v>44182</v>
      </c>
      <c r="B81">
        <v>51</v>
      </c>
      <c r="C81">
        <v>39</v>
      </c>
      <c r="D81">
        <v>12</v>
      </c>
      <c r="E81">
        <v>12</v>
      </c>
      <c r="F81">
        <v>2020</v>
      </c>
      <c r="G81" t="s">
        <v>17</v>
      </c>
      <c r="H81">
        <v>2330</v>
      </c>
      <c r="I81">
        <v>8516</v>
      </c>
      <c r="J81" s="3">
        <v>1601.636364</v>
      </c>
      <c r="K81" t="s">
        <v>12</v>
      </c>
      <c r="L81" s="3">
        <v>6914.363636</v>
      </c>
    </row>
    <row r="82" spans="1:12" x14ac:dyDescent="0.3">
      <c r="A82" s="1">
        <v>44152</v>
      </c>
      <c r="B82">
        <v>47</v>
      </c>
      <c r="C82">
        <v>35</v>
      </c>
      <c r="D82">
        <v>11</v>
      </c>
      <c r="E82">
        <v>11</v>
      </c>
      <c r="F82">
        <v>2020</v>
      </c>
      <c r="G82" t="s">
        <v>13</v>
      </c>
      <c r="H82">
        <v>1448</v>
      </c>
      <c r="I82">
        <v>12016</v>
      </c>
      <c r="J82" s="3">
        <v>1092.363636</v>
      </c>
      <c r="K82" t="s">
        <v>16</v>
      </c>
      <c r="L82" s="3">
        <v>10923.636364</v>
      </c>
    </row>
    <row r="83" spans="1:12" x14ac:dyDescent="0.3">
      <c r="A83" s="1">
        <v>44303</v>
      </c>
      <c r="B83">
        <v>16</v>
      </c>
      <c r="C83">
        <v>57</v>
      </c>
      <c r="D83">
        <v>4</v>
      </c>
      <c r="E83">
        <v>16</v>
      </c>
      <c r="F83">
        <v>2021</v>
      </c>
      <c r="G83" t="s">
        <v>19</v>
      </c>
      <c r="H83">
        <v>1509</v>
      </c>
      <c r="I83">
        <v>5274</v>
      </c>
      <c r="J83" s="3">
        <v>865.45454549999999</v>
      </c>
      <c r="K83" t="s">
        <v>12</v>
      </c>
      <c r="L83" s="3">
        <v>4408.5454545000002</v>
      </c>
    </row>
    <row r="84" spans="1:12" x14ac:dyDescent="0.3">
      <c r="A84" s="1">
        <v>44272</v>
      </c>
      <c r="B84">
        <v>12</v>
      </c>
      <c r="C84">
        <v>53</v>
      </c>
      <c r="D84">
        <v>3</v>
      </c>
      <c r="E84">
        <v>15</v>
      </c>
      <c r="F84">
        <v>2021</v>
      </c>
      <c r="G84" t="s">
        <v>15</v>
      </c>
      <c r="H84">
        <v>2194</v>
      </c>
      <c r="I84">
        <v>1245</v>
      </c>
      <c r="J84" s="3">
        <v>1826</v>
      </c>
      <c r="K84" t="s">
        <v>12</v>
      </c>
      <c r="L84" s="3">
        <v>-581</v>
      </c>
    </row>
    <row r="85" spans="1:12" x14ac:dyDescent="0.3">
      <c r="A85" s="1">
        <v>44244</v>
      </c>
      <c r="B85">
        <v>8</v>
      </c>
      <c r="C85">
        <v>49</v>
      </c>
      <c r="D85">
        <v>2</v>
      </c>
      <c r="E85">
        <v>14</v>
      </c>
      <c r="F85">
        <v>2021</v>
      </c>
      <c r="G85" t="s">
        <v>15</v>
      </c>
      <c r="H85">
        <v>1171</v>
      </c>
      <c r="I85">
        <v>4910</v>
      </c>
      <c r="J85" s="3">
        <v>780.9</v>
      </c>
      <c r="K85" t="s">
        <v>12</v>
      </c>
      <c r="L85" s="3">
        <v>4129.1000000000004</v>
      </c>
    </row>
    <row r="86" spans="1:12" x14ac:dyDescent="0.3">
      <c r="A86" s="1">
        <v>44213</v>
      </c>
      <c r="B86">
        <v>4</v>
      </c>
      <c r="C86">
        <v>45</v>
      </c>
      <c r="D86">
        <v>1</v>
      </c>
      <c r="E86">
        <v>13</v>
      </c>
      <c r="F86">
        <v>2021</v>
      </c>
      <c r="G86" t="s">
        <v>20</v>
      </c>
      <c r="H86">
        <v>1524</v>
      </c>
      <c r="I86">
        <v>9602</v>
      </c>
      <c r="J86" s="3">
        <v>960.2</v>
      </c>
      <c r="K86" t="s">
        <v>14</v>
      </c>
      <c r="L86" s="3">
        <v>8641.7999999999993</v>
      </c>
    </row>
    <row r="87" spans="1:12" x14ac:dyDescent="0.3">
      <c r="A87" s="1">
        <v>44181</v>
      </c>
      <c r="B87">
        <v>51</v>
      </c>
      <c r="C87">
        <v>39</v>
      </c>
      <c r="D87">
        <v>12</v>
      </c>
      <c r="E87">
        <v>12</v>
      </c>
      <c r="F87">
        <v>2020</v>
      </c>
      <c r="G87" t="s">
        <v>15</v>
      </c>
      <c r="H87">
        <v>1317</v>
      </c>
      <c r="I87">
        <v>4873</v>
      </c>
      <c r="J87" s="3">
        <v>1023.666667</v>
      </c>
      <c r="K87" t="s">
        <v>12</v>
      </c>
      <c r="L87" s="3">
        <v>3849.333333</v>
      </c>
    </row>
    <row r="88" spans="1:12" x14ac:dyDescent="0.3">
      <c r="A88" s="1">
        <v>44151</v>
      </c>
      <c r="B88">
        <v>47</v>
      </c>
      <c r="C88">
        <v>35</v>
      </c>
      <c r="D88">
        <v>11</v>
      </c>
      <c r="E88">
        <v>11</v>
      </c>
      <c r="F88">
        <v>2020</v>
      </c>
      <c r="G88" t="s">
        <v>11</v>
      </c>
      <c r="H88">
        <v>1548</v>
      </c>
      <c r="I88">
        <v>5359</v>
      </c>
      <c r="J88" s="3">
        <v>1119.1111109999999</v>
      </c>
      <c r="K88" t="s">
        <v>12</v>
      </c>
      <c r="L88" s="3">
        <v>4239.8888889999998</v>
      </c>
    </row>
    <row r="89" spans="1:12" x14ac:dyDescent="0.3">
      <c r="A89" s="1">
        <v>44302</v>
      </c>
      <c r="B89">
        <v>16</v>
      </c>
      <c r="C89">
        <v>57</v>
      </c>
      <c r="D89">
        <v>4</v>
      </c>
      <c r="E89">
        <v>16</v>
      </c>
      <c r="F89">
        <v>2021</v>
      </c>
      <c r="G89" t="s">
        <v>18</v>
      </c>
      <c r="H89">
        <v>1915</v>
      </c>
      <c r="I89">
        <v>8456</v>
      </c>
      <c r="J89" s="3">
        <v>1337.636364</v>
      </c>
      <c r="K89" t="s">
        <v>12</v>
      </c>
      <c r="L89" s="3">
        <v>7118.363636</v>
      </c>
    </row>
    <row r="90" spans="1:12" x14ac:dyDescent="0.3">
      <c r="A90" s="1">
        <v>44271</v>
      </c>
      <c r="B90">
        <v>12</v>
      </c>
      <c r="C90">
        <v>53</v>
      </c>
      <c r="D90">
        <v>3</v>
      </c>
      <c r="E90">
        <v>15</v>
      </c>
      <c r="F90">
        <v>2021</v>
      </c>
      <c r="G90" t="s">
        <v>13</v>
      </c>
      <c r="H90">
        <v>1455</v>
      </c>
      <c r="I90">
        <v>6047</v>
      </c>
      <c r="J90" s="3">
        <v>939.75</v>
      </c>
      <c r="K90" t="s">
        <v>12</v>
      </c>
      <c r="L90" s="3">
        <v>5107.25</v>
      </c>
    </row>
    <row r="91" spans="1:12" x14ac:dyDescent="0.3">
      <c r="A91" s="1">
        <v>44243</v>
      </c>
      <c r="B91">
        <v>8</v>
      </c>
      <c r="C91">
        <v>49</v>
      </c>
      <c r="D91">
        <v>2</v>
      </c>
      <c r="E91">
        <v>14</v>
      </c>
      <c r="F91">
        <v>2021</v>
      </c>
      <c r="G91" t="s">
        <v>13</v>
      </c>
      <c r="H91">
        <v>1420</v>
      </c>
      <c r="I91">
        <v>5966</v>
      </c>
      <c r="J91" s="3">
        <v>935.77777779999997</v>
      </c>
      <c r="K91" t="s">
        <v>12</v>
      </c>
      <c r="L91" s="3">
        <v>5030.2222222</v>
      </c>
    </row>
    <row r="92" spans="1:12" x14ac:dyDescent="0.3">
      <c r="A92" s="1">
        <v>44212</v>
      </c>
      <c r="B92">
        <v>3</v>
      </c>
      <c r="C92">
        <v>44</v>
      </c>
      <c r="D92">
        <v>1</v>
      </c>
      <c r="E92">
        <v>13</v>
      </c>
      <c r="F92">
        <v>2021</v>
      </c>
      <c r="G92" t="s">
        <v>19</v>
      </c>
      <c r="H92">
        <v>1414</v>
      </c>
      <c r="I92">
        <v>11699</v>
      </c>
      <c r="J92" s="3">
        <v>1169.9000000000001</v>
      </c>
      <c r="K92" t="s">
        <v>16</v>
      </c>
      <c r="L92" s="3">
        <v>10529.1</v>
      </c>
    </row>
    <row r="93" spans="1:12" x14ac:dyDescent="0.3">
      <c r="A93" s="1">
        <v>44180</v>
      </c>
      <c r="B93">
        <v>51</v>
      </c>
      <c r="C93">
        <v>39</v>
      </c>
      <c r="D93">
        <v>12</v>
      </c>
      <c r="E93">
        <v>12</v>
      </c>
      <c r="F93">
        <v>2020</v>
      </c>
      <c r="G93" t="s">
        <v>13</v>
      </c>
      <c r="H93">
        <v>1740</v>
      </c>
      <c r="I93">
        <v>11952</v>
      </c>
      <c r="J93" s="3">
        <v>1086.5454549999999</v>
      </c>
      <c r="K93" t="s">
        <v>14</v>
      </c>
      <c r="L93" s="3">
        <v>10865.454545000001</v>
      </c>
    </row>
    <row r="94" spans="1:12" x14ac:dyDescent="0.3">
      <c r="A94" s="1">
        <v>44150</v>
      </c>
      <c r="B94">
        <v>47</v>
      </c>
      <c r="C94">
        <v>35</v>
      </c>
      <c r="D94">
        <v>11</v>
      </c>
      <c r="E94">
        <v>11</v>
      </c>
      <c r="F94">
        <v>2020</v>
      </c>
      <c r="G94" t="s">
        <v>20</v>
      </c>
      <c r="H94">
        <v>1287</v>
      </c>
      <c r="I94">
        <v>11929</v>
      </c>
      <c r="J94" s="3">
        <v>1325.444444</v>
      </c>
      <c r="K94" t="s">
        <v>16</v>
      </c>
      <c r="L94" s="3">
        <v>10603.555555999999</v>
      </c>
    </row>
    <row r="95" spans="1:12" x14ac:dyDescent="0.3">
      <c r="A95" s="1">
        <v>44301</v>
      </c>
      <c r="B95">
        <v>16</v>
      </c>
      <c r="C95">
        <v>57</v>
      </c>
      <c r="D95">
        <v>4</v>
      </c>
      <c r="E95">
        <v>16</v>
      </c>
      <c r="F95">
        <v>2021</v>
      </c>
      <c r="G95" t="s">
        <v>17</v>
      </c>
      <c r="H95">
        <v>2101</v>
      </c>
      <c r="I95">
        <v>2546</v>
      </c>
      <c r="J95" s="3">
        <v>1758.666667</v>
      </c>
      <c r="K95" t="s">
        <v>12</v>
      </c>
      <c r="L95" s="3">
        <v>787.33333300000004</v>
      </c>
    </row>
    <row r="96" spans="1:12" x14ac:dyDescent="0.3">
      <c r="A96" s="1">
        <v>44270</v>
      </c>
      <c r="B96">
        <v>12</v>
      </c>
      <c r="C96">
        <v>53</v>
      </c>
      <c r="D96">
        <v>3</v>
      </c>
      <c r="E96">
        <v>15</v>
      </c>
      <c r="F96">
        <v>2021</v>
      </c>
      <c r="G96" t="s">
        <v>11</v>
      </c>
      <c r="H96">
        <v>1544</v>
      </c>
      <c r="I96">
        <v>3378</v>
      </c>
      <c r="J96" s="3">
        <v>734.81818180000005</v>
      </c>
      <c r="K96" t="s">
        <v>12</v>
      </c>
      <c r="L96" s="3">
        <v>2643.1818181999997</v>
      </c>
    </row>
    <row r="97" spans="1:12" x14ac:dyDescent="0.3">
      <c r="A97" s="1">
        <v>44242</v>
      </c>
      <c r="B97">
        <v>8</v>
      </c>
      <c r="C97">
        <v>49</v>
      </c>
      <c r="D97">
        <v>2</v>
      </c>
      <c r="E97">
        <v>14</v>
      </c>
      <c r="F97">
        <v>2021</v>
      </c>
      <c r="G97" t="s">
        <v>11</v>
      </c>
      <c r="H97">
        <v>1482</v>
      </c>
      <c r="I97">
        <v>9987</v>
      </c>
      <c r="J97" s="3">
        <v>907.90909090000002</v>
      </c>
      <c r="K97" t="s">
        <v>14</v>
      </c>
      <c r="L97" s="3">
        <v>9079.0909090999994</v>
      </c>
    </row>
    <row r="98" spans="1:12" x14ac:dyDescent="0.3">
      <c r="A98" s="1">
        <v>44211</v>
      </c>
      <c r="B98">
        <v>3</v>
      </c>
      <c r="C98">
        <v>44</v>
      </c>
      <c r="D98">
        <v>1</v>
      </c>
      <c r="E98">
        <v>13</v>
      </c>
      <c r="F98">
        <v>2021</v>
      </c>
      <c r="G98" t="s">
        <v>18</v>
      </c>
      <c r="H98">
        <v>2312</v>
      </c>
      <c r="I98">
        <v>21245</v>
      </c>
      <c r="J98" s="3">
        <v>2655.625</v>
      </c>
      <c r="K98" t="s">
        <v>16</v>
      </c>
      <c r="L98" s="3">
        <v>18589.375</v>
      </c>
    </row>
    <row r="99" spans="1:12" x14ac:dyDescent="0.3">
      <c r="A99" s="1">
        <v>44179</v>
      </c>
      <c r="B99">
        <v>51</v>
      </c>
      <c r="C99">
        <v>39</v>
      </c>
      <c r="D99">
        <v>12</v>
      </c>
      <c r="E99">
        <v>12</v>
      </c>
      <c r="F99">
        <v>2020</v>
      </c>
      <c r="G99" t="s">
        <v>11</v>
      </c>
      <c r="H99">
        <v>1772</v>
      </c>
      <c r="I99">
        <v>11679</v>
      </c>
      <c r="J99" s="3">
        <v>1297.666667</v>
      </c>
      <c r="K99" t="s">
        <v>14</v>
      </c>
      <c r="L99" s="3">
        <v>10381.333333</v>
      </c>
    </row>
    <row r="100" spans="1:12" x14ac:dyDescent="0.3">
      <c r="A100" s="1">
        <v>44149</v>
      </c>
      <c r="B100">
        <v>46</v>
      </c>
      <c r="C100">
        <v>34</v>
      </c>
      <c r="D100">
        <v>11</v>
      </c>
      <c r="E100">
        <v>11</v>
      </c>
      <c r="F100">
        <v>2020</v>
      </c>
      <c r="G100" t="s">
        <v>19</v>
      </c>
      <c r="H100">
        <v>1316</v>
      </c>
      <c r="I100">
        <v>12996</v>
      </c>
      <c r="J100" s="3">
        <v>1444</v>
      </c>
      <c r="K100" t="s">
        <v>16</v>
      </c>
      <c r="L100" s="3">
        <v>11552</v>
      </c>
    </row>
    <row r="101" spans="1:12" x14ac:dyDescent="0.3">
      <c r="A101" s="1">
        <v>44300</v>
      </c>
      <c r="B101">
        <v>16</v>
      </c>
      <c r="C101">
        <v>57</v>
      </c>
      <c r="D101">
        <v>4</v>
      </c>
      <c r="E101">
        <v>16</v>
      </c>
      <c r="F101">
        <v>2021</v>
      </c>
      <c r="G101" t="s">
        <v>15</v>
      </c>
      <c r="H101">
        <v>1803</v>
      </c>
      <c r="I101">
        <v>16347</v>
      </c>
      <c r="J101" s="3">
        <v>1634.7</v>
      </c>
      <c r="K101" t="s">
        <v>16</v>
      </c>
      <c r="L101" s="3">
        <v>14712.3</v>
      </c>
    </row>
    <row r="102" spans="1:12" x14ac:dyDescent="0.3">
      <c r="A102" s="1">
        <v>44269</v>
      </c>
      <c r="B102">
        <v>12</v>
      </c>
      <c r="C102">
        <v>53</v>
      </c>
      <c r="D102">
        <v>3</v>
      </c>
      <c r="E102">
        <v>15</v>
      </c>
      <c r="F102">
        <v>2021</v>
      </c>
      <c r="G102" t="s">
        <v>20</v>
      </c>
      <c r="H102">
        <v>967</v>
      </c>
      <c r="I102">
        <v>7878</v>
      </c>
      <c r="J102" s="3">
        <v>787.8</v>
      </c>
      <c r="K102" t="s">
        <v>16</v>
      </c>
      <c r="L102" s="3">
        <v>7090.2</v>
      </c>
    </row>
    <row r="103" spans="1:12" x14ac:dyDescent="0.3">
      <c r="A103" s="1">
        <v>44241</v>
      </c>
      <c r="B103">
        <v>8</v>
      </c>
      <c r="C103">
        <v>49</v>
      </c>
      <c r="D103">
        <v>2</v>
      </c>
      <c r="E103">
        <v>14</v>
      </c>
      <c r="F103">
        <v>2021</v>
      </c>
      <c r="G103" t="s">
        <v>20</v>
      </c>
      <c r="H103">
        <v>968</v>
      </c>
      <c r="I103">
        <v>5772</v>
      </c>
      <c r="J103" s="3">
        <v>524.72727269999996</v>
      </c>
      <c r="K103" t="s">
        <v>14</v>
      </c>
      <c r="L103" s="3">
        <v>5247.2727273</v>
      </c>
    </row>
    <row r="104" spans="1:12" x14ac:dyDescent="0.3">
      <c r="A104" s="1">
        <v>44210</v>
      </c>
      <c r="B104">
        <v>3</v>
      </c>
      <c r="C104">
        <v>44</v>
      </c>
      <c r="D104">
        <v>1</v>
      </c>
      <c r="E104">
        <v>13</v>
      </c>
      <c r="F104">
        <v>2021</v>
      </c>
      <c r="G104" t="s">
        <v>17</v>
      </c>
      <c r="H104">
        <v>2753</v>
      </c>
      <c r="I104">
        <v>14568</v>
      </c>
      <c r="J104" s="3">
        <v>2072.4545450000001</v>
      </c>
      <c r="K104" t="s">
        <v>14</v>
      </c>
      <c r="L104" s="3">
        <v>12495.545454999999</v>
      </c>
    </row>
    <row r="105" spans="1:12" x14ac:dyDescent="0.3">
      <c r="A105" s="1">
        <v>44178</v>
      </c>
      <c r="B105">
        <v>51</v>
      </c>
      <c r="C105">
        <v>39</v>
      </c>
      <c r="D105">
        <v>12</v>
      </c>
      <c r="E105">
        <v>12</v>
      </c>
      <c r="F105">
        <v>2020</v>
      </c>
      <c r="G105" t="s">
        <v>20</v>
      </c>
      <c r="H105">
        <v>1163</v>
      </c>
      <c r="I105">
        <v>8802</v>
      </c>
      <c r="J105" s="3">
        <v>880.2</v>
      </c>
      <c r="K105" t="s">
        <v>16</v>
      </c>
      <c r="L105" s="3">
        <v>7921.8</v>
      </c>
    </row>
    <row r="106" spans="1:12" x14ac:dyDescent="0.3">
      <c r="A106" s="1">
        <v>44148</v>
      </c>
      <c r="B106">
        <v>46</v>
      </c>
      <c r="C106">
        <v>34</v>
      </c>
      <c r="D106">
        <v>11</v>
      </c>
      <c r="E106">
        <v>11</v>
      </c>
      <c r="F106">
        <v>2020</v>
      </c>
      <c r="G106" t="s">
        <v>18</v>
      </c>
      <c r="H106">
        <v>2134</v>
      </c>
      <c r="I106">
        <v>10000</v>
      </c>
      <c r="J106" s="3">
        <v>2614.5</v>
      </c>
      <c r="K106" t="s">
        <v>12</v>
      </c>
      <c r="L106" s="3">
        <v>7385.5</v>
      </c>
    </row>
    <row r="107" spans="1:12" x14ac:dyDescent="0.3">
      <c r="A107" s="1">
        <v>44299</v>
      </c>
      <c r="B107">
        <v>16</v>
      </c>
      <c r="C107">
        <v>57</v>
      </c>
      <c r="D107">
        <v>4</v>
      </c>
      <c r="E107">
        <v>16</v>
      </c>
      <c r="F107">
        <v>2021</v>
      </c>
      <c r="G107" t="s">
        <v>13</v>
      </c>
      <c r="H107">
        <v>1511</v>
      </c>
      <c r="I107">
        <v>11484</v>
      </c>
      <c r="J107" s="3">
        <v>1148.4000000000001</v>
      </c>
      <c r="K107" t="s">
        <v>16</v>
      </c>
      <c r="L107" s="3">
        <v>10335.6</v>
      </c>
    </row>
    <row r="108" spans="1:12" x14ac:dyDescent="0.3">
      <c r="A108" s="1">
        <v>44268</v>
      </c>
      <c r="B108">
        <v>11</v>
      </c>
      <c r="C108">
        <v>52</v>
      </c>
      <c r="D108">
        <v>3</v>
      </c>
      <c r="E108">
        <v>15</v>
      </c>
      <c r="F108">
        <v>2021</v>
      </c>
      <c r="G108" t="s">
        <v>19</v>
      </c>
      <c r="H108">
        <v>2732</v>
      </c>
      <c r="I108">
        <v>28196</v>
      </c>
      <c r="J108" s="3">
        <v>3524.5</v>
      </c>
      <c r="K108" t="s">
        <v>16</v>
      </c>
      <c r="L108" s="3">
        <v>24671.5</v>
      </c>
    </row>
    <row r="109" spans="1:12" x14ac:dyDescent="0.3">
      <c r="A109" s="1">
        <v>44240</v>
      </c>
      <c r="B109">
        <v>7</v>
      </c>
      <c r="C109">
        <v>48</v>
      </c>
      <c r="D109">
        <v>2</v>
      </c>
      <c r="E109">
        <v>14</v>
      </c>
      <c r="F109">
        <v>2021</v>
      </c>
      <c r="G109" t="s">
        <v>19</v>
      </c>
      <c r="H109">
        <v>599</v>
      </c>
      <c r="I109">
        <v>2184</v>
      </c>
      <c r="J109" s="3">
        <v>424</v>
      </c>
      <c r="K109" t="s">
        <v>12</v>
      </c>
      <c r="L109" s="3">
        <v>1760</v>
      </c>
    </row>
    <row r="110" spans="1:12" x14ac:dyDescent="0.3">
      <c r="A110" s="1">
        <v>44209</v>
      </c>
      <c r="B110">
        <v>3</v>
      </c>
      <c r="C110">
        <v>44</v>
      </c>
      <c r="D110">
        <v>1</v>
      </c>
      <c r="E110">
        <v>13</v>
      </c>
      <c r="F110">
        <v>2021</v>
      </c>
      <c r="G110" t="s">
        <v>15</v>
      </c>
      <c r="H110">
        <v>1243</v>
      </c>
      <c r="I110">
        <v>5937</v>
      </c>
      <c r="J110" s="3">
        <v>834.33333330000005</v>
      </c>
      <c r="K110" t="s">
        <v>12</v>
      </c>
      <c r="L110" s="3">
        <v>5102.6666667</v>
      </c>
    </row>
    <row r="111" spans="1:12" x14ac:dyDescent="0.3">
      <c r="A111" s="1">
        <v>44534</v>
      </c>
      <c r="B111">
        <v>16</v>
      </c>
      <c r="C111">
        <v>57</v>
      </c>
      <c r="D111">
        <v>4</v>
      </c>
      <c r="E111">
        <v>16</v>
      </c>
      <c r="F111">
        <v>2021</v>
      </c>
      <c r="G111" t="s">
        <v>11</v>
      </c>
      <c r="H111">
        <v>1499</v>
      </c>
      <c r="I111">
        <v>10027</v>
      </c>
      <c r="J111" s="3">
        <v>1114.1111109999999</v>
      </c>
      <c r="K111" t="s">
        <v>14</v>
      </c>
      <c r="L111" s="3">
        <v>8912.8888889999998</v>
      </c>
    </row>
    <row r="112" spans="1:12" x14ac:dyDescent="0.3">
      <c r="A112" s="1">
        <v>44533</v>
      </c>
      <c r="B112">
        <v>11</v>
      </c>
      <c r="C112">
        <v>52</v>
      </c>
      <c r="D112">
        <v>3</v>
      </c>
      <c r="E112">
        <v>15</v>
      </c>
      <c r="F112">
        <v>2021</v>
      </c>
      <c r="G112" t="s">
        <v>18</v>
      </c>
      <c r="H112">
        <v>2220</v>
      </c>
      <c r="I112">
        <v>6523</v>
      </c>
      <c r="J112" s="3">
        <v>1912.75</v>
      </c>
      <c r="K112" t="s">
        <v>12</v>
      </c>
      <c r="L112" s="3">
        <v>4610.25</v>
      </c>
    </row>
    <row r="113" spans="1:12" x14ac:dyDescent="0.3">
      <c r="A113" s="1">
        <v>44532</v>
      </c>
      <c r="B113">
        <v>7</v>
      </c>
      <c r="C113">
        <v>48</v>
      </c>
      <c r="D113">
        <v>2</v>
      </c>
      <c r="E113">
        <v>14</v>
      </c>
      <c r="F113">
        <v>2021</v>
      </c>
      <c r="G113" t="s">
        <v>18</v>
      </c>
      <c r="H113">
        <v>1387</v>
      </c>
      <c r="I113">
        <v>8741</v>
      </c>
      <c r="J113" s="3">
        <v>937.27272730000004</v>
      </c>
      <c r="K113" t="s">
        <v>12</v>
      </c>
      <c r="L113" s="3">
        <v>7803.7272727</v>
      </c>
    </row>
    <row r="114" spans="1:12" x14ac:dyDescent="0.3">
      <c r="A114" s="1">
        <v>44531</v>
      </c>
      <c r="B114">
        <v>3</v>
      </c>
      <c r="C114">
        <v>44</v>
      </c>
      <c r="D114">
        <v>1</v>
      </c>
      <c r="E114">
        <v>13</v>
      </c>
      <c r="F114">
        <v>2021</v>
      </c>
      <c r="G114" t="s">
        <v>13</v>
      </c>
      <c r="H114">
        <v>1454</v>
      </c>
      <c r="I114">
        <v>8702</v>
      </c>
      <c r="J114" s="3">
        <v>870.2</v>
      </c>
      <c r="K114" t="s">
        <v>14</v>
      </c>
      <c r="L114" s="3">
        <v>7831.8</v>
      </c>
    </row>
    <row r="115" spans="1:12" x14ac:dyDescent="0.3">
      <c r="A115" s="1">
        <v>44504</v>
      </c>
      <c r="B115">
        <v>16</v>
      </c>
      <c r="C115">
        <v>57</v>
      </c>
      <c r="D115">
        <v>4</v>
      </c>
      <c r="E115">
        <v>16</v>
      </c>
      <c r="F115">
        <v>2021</v>
      </c>
      <c r="G115" t="s">
        <v>20</v>
      </c>
      <c r="H115">
        <v>1485</v>
      </c>
      <c r="I115">
        <v>11221</v>
      </c>
      <c r="J115" s="3">
        <v>1020.090909</v>
      </c>
      <c r="K115" t="s">
        <v>16</v>
      </c>
      <c r="L115" s="3">
        <v>10200.909091</v>
      </c>
    </row>
    <row r="116" spans="1:12" x14ac:dyDescent="0.3">
      <c r="A116" s="1">
        <v>44503</v>
      </c>
      <c r="B116">
        <v>11</v>
      </c>
      <c r="C116">
        <v>52</v>
      </c>
      <c r="D116">
        <v>3</v>
      </c>
      <c r="E116">
        <v>15</v>
      </c>
      <c r="F116">
        <v>2021</v>
      </c>
      <c r="G116" t="s">
        <v>17</v>
      </c>
      <c r="H116">
        <v>2439</v>
      </c>
      <c r="I116">
        <v>25704</v>
      </c>
      <c r="J116" s="3">
        <v>2570.4</v>
      </c>
      <c r="K116" t="s">
        <v>16</v>
      </c>
      <c r="L116" s="3">
        <v>23133.599999999999</v>
      </c>
    </row>
    <row r="117" spans="1:12" x14ac:dyDescent="0.3">
      <c r="A117" s="1">
        <v>44502</v>
      </c>
      <c r="B117">
        <v>7</v>
      </c>
      <c r="C117">
        <v>48</v>
      </c>
      <c r="D117">
        <v>2</v>
      </c>
      <c r="E117">
        <v>14</v>
      </c>
      <c r="F117">
        <v>2021</v>
      </c>
      <c r="G117" t="s">
        <v>17</v>
      </c>
      <c r="H117">
        <v>826</v>
      </c>
      <c r="I117">
        <v>5519</v>
      </c>
      <c r="J117" s="3">
        <v>818.25</v>
      </c>
      <c r="K117" t="s">
        <v>12</v>
      </c>
      <c r="L117" s="3">
        <v>4700.75</v>
      </c>
    </row>
    <row r="118" spans="1:12" x14ac:dyDescent="0.3">
      <c r="A118" s="1">
        <v>44501</v>
      </c>
      <c r="B118">
        <v>3</v>
      </c>
      <c r="C118">
        <v>44</v>
      </c>
      <c r="D118">
        <v>1</v>
      </c>
      <c r="E118">
        <v>13</v>
      </c>
      <c r="F118">
        <v>2021</v>
      </c>
      <c r="G118" t="s">
        <v>11</v>
      </c>
      <c r="H118">
        <v>1571</v>
      </c>
      <c r="I118">
        <v>4581</v>
      </c>
      <c r="J118" s="3">
        <v>912.5</v>
      </c>
      <c r="K118" t="s">
        <v>12</v>
      </c>
      <c r="L118" s="3">
        <v>3668.5</v>
      </c>
    </row>
    <row r="119" spans="1:12" x14ac:dyDescent="0.3">
      <c r="A119" s="1">
        <v>44473</v>
      </c>
      <c r="B119">
        <v>15</v>
      </c>
      <c r="C119">
        <v>56</v>
      </c>
      <c r="D119">
        <v>4</v>
      </c>
      <c r="E119">
        <v>16</v>
      </c>
      <c r="F119">
        <v>2021</v>
      </c>
      <c r="G119" t="s">
        <v>19</v>
      </c>
      <c r="H119">
        <v>1625</v>
      </c>
      <c r="I119">
        <v>7596</v>
      </c>
      <c r="J119" s="3">
        <v>1043.0999999999999</v>
      </c>
      <c r="K119" t="s">
        <v>12</v>
      </c>
      <c r="L119" s="3">
        <v>6552.9</v>
      </c>
    </row>
    <row r="120" spans="1:12" x14ac:dyDescent="0.3">
      <c r="A120" s="1">
        <v>44472</v>
      </c>
      <c r="B120">
        <v>11</v>
      </c>
      <c r="C120">
        <v>52</v>
      </c>
      <c r="D120">
        <v>3</v>
      </c>
      <c r="E120">
        <v>15</v>
      </c>
      <c r="F120">
        <v>2021</v>
      </c>
      <c r="G120" t="s">
        <v>15</v>
      </c>
      <c r="H120">
        <v>2190</v>
      </c>
      <c r="I120">
        <v>13201</v>
      </c>
      <c r="J120" s="3">
        <v>1613.818182</v>
      </c>
      <c r="K120" t="s">
        <v>14</v>
      </c>
      <c r="L120" s="3">
        <v>11587.181818000001</v>
      </c>
    </row>
    <row r="121" spans="1:12" x14ac:dyDescent="0.3">
      <c r="A121" s="1">
        <v>44471</v>
      </c>
      <c r="B121">
        <v>7</v>
      </c>
      <c r="C121">
        <v>48</v>
      </c>
      <c r="D121">
        <v>2</v>
      </c>
      <c r="E121">
        <v>14</v>
      </c>
      <c r="F121">
        <v>2021</v>
      </c>
      <c r="G121" t="s">
        <v>15</v>
      </c>
      <c r="H121">
        <v>1925</v>
      </c>
      <c r="I121">
        <v>13602</v>
      </c>
      <c r="J121" s="3">
        <v>1511.333333</v>
      </c>
      <c r="K121" t="s">
        <v>16</v>
      </c>
      <c r="L121" s="3">
        <v>12090.666667</v>
      </c>
    </row>
    <row r="122" spans="1:12" x14ac:dyDescent="0.3">
      <c r="A122" s="1">
        <v>44470</v>
      </c>
      <c r="B122">
        <v>3</v>
      </c>
      <c r="C122">
        <v>44</v>
      </c>
      <c r="D122">
        <v>1</v>
      </c>
      <c r="E122">
        <v>13</v>
      </c>
      <c r="F122">
        <v>2021</v>
      </c>
      <c r="G122" t="s">
        <v>20</v>
      </c>
      <c r="H122">
        <v>1484</v>
      </c>
      <c r="I122">
        <v>12129</v>
      </c>
      <c r="J122" s="3">
        <v>1516.125</v>
      </c>
      <c r="K122" t="s">
        <v>14</v>
      </c>
      <c r="L122" s="3">
        <v>10612.875</v>
      </c>
    </row>
    <row r="123" spans="1:12" x14ac:dyDescent="0.3">
      <c r="A123" s="1">
        <v>44444</v>
      </c>
      <c r="B123">
        <v>20</v>
      </c>
      <c r="C123">
        <v>61</v>
      </c>
      <c r="D123">
        <v>5</v>
      </c>
      <c r="E123">
        <v>17</v>
      </c>
      <c r="F123">
        <v>2021</v>
      </c>
      <c r="G123" t="s">
        <v>20</v>
      </c>
      <c r="H123">
        <v>1303</v>
      </c>
      <c r="I123">
        <v>3861</v>
      </c>
      <c r="J123" s="3">
        <v>871</v>
      </c>
      <c r="K123" t="s">
        <v>12</v>
      </c>
      <c r="L123" s="3">
        <v>2990</v>
      </c>
    </row>
    <row r="124" spans="1:12" x14ac:dyDescent="0.3">
      <c r="A124" s="1">
        <v>44443</v>
      </c>
      <c r="B124">
        <v>15</v>
      </c>
      <c r="C124">
        <v>56</v>
      </c>
      <c r="D124">
        <v>4</v>
      </c>
      <c r="E124">
        <v>16</v>
      </c>
      <c r="F124">
        <v>2021</v>
      </c>
      <c r="G124" t="s">
        <v>18</v>
      </c>
      <c r="H124">
        <v>2158</v>
      </c>
      <c r="I124">
        <v>23870</v>
      </c>
      <c r="J124" s="3">
        <v>2652.2222219999999</v>
      </c>
      <c r="K124" t="s">
        <v>16</v>
      </c>
      <c r="L124" s="3">
        <v>21217.777778</v>
      </c>
    </row>
    <row r="125" spans="1:12" x14ac:dyDescent="0.3">
      <c r="A125" s="1">
        <v>44442</v>
      </c>
      <c r="B125">
        <v>11</v>
      </c>
      <c r="C125">
        <v>52</v>
      </c>
      <c r="D125">
        <v>3</v>
      </c>
      <c r="E125">
        <v>15</v>
      </c>
      <c r="F125">
        <v>2021</v>
      </c>
      <c r="G125" t="s">
        <v>13</v>
      </c>
      <c r="H125">
        <v>1401</v>
      </c>
      <c r="I125">
        <v>5187</v>
      </c>
      <c r="J125" s="3">
        <v>779</v>
      </c>
      <c r="K125" t="s">
        <v>12</v>
      </c>
      <c r="L125" s="3">
        <v>4408</v>
      </c>
    </row>
    <row r="126" spans="1:12" x14ac:dyDescent="0.3">
      <c r="A126" s="1">
        <v>44441</v>
      </c>
      <c r="B126">
        <v>7</v>
      </c>
      <c r="C126">
        <v>48</v>
      </c>
      <c r="D126">
        <v>2</v>
      </c>
      <c r="E126">
        <v>14</v>
      </c>
      <c r="F126">
        <v>2021</v>
      </c>
      <c r="G126" t="s">
        <v>13</v>
      </c>
      <c r="H126">
        <v>2266</v>
      </c>
      <c r="I126">
        <v>20860</v>
      </c>
      <c r="J126" s="3">
        <v>2317.7777780000001</v>
      </c>
      <c r="K126" t="s">
        <v>16</v>
      </c>
      <c r="L126" s="3">
        <v>18542.222222</v>
      </c>
    </row>
    <row r="127" spans="1:12" x14ac:dyDescent="0.3">
      <c r="A127" s="1">
        <v>44440</v>
      </c>
      <c r="B127">
        <v>2</v>
      </c>
      <c r="C127">
        <v>43</v>
      </c>
      <c r="D127">
        <v>1</v>
      </c>
      <c r="E127">
        <v>13</v>
      </c>
      <c r="F127">
        <v>2021</v>
      </c>
      <c r="G127" t="s">
        <v>19</v>
      </c>
      <c r="H127">
        <v>1371</v>
      </c>
      <c r="I127">
        <v>11249</v>
      </c>
      <c r="J127" s="3">
        <v>1406.125</v>
      </c>
      <c r="K127" t="s">
        <v>16</v>
      </c>
      <c r="L127" s="3">
        <v>9842.875</v>
      </c>
    </row>
    <row r="128" spans="1:12" x14ac:dyDescent="0.3">
      <c r="A128" s="1">
        <v>44413</v>
      </c>
      <c r="B128">
        <v>19</v>
      </c>
      <c r="C128">
        <v>60</v>
      </c>
      <c r="D128">
        <v>5</v>
      </c>
      <c r="E128">
        <v>17</v>
      </c>
      <c r="F128">
        <v>2021</v>
      </c>
      <c r="G128" t="s">
        <v>19</v>
      </c>
      <c r="H128">
        <v>1483</v>
      </c>
      <c r="I128">
        <v>5927</v>
      </c>
      <c r="J128" s="3">
        <v>1121.875</v>
      </c>
      <c r="K128" t="s">
        <v>12</v>
      </c>
      <c r="L128" s="3">
        <v>4805.125</v>
      </c>
    </row>
    <row r="129" spans="1:12" x14ac:dyDescent="0.3">
      <c r="A129" s="1">
        <v>44412</v>
      </c>
      <c r="B129">
        <v>15</v>
      </c>
      <c r="C129">
        <v>56</v>
      </c>
      <c r="D129">
        <v>4</v>
      </c>
      <c r="E129">
        <v>16</v>
      </c>
      <c r="F129">
        <v>2021</v>
      </c>
      <c r="G129" t="s">
        <v>17</v>
      </c>
      <c r="H129">
        <v>2273</v>
      </c>
      <c r="I129">
        <v>12548</v>
      </c>
      <c r="J129" s="3">
        <v>1803.909091</v>
      </c>
      <c r="K129" t="s">
        <v>14</v>
      </c>
      <c r="L129" s="3">
        <v>10744.090909</v>
      </c>
    </row>
    <row r="130" spans="1:12" x14ac:dyDescent="0.3">
      <c r="A130" s="1">
        <v>44411</v>
      </c>
      <c r="B130">
        <v>11</v>
      </c>
      <c r="C130">
        <v>52</v>
      </c>
      <c r="D130">
        <v>3</v>
      </c>
      <c r="E130">
        <v>15</v>
      </c>
      <c r="F130">
        <v>2021</v>
      </c>
      <c r="G130" t="s">
        <v>11</v>
      </c>
      <c r="H130">
        <v>1477</v>
      </c>
      <c r="I130">
        <v>3589</v>
      </c>
      <c r="J130" s="3">
        <v>926.44444439999995</v>
      </c>
      <c r="K130" t="s">
        <v>12</v>
      </c>
      <c r="L130" s="3">
        <v>2662.5555555999999</v>
      </c>
    </row>
    <row r="131" spans="1:12" x14ac:dyDescent="0.3">
      <c r="A131" s="1">
        <v>44410</v>
      </c>
      <c r="B131">
        <v>7</v>
      </c>
      <c r="C131">
        <v>48</v>
      </c>
      <c r="D131">
        <v>2</v>
      </c>
      <c r="E131">
        <v>14</v>
      </c>
      <c r="F131">
        <v>2021</v>
      </c>
      <c r="G131" t="s">
        <v>11</v>
      </c>
      <c r="H131">
        <v>1337</v>
      </c>
      <c r="I131">
        <v>5263</v>
      </c>
      <c r="J131" s="3">
        <v>929.4</v>
      </c>
      <c r="K131" t="s">
        <v>12</v>
      </c>
      <c r="L131" s="3">
        <v>4333.6000000000004</v>
      </c>
    </row>
    <row r="132" spans="1:12" x14ac:dyDescent="0.3">
      <c r="A132" s="1">
        <v>44409</v>
      </c>
      <c r="B132">
        <v>2</v>
      </c>
      <c r="C132">
        <v>43</v>
      </c>
      <c r="D132">
        <v>1</v>
      </c>
      <c r="E132">
        <v>13</v>
      </c>
      <c r="F132">
        <v>2021</v>
      </c>
      <c r="G132" t="s">
        <v>18</v>
      </c>
      <c r="H132">
        <v>2286</v>
      </c>
      <c r="I132">
        <v>7215</v>
      </c>
      <c r="J132" s="3">
        <v>1596.2</v>
      </c>
      <c r="K132" t="s">
        <v>12</v>
      </c>
      <c r="L132" s="3">
        <v>5618.8</v>
      </c>
    </row>
    <row r="133" spans="1:12" x14ac:dyDescent="0.3">
      <c r="A133" s="1">
        <v>44382</v>
      </c>
      <c r="B133">
        <v>19</v>
      </c>
      <c r="C133">
        <v>60</v>
      </c>
      <c r="D133">
        <v>5</v>
      </c>
      <c r="E133">
        <v>17</v>
      </c>
      <c r="F133">
        <v>2021</v>
      </c>
      <c r="G133" t="s">
        <v>18</v>
      </c>
      <c r="H133">
        <v>2023</v>
      </c>
      <c r="I133">
        <v>4587</v>
      </c>
      <c r="J133" s="3">
        <v>1450.2</v>
      </c>
      <c r="K133" t="s">
        <v>12</v>
      </c>
      <c r="L133" s="3">
        <v>3136.8</v>
      </c>
    </row>
    <row r="134" spans="1:12" x14ac:dyDescent="0.3">
      <c r="A134" s="1">
        <v>44381</v>
      </c>
      <c r="B134">
        <v>15</v>
      </c>
      <c r="C134">
        <v>56</v>
      </c>
      <c r="D134">
        <v>4</v>
      </c>
      <c r="E134">
        <v>16</v>
      </c>
      <c r="F134">
        <v>2021</v>
      </c>
      <c r="G134" t="s">
        <v>15</v>
      </c>
      <c r="H134">
        <v>1812</v>
      </c>
      <c r="I134">
        <v>16777</v>
      </c>
      <c r="J134" s="3">
        <v>1677.7</v>
      </c>
      <c r="K134" t="s">
        <v>14</v>
      </c>
      <c r="L134" s="3">
        <v>15099.3</v>
      </c>
    </row>
    <row r="135" spans="1:12" x14ac:dyDescent="0.3">
      <c r="A135" s="1">
        <v>44380</v>
      </c>
      <c r="B135">
        <v>11</v>
      </c>
      <c r="C135">
        <v>52</v>
      </c>
      <c r="D135">
        <v>3</v>
      </c>
      <c r="E135">
        <v>15</v>
      </c>
      <c r="F135">
        <v>2021</v>
      </c>
      <c r="G135" t="s">
        <v>20</v>
      </c>
      <c r="H135">
        <v>1001</v>
      </c>
      <c r="I135">
        <v>3470</v>
      </c>
      <c r="J135" s="3">
        <v>668.1</v>
      </c>
      <c r="K135" t="s">
        <v>12</v>
      </c>
      <c r="L135" s="3">
        <v>2801.9</v>
      </c>
    </row>
    <row r="136" spans="1:12" x14ac:dyDescent="0.3">
      <c r="A136" s="1">
        <v>44379</v>
      </c>
      <c r="B136">
        <v>7</v>
      </c>
      <c r="C136">
        <v>48</v>
      </c>
      <c r="D136">
        <v>2</v>
      </c>
      <c r="E136">
        <v>14</v>
      </c>
      <c r="F136">
        <v>2021</v>
      </c>
      <c r="G136" t="s">
        <v>20</v>
      </c>
      <c r="H136">
        <v>1608</v>
      </c>
      <c r="I136">
        <v>7264</v>
      </c>
      <c r="J136" s="3">
        <v>836.27272730000004</v>
      </c>
      <c r="K136" t="s">
        <v>12</v>
      </c>
      <c r="L136" s="3">
        <v>6427.7272727</v>
      </c>
    </row>
    <row r="137" spans="1:12" x14ac:dyDescent="0.3">
      <c r="A137" s="1">
        <v>44378</v>
      </c>
      <c r="B137">
        <v>2</v>
      </c>
      <c r="C137">
        <v>43</v>
      </c>
      <c r="D137">
        <v>1</v>
      </c>
      <c r="E137">
        <v>13</v>
      </c>
      <c r="F137">
        <v>2021</v>
      </c>
      <c r="G137" t="s">
        <v>17</v>
      </c>
      <c r="H137">
        <v>4139</v>
      </c>
      <c r="I137">
        <v>6254</v>
      </c>
      <c r="J137" s="3">
        <v>3014.6</v>
      </c>
      <c r="K137" t="s">
        <v>12</v>
      </c>
      <c r="L137" s="3">
        <v>3239.4</v>
      </c>
    </row>
    <row r="138" spans="1:12" x14ac:dyDescent="0.3">
      <c r="A138" s="1">
        <v>44352</v>
      </c>
      <c r="B138">
        <v>19</v>
      </c>
      <c r="C138">
        <v>60</v>
      </c>
      <c r="D138">
        <v>5</v>
      </c>
      <c r="E138">
        <v>17</v>
      </c>
      <c r="F138">
        <v>2021</v>
      </c>
      <c r="G138" t="s">
        <v>17</v>
      </c>
      <c r="H138">
        <v>2244</v>
      </c>
      <c r="I138">
        <v>13021</v>
      </c>
      <c r="J138" s="3">
        <v>2067.8888889999998</v>
      </c>
      <c r="K138" t="s">
        <v>14</v>
      </c>
      <c r="L138" s="3">
        <v>10953.111111</v>
      </c>
    </row>
    <row r="139" spans="1:12" x14ac:dyDescent="0.3">
      <c r="A139" s="1">
        <v>44351</v>
      </c>
      <c r="B139">
        <v>15</v>
      </c>
      <c r="C139">
        <v>56</v>
      </c>
      <c r="D139">
        <v>4</v>
      </c>
      <c r="E139">
        <v>16</v>
      </c>
      <c r="F139">
        <v>2021</v>
      </c>
      <c r="G139" t="s">
        <v>13</v>
      </c>
      <c r="H139">
        <v>1244</v>
      </c>
      <c r="I139">
        <v>8828</v>
      </c>
      <c r="J139" s="3">
        <v>882.8</v>
      </c>
      <c r="K139" t="s">
        <v>14</v>
      </c>
      <c r="L139" s="3">
        <v>7945.2</v>
      </c>
    </row>
    <row r="140" spans="1:12" x14ac:dyDescent="0.3">
      <c r="A140" s="1">
        <v>44350</v>
      </c>
      <c r="B140">
        <v>10</v>
      </c>
      <c r="C140">
        <v>51</v>
      </c>
      <c r="D140">
        <v>3</v>
      </c>
      <c r="E140">
        <v>15</v>
      </c>
      <c r="F140">
        <v>2021</v>
      </c>
      <c r="G140" t="s">
        <v>19</v>
      </c>
      <c r="H140">
        <v>1621</v>
      </c>
      <c r="I140">
        <v>12850</v>
      </c>
      <c r="J140" s="3">
        <v>1427.7777779999999</v>
      </c>
      <c r="K140" t="s">
        <v>16</v>
      </c>
      <c r="L140" s="3">
        <v>11422.222222</v>
      </c>
    </row>
    <row r="141" spans="1:12" x14ac:dyDescent="0.3">
      <c r="A141" s="1">
        <v>44349</v>
      </c>
      <c r="B141">
        <v>6</v>
      </c>
      <c r="C141">
        <v>47</v>
      </c>
      <c r="D141">
        <v>2</v>
      </c>
      <c r="E141">
        <v>14</v>
      </c>
      <c r="F141">
        <v>2021</v>
      </c>
      <c r="G141" t="s">
        <v>19</v>
      </c>
      <c r="H141">
        <v>1488</v>
      </c>
      <c r="I141">
        <v>9095</v>
      </c>
      <c r="J141" s="3">
        <v>909.5</v>
      </c>
      <c r="K141" t="s">
        <v>14</v>
      </c>
      <c r="L141" s="3">
        <v>8185.5</v>
      </c>
    </row>
    <row r="142" spans="1:12" x14ac:dyDescent="0.3">
      <c r="A142" s="1">
        <v>44348</v>
      </c>
      <c r="B142">
        <v>2</v>
      </c>
      <c r="C142">
        <v>43</v>
      </c>
      <c r="D142">
        <v>1</v>
      </c>
      <c r="E142">
        <v>13</v>
      </c>
      <c r="F142">
        <v>2021</v>
      </c>
      <c r="G142" t="s">
        <v>15</v>
      </c>
      <c r="H142">
        <v>2054</v>
      </c>
      <c r="I142">
        <v>16325</v>
      </c>
      <c r="J142" s="3">
        <v>2862.8888889999998</v>
      </c>
      <c r="K142" t="s">
        <v>14</v>
      </c>
      <c r="L142" s="3">
        <v>13462.111111</v>
      </c>
    </row>
    <row r="143" spans="1:12" x14ac:dyDescent="0.3">
      <c r="A143" s="1">
        <v>44321</v>
      </c>
      <c r="B143">
        <v>19</v>
      </c>
      <c r="C143">
        <v>60</v>
      </c>
      <c r="D143">
        <v>5</v>
      </c>
      <c r="E143">
        <v>17</v>
      </c>
      <c r="F143">
        <v>2021</v>
      </c>
      <c r="G143" t="s">
        <v>15</v>
      </c>
      <c r="H143">
        <v>1400</v>
      </c>
      <c r="I143">
        <v>7284</v>
      </c>
      <c r="J143" s="3">
        <v>1119.5999999999999</v>
      </c>
      <c r="K143" t="s">
        <v>12</v>
      </c>
      <c r="L143" s="3">
        <v>6164.4</v>
      </c>
    </row>
    <row r="144" spans="1:12" x14ac:dyDescent="0.3">
      <c r="A144" s="1">
        <v>44320</v>
      </c>
      <c r="B144">
        <v>15</v>
      </c>
      <c r="C144">
        <v>56</v>
      </c>
      <c r="D144">
        <v>4</v>
      </c>
      <c r="E144">
        <v>16</v>
      </c>
      <c r="F144">
        <v>2021</v>
      </c>
      <c r="G144" t="s">
        <v>11</v>
      </c>
      <c r="H144">
        <v>1180</v>
      </c>
      <c r="I144">
        <v>8396</v>
      </c>
      <c r="J144" s="3">
        <v>763.27272730000004</v>
      </c>
      <c r="K144" t="s">
        <v>14</v>
      </c>
      <c r="L144" s="3">
        <v>7632.7272727</v>
      </c>
    </row>
    <row r="145" spans="1:12" x14ac:dyDescent="0.3">
      <c r="A145" s="1">
        <v>44319</v>
      </c>
      <c r="B145">
        <v>10</v>
      </c>
      <c r="C145">
        <v>51</v>
      </c>
      <c r="D145">
        <v>3</v>
      </c>
      <c r="E145">
        <v>15</v>
      </c>
      <c r="F145">
        <v>2021</v>
      </c>
      <c r="G145" t="s">
        <v>18</v>
      </c>
      <c r="H145">
        <v>1806</v>
      </c>
      <c r="I145">
        <v>15474</v>
      </c>
      <c r="J145" s="3">
        <v>1719.333333</v>
      </c>
      <c r="K145" t="s">
        <v>16</v>
      </c>
      <c r="L145" s="3">
        <v>13754.666667</v>
      </c>
    </row>
    <row r="146" spans="1:12" x14ac:dyDescent="0.3">
      <c r="A146" s="1">
        <v>44318</v>
      </c>
      <c r="B146">
        <v>6</v>
      </c>
      <c r="C146">
        <v>47</v>
      </c>
      <c r="D146">
        <v>2</v>
      </c>
      <c r="E146">
        <v>14</v>
      </c>
      <c r="F146">
        <v>2021</v>
      </c>
      <c r="G146" t="s">
        <v>18</v>
      </c>
      <c r="H146">
        <v>2015</v>
      </c>
      <c r="I146">
        <v>14356</v>
      </c>
      <c r="J146" s="3">
        <v>2207.625</v>
      </c>
      <c r="K146" t="s">
        <v>14</v>
      </c>
      <c r="L146" s="3">
        <v>12148.375</v>
      </c>
    </row>
    <row r="147" spans="1:12" x14ac:dyDescent="0.3">
      <c r="A147" s="1">
        <v>44317</v>
      </c>
      <c r="B147">
        <v>2</v>
      </c>
      <c r="C147">
        <v>43</v>
      </c>
      <c r="D147">
        <v>1</v>
      </c>
      <c r="E147">
        <v>13</v>
      </c>
      <c r="F147">
        <v>2021</v>
      </c>
      <c r="G147" t="s">
        <v>13</v>
      </c>
      <c r="H147">
        <v>1272</v>
      </c>
      <c r="I147">
        <v>9418</v>
      </c>
      <c r="J147" s="3">
        <v>856.18181819999995</v>
      </c>
      <c r="K147" t="s">
        <v>14</v>
      </c>
      <c r="L147" s="3">
        <v>8561.8181817999994</v>
      </c>
    </row>
    <row r="148" spans="1:12" x14ac:dyDescent="0.3">
      <c r="A148" s="1">
        <v>44291</v>
      </c>
      <c r="B148">
        <v>19</v>
      </c>
      <c r="C148">
        <v>60</v>
      </c>
      <c r="D148">
        <v>5</v>
      </c>
      <c r="E148">
        <v>17</v>
      </c>
      <c r="F148">
        <v>2021</v>
      </c>
      <c r="G148" t="s">
        <v>13</v>
      </c>
      <c r="H148">
        <v>2152</v>
      </c>
      <c r="I148">
        <v>3215</v>
      </c>
      <c r="J148" s="3">
        <v>1533.8888890000001</v>
      </c>
      <c r="K148" t="s">
        <v>12</v>
      </c>
      <c r="L148" s="3">
        <v>1681.1111109999999</v>
      </c>
    </row>
    <row r="149" spans="1:12" x14ac:dyDescent="0.3">
      <c r="A149" s="1">
        <v>44290</v>
      </c>
      <c r="B149">
        <v>15</v>
      </c>
      <c r="C149">
        <v>56</v>
      </c>
      <c r="D149">
        <v>4</v>
      </c>
      <c r="E149">
        <v>16</v>
      </c>
      <c r="F149">
        <v>2021</v>
      </c>
      <c r="G149" t="s">
        <v>20</v>
      </c>
      <c r="H149">
        <v>1406</v>
      </c>
      <c r="I149">
        <v>6388</v>
      </c>
      <c r="J149" s="3">
        <v>754.5</v>
      </c>
      <c r="K149" t="s">
        <v>12</v>
      </c>
      <c r="L149" s="3">
        <v>5633.5</v>
      </c>
    </row>
    <row r="150" spans="1:12" x14ac:dyDescent="0.3">
      <c r="A150" s="1">
        <v>44289</v>
      </c>
      <c r="B150">
        <v>10</v>
      </c>
      <c r="C150">
        <v>51</v>
      </c>
      <c r="D150">
        <v>3</v>
      </c>
      <c r="E150">
        <v>15</v>
      </c>
      <c r="F150">
        <v>2021</v>
      </c>
      <c r="G150" t="s">
        <v>17</v>
      </c>
      <c r="H150">
        <v>1976</v>
      </c>
      <c r="I150">
        <v>16727</v>
      </c>
      <c r="J150" s="3">
        <v>1672.7</v>
      </c>
      <c r="K150" t="s">
        <v>16</v>
      </c>
      <c r="L150" s="3">
        <v>15054.3</v>
      </c>
    </row>
    <row r="151" spans="1:12" x14ac:dyDescent="0.3">
      <c r="A151" s="1">
        <v>44288</v>
      </c>
      <c r="B151">
        <v>6</v>
      </c>
      <c r="C151">
        <v>47</v>
      </c>
      <c r="D151">
        <v>2</v>
      </c>
      <c r="E151">
        <v>14</v>
      </c>
      <c r="F151">
        <v>2021</v>
      </c>
      <c r="G151" t="s">
        <v>17</v>
      </c>
      <c r="H151">
        <v>2010</v>
      </c>
      <c r="I151">
        <v>13281</v>
      </c>
      <c r="J151" s="3">
        <v>1336</v>
      </c>
      <c r="K151" t="s">
        <v>12</v>
      </c>
      <c r="L151" s="3">
        <v>11945</v>
      </c>
    </row>
    <row r="152" spans="1:12" x14ac:dyDescent="0.3">
      <c r="A152" s="1">
        <v>44287</v>
      </c>
      <c r="B152">
        <v>2</v>
      </c>
      <c r="C152">
        <v>43</v>
      </c>
      <c r="D152">
        <v>1</v>
      </c>
      <c r="E152">
        <v>13</v>
      </c>
      <c r="F152">
        <v>2021</v>
      </c>
      <c r="G152" t="s">
        <v>11</v>
      </c>
      <c r="H152">
        <v>1476</v>
      </c>
      <c r="I152">
        <v>4714</v>
      </c>
      <c r="J152" s="3">
        <v>1070.375</v>
      </c>
      <c r="K152" t="s">
        <v>12</v>
      </c>
      <c r="L152" s="3">
        <v>3643.625</v>
      </c>
    </row>
    <row r="153" spans="1:12" x14ac:dyDescent="0.3">
      <c r="A153" s="1">
        <v>44260</v>
      </c>
      <c r="B153">
        <v>19</v>
      </c>
      <c r="C153">
        <v>60</v>
      </c>
      <c r="D153">
        <v>5</v>
      </c>
      <c r="E153">
        <v>17</v>
      </c>
      <c r="F153">
        <v>2021</v>
      </c>
      <c r="G153" t="s">
        <v>11</v>
      </c>
      <c r="H153">
        <v>1382</v>
      </c>
      <c r="I153">
        <v>11273</v>
      </c>
      <c r="J153" s="3">
        <v>1024.818182</v>
      </c>
      <c r="K153" t="s">
        <v>14</v>
      </c>
      <c r="L153" s="3">
        <v>10248.181818000001</v>
      </c>
    </row>
    <row r="154" spans="1:12" x14ac:dyDescent="0.3">
      <c r="A154" s="1">
        <v>44259</v>
      </c>
      <c r="B154">
        <v>14</v>
      </c>
      <c r="C154">
        <v>55</v>
      </c>
      <c r="D154">
        <v>4</v>
      </c>
      <c r="E154">
        <v>16</v>
      </c>
      <c r="F154">
        <v>2021</v>
      </c>
      <c r="G154" t="s">
        <v>19</v>
      </c>
      <c r="H154">
        <v>1532</v>
      </c>
      <c r="I154">
        <v>12027</v>
      </c>
      <c r="J154" s="3">
        <v>1336.333333</v>
      </c>
      <c r="K154" t="s">
        <v>14</v>
      </c>
      <c r="L154" s="3">
        <v>10690.666667</v>
      </c>
    </row>
    <row r="155" spans="1:12" x14ac:dyDescent="0.3">
      <c r="A155" s="1">
        <v>44258</v>
      </c>
      <c r="B155">
        <v>10</v>
      </c>
      <c r="C155">
        <v>51</v>
      </c>
      <c r="D155">
        <v>3</v>
      </c>
      <c r="E155">
        <v>15</v>
      </c>
      <c r="F155">
        <v>2021</v>
      </c>
      <c r="G155" t="s">
        <v>15</v>
      </c>
      <c r="H155">
        <v>1068</v>
      </c>
      <c r="I155">
        <v>8223</v>
      </c>
      <c r="J155" s="3">
        <v>822.3</v>
      </c>
      <c r="K155" t="s">
        <v>14</v>
      </c>
      <c r="L155" s="3">
        <v>7400.7</v>
      </c>
    </row>
    <row r="156" spans="1:12" x14ac:dyDescent="0.3">
      <c r="A156" s="1">
        <v>44257</v>
      </c>
      <c r="B156">
        <v>6</v>
      </c>
      <c r="C156">
        <v>47</v>
      </c>
      <c r="D156">
        <v>2</v>
      </c>
      <c r="E156">
        <v>14</v>
      </c>
      <c r="F156">
        <v>2021</v>
      </c>
      <c r="G156" t="s">
        <v>15</v>
      </c>
      <c r="H156">
        <v>2176</v>
      </c>
      <c r="I156">
        <v>18678</v>
      </c>
      <c r="J156" s="3">
        <v>1698</v>
      </c>
      <c r="K156" t="s">
        <v>16</v>
      </c>
      <c r="L156" s="3">
        <v>16980</v>
      </c>
    </row>
    <row r="157" spans="1:12" x14ac:dyDescent="0.3">
      <c r="A157" s="1">
        <v>44256</v>
      </c>
      <c r="B157">
        <v>2</v>
      </c>
      <c r="C157">
        <v>43</v>
      </c>
      <c r="D157">
        <v>1</v>
      </c>
      <c r="E157">
        <v>13</v>
      </c>
      <c r="F157">
        <v>2021</v>
      </c>
      <c r="G157" t="s">
        <v>20</v>
      </c>
      <c r="H157">
        <v>1442</v>
      </c>
      <c r="I157">
        <v>9952</v>
      </c>
      <c r="J157" s="3">
        <v>1244</v>
      </c>
      <c r="K157" t="s">
        <v>16</v>
      </c>
      <c r="L157" s="3">
        <v>8708</v>
      </c>
    </row>
    <row r="158" spans="1:12" x14ac:dyDescent="0.3">
      <c r="A158" s="1">
        <v>44232</v>
      </c>
      <c r="B158">
        <v>19</v>
      </c>
      <c r="C158">
        <v>60</v>
      </c>
      <c r="D158">
        <v>5</v>
      </c>
      <c r="E158">
        <v>17</v>
      </c>
      <c r="F158">
        <v>2021</v>
      </c>
      <c r="G158" t="s">
        <v>20</v>
      </c>
      <c r="H158">
        <v>1423</v>
      </c>
      <c r="I158">
        <v>12111</v>
      </c>
      <c r="J158" s="3">
        <v>1513.875</v>
      </c>
      <c r="K158" t="s">
        <v>14</v>
      </c>
      <c r="L158" s="3">
        <v>10597.125</v>
      </c>
    </row>
    <row r="159" spans="1:12" x14ac:dyDescent="0.3">
      <c r="A159" s="1">
        <v>44231</v>
      </c>
      <c r="B159">
        <v>14</v>
      </c>
      <c r="C159">
        <v>55</v>
      </c>
      <c r="D159">
        <v>4</v>
      </c>
      <c r="E159">
        <v>16</v>
      </c>
      <c r="F159">
        <v>2021</v>
      </c>
      <c r="G159" t="s">
        <v>18</v>
      </c>
      <c r="H159">
        <v>2091</v>
      </c>
      <c r="I159">
        <v>1201</v>
      </c>
      <c r="J159" s="3">
        <v>1972.75</v>
      </c>
      <c r="K159" t="s">
        <v>12</v>
      </c>
      <c r="L159" s="3">
        <v>-771.75</v>
      </c>
    </row>
    <row r="160" spans="1:12" x14ac:dyDescent="0.3">
      <c r="A160" s="1">
        <v>44230</v>
      </c>
      <c r="B160">
        <v>10</v>
      </c>
      <c r="C160">
        <v>51</v>
      </c>
      <c r="D160">
        <v>3</v>
      </c>
      <c r="E160">
        <v>15</v>
      </c>
      <c r="F160">
        <v>2021</v>
      </c>
      <c r="G160" t="s">
        <v>13</v>
      </c>
      <c r="H160">
        <v>1096</v>
      </c>
      <c r="I160">
        <v>4376</v>
      </c>
      <c r="J160" s="3">
        <v>615.5</v>
      </c>
      <c r="K160" t="s">
        <v>12</v>
      </c>
      <c r="L160" s="3">
        <v>3760.5</v>
      </c>
    </row>
    <row r="161" spans="1:12" x14ac:dyDescent="0.3">
      <c r="A161" s="1">
        <v>44229</v>
      </c>
      <c r="B161">
        <v>6</v>
      </c>
      <c r="C161">
        <v>47</v>
      </c>
      <c r="D161">
        <v>2</v>
      </c>
      <c r="E161">
        <v>14</v>
      </c>
      <c r="F161">
        <v>2021</v>
      </c>
      <c r="G161" t="s">
        <v>13</v>
      </c>
      <c r="H161">
        <v>1496</v>
      </c>
      <c r="I161">
        <v>12783</v>
      </c>
      <c r="J161" s="3">
        <v>1162.090909</v>
      </c>
      <c r="K161" t="s">
        <v>16</v>
      </c>
      <c r="L161" s="3">
        <v>11620.909091</v>
      </c>
    </row>
    <row r="162" spans="1:12" x14ac:dyDescent="0.3">
      <c r="A162" s="1">
        <v>44228</v>
      </c>
      <c r="B162">
        <v>1</v>
      </c>
      <c r="C162">
        <v>42</v>
      </c>
      <c r="D162">
        <v>1</v>
      </c>
      <c r="E162">
        <v>13</v>
      </c>
      <c r="F162">
        <v>2021</v>
      </c>
      <c r="G162" t="s">
        <v>19</v>
      </c>
      <c r="H162">
        <v>1030</v>
      </c>
      <c r="I162">
        <v>9062</v>
      </c>
      <c r="J162" s="3">
        <v>1006.8888889999999</v>
      </c>
      <c r="K162" t="s">
        <v>16</v>
      </c>
      <c r="L162" s="3">
        <v>8055.1111110000002</v>
      </c>
    </row>
    <row r="163" spans="1:12" x14ac:dyDescent="0.3">
      <c r="A163" s="1">
        <v>44201</v>
      </c>
      <c r="B163">
        <v>18</v>
      </c>
      <c r="C163">
        <v>59</v>
      </c>
      <c r="D163">
        <v>5</v>
      </c>
      <c r="E163">
        <v>17</v>
      </c>
      <c r="F163">
        <v>2021</v>
      </c>
      <c r="G163" t="s">
        <v>19</v>
      </c>
      <c r="H163">
        <v>1380</v>
      </c>
      <c r="I163">
        <v>7445</v>
      </c>
      <c r="J163" s="3">
        <v>805.63636359999998</v>
      </c>
      <c r="K163" t="s">
        <v>12</v>
      </c>
      <c r="L163" s="3">
        <v>6639.3636364000004</v>
      </c>
    </row>
    <row r="164" spans="1:12" x14ac:dyDescent="0.3">
      <c r="A164" s="1">
        <v>44200</v>
      </c>
      <c r="B164">
        <v>14</v>
      </c>
      <c r="C164">
        <v>55</v>
      </c>
      <c r="D164">
        <v>4</v>
      </c>
      <c r="E164">
        <v>16</v>
      </c>
      <c r="F164">
        <v>2021</v>
      </c>
      <c r="G164" t="s">
        <v>17</v>
      </c>
      <c r="H164">
        <v>2311</v>
      </c>
      <c r="I164">
        <v>23368</v>
      </c>
      <c r="J164" s="3">
        <v>2921</v>
      </c>
      <c r="K164" t="s">
        <v>16</v>
      </c>
      <c r="L164" s="3">
        <v>20447</v>
      </c>
    </row>
    <row r="165" spans="1:12" x14ac:dyDescent="0.3">
      <c r="A165" s="1">
        <v>44199</v>
      </c>
      <c r="B165">
        <v>10</v>
      </c>
      <c r="C165">
        <v>51</v>
      </c>
      <c r="D165">
        <v>3</v>
      </c>
      <c r="E165">
        <v>15</v>
      </c>
      <c r="F165">
        <v>2021</v>
      </c>
      <c r="G165" t="s">
        <v>11</v>
      </c>
      <c r="H165">
        <v>1786</v>
      </c>
      <c r="I165">
        <v>13212</v>
      </c>
      <c r="J165" s="3">
        <v>1468</v>
      </c>
      <c r="K165" t="s">
        <v>16</v>
      </c>
      <c r="L165" s="3">
        <v>11744</v>
      </c>
    </row>
    <row r="166" spans="1:12" x14ac:dyDescent="0.3">
      <c r="A166" s="1">
        <v>44198</v>
      </c>
      <c r="B166">
        <v>6</v>
      </c>
      <c r="C166">
        <v>47</v>
      </c>
      <c r="D166">
        <v>2</v>
      </c>
      <c r="E166">
        <v>14</v>
      </c>
      <c r="F166">
        <v>2021</v>
      </c>
      <c r="G166" t="s">
        <v>11</v>
      </c>
      <c r="H166">
        <v>1407</v>
      </c>
      <c r="I166">
        <v>10479</v>
      </c>
      <c r="J166" s="3">
        <v>1047.9000000000001</v>
      </c>
      <c r="K166" t="s">
        <v>16</v>
      </c>
      <c r="L166" s="3">
        <v>9431.1</v>
      </c>
    </row>
    <row r="167" spans="1:12" x14ac:dyDescent="0.3">
      <c r="A167" s="1">
        <v>44197</v>
      </c>
      <c r="B167">
        <v>1</v>
      </c>
      <c r="C167">
        <v>42</v>
      </c>
      <c r="D167">
        <v>1</v>
      </c>
      <c r="E167">
        <v>13</v>
      </c>
      <c r="F167">
        <v>2021</v>
      </c>
      <c r="G167" t="s">
        <v>18</v>
      </c>
      <c r="H167">
        <v>2032</v>
      </c>
      <c r="I167">
        <v>21428</v>
      </c>
      <c r="J167" s="3">
        <v>1948</v>
      </c>
      <c r="K167" t="s">
        <v>16</v>
      </c>
      <c r="L167" s="3">
        <v>19480</v>
      </c>
    </row>
    <row r="168" spans="1:12" x14ac:dyDescent="0.3">
      <c r="A168" s="1">
        <v>44177</v>
      </c>
      <c r="B168">
        <v>50</v>
      </c>
      <c r="C168">
        <v>38</v>
      </c>
      <c r="D168">
        <v>12</v>
      </c>
      <c r="E168">
        <v>12</v>
      </c>
      <c r="F168">
        <v>2020</v>
      </c>
      <c r="G168" t="s">
        <v>19</v>
      </c>
      <c r="H168">
        <v>1167</v>
      </c>
      <c r="I168">
        <v>9097</v>
      </c>
      <c r="J168" s="3">
        <v>1010.777778</v>
      </c>
      <c r="K168" t="s">
        <v>16</v>
      </c>
      <c r="L168" s="3">
        <v>8086.2222220000003</v>
      </c>
    </row>
    <row r="169" spans="1:12" x14ac:dyDescent="0.3">
      <c r="A169" s="1">
        <v>44176</v>
      </c>
      <c r="B169">
        <v>46</v>
      </c>
      <c r="C169">
        <v>34</v>
      </c>
      <c r="D169">
        <v>11</v>
      </c>
      <c r="E169">
        <v>11</v>
      </c>
      <c r="F169">
        <v>2020</v>
      </c>
      <c r="G169" t="s">
        <v>17</v>
      </c>
      <c r="H169">
        <v>1726</v>
      </c>
      <c r="I169">
        <v>11712</v>
      </c>
      <c r="J169" s="3">
        <v>1801.75</v>
      </c>
      <c r="K169" t="s">
        <v>12</v>
      </c>
      <c r="L169" s="3">
        <v>9910.25</v>
      </c>
    </row>
    <row r="170" spans="1:12" x14ac:dyDescent="0.3">
      <c r="A170" s="1">
        <v>44147</v>
      </c>
      <c r="B170">
        <v>50</v>
      </c>
      <c r="C170">
        <v>38</v>
      </c>
      <c r="D170">
        <v>12</v>
      </c>
      <c r="E170">
        <v>12</v>
      </c>
      <c r="F170">
        <v>2020</v>
      </c>
      <c r="G170" t="s">
        <v>18</v>
      </c>
      <c r="H170">
        <v>1322</v>
      </c>
      <c r="I170">
        <v>6654</v>
      </c>
      <c r="J170" s="3">
        <v>1267.5</v>
      </c>
      <c r="K170" t="s">
        <v>12</v>
      </c>
      <c r="L170" s="3">
        <v>5386.5</v>
      </c>
    </row>
    <row r="171" spans="1:12" x14ac:dyDescent="0.3">
      <c r="A171" s="1">
        <v>44146</v>
      </c>
      <c r="B171">
        <v>46</v>
      </c>
      <c r="C171">
        <v>34</v>
      </c>
      <c r="D171">
        <v>11</v>
      </c>
      <c r="E171">
        <v>11</v>
      </c>
      <c r="F171">
        <v>2020</v>
      </c>
      <c r="G171" t="s">
        <v>15</v>
      </c>
      <c r="H171">
        <v>1520</v>
      </c>
      <c r="I171">
        <v>12475</v>
      </c>
      <c r="J171" s="3">
        <v>1559.375</v>
      </c>
      <c r="K171" t="s">
        <v>16</v>
      </c>
      <c r="L171" s="3">
        <v>10915.625</v>
      </c>
    </row>
    <row r="172" spans="1:12" x14ac:dyDescent="0.3">
      <c r="A172" s="1">
        <v>44116</v>
      </c>
      <c r="B172">
        <v>50</v>
      </c>
      <c r="C172">
        <v>38</v>
      </c>
      <c r="D172">
        <v>12</v>
      </c>
      <c r="E172">
        <v>12</v>
      </c>
      <c r="F172">
        <v>2020</v>
      </c>
      <c r="G172" t="s">
        <v>17</v>
      </c>
      <c r="H172">
        <v>2394</v>
      </c>
      <c r="I172">
        <v>15288</v>
      </c>
      <c r="J172" s="3">
        <v>1971.1111109999999</v>
      </c>
      <c r="K172" t="s">
        <v>12</v>
      </c>
      <c r="L172" s="3">
        <v>13316.888889</v>
      </c>
    </row>
    <row r="173" spans="1:12" x14ac:dyDescent="0.3">
      <c r="A173" s="1">
        <v>44115</v>
      </c>
      <c r="B173">
        <v>46</v>
      </c>
      <c r="C173">
        <v>34</v>
      </c>
      <c r="D173">
        <v>11</v>
      </c>
      <c r="E173">
        <v>11</v>
      </c>
      <c r="F173">
        <v>2020</v>
      </c>
      <c r="G173" t="s">
        <v>13</v>
      </c>
      <c r="H173">
        <v>1455</v>
      </c>
      <c r="I173">
        <v>10386</v>
      </c>
      <c r="J173" s="3">
        <v>1298.25</v>
      </c>
      <c r="K173" t="s">
        <v>14</v>
      </c>
      <c r="L173" s="3">
        <v>9087.75</v>
      </c>
    </row>
    <row r="174" spans="1:12" x14ac:dyDescent="0.3">
      <c r="A174" s="1">
        <v>44086</v>
      </c>
      <c r="B174">
        <v>50</v>
      </c>
      <c r="C174">
        <v>38</v>
      </c>
      <c r="D174">
        <v>12</v>
      </c>
      <c r="E174">
        <v>12</v>
      </c>
      <c r="F174">
        <v>2020</v>
      </c>
      <c r="G174" t="s">
        <v>15</v>
      </c>
      <c r="H174">
        <v>2464</v>
      </c>
      <c r="I174">
        <v>12740</v>
      </c>
      <c r="J174" s="3">
        <v>1811.1111109999999</v>
      </c>
      <c r="K174" t="s">
        <v>12</v>
      </c>
      <c r="L174" s="3">
        <v>10928.888889</v>
      </c>
    </row>
    <row r="175" spans="1:12" x14ac:dyDescent="0.3">
      <c r="A175" s="1">
        <v>44085</v>
      </c>
      <c r="B175">
        <v>46</v>
      </c>
      <c r="C175">
        <v>34</v>
      </c>
      <c r="D175">
        <v>11</v>
      </c>
      <c r="E175">
        <v>11</v>
      </c>
      <c r="F175">
        <v>2020</v>
      </c>
      <c r="G175" t="s">
        <v>11</v>
      </c>
      <c r="H175">
        <v>707</v>
      </c>
      <c r="I175">
        <v>465</v>
      </c>
      <c r="J175" s="3">
        <v>651.375</v>
      </c>
      <c r="K175" t="s">
        <v>12</v>
      </c>
      <c r="L175" s="3">
        <v>-186.375</v>
      </c>
    </row>
    <row r="176" spans="1:12" x14ac:dyDescent="0.3">
      <c r="A176" s="1">
        <v>44055</v>
      </c>
      <c r="B176">
        <v>50</v>
      </c>
      <c r="C176">
        <v>38</v>
      </c>
      <c r="D176">
        <v>12</v>
      </c>
      <c r="E176">
        <v>12</v>
      </c>
      <c r="F176">
        <v>2020</v>
      </c>
      <c r="G176" t="s">
        <v>13</v>
      </c>
      <c r="H176">
        <v>1961</v>
      </c>
      <c r="I176">
        <v>6908</v>
      </c>
      <c r="J176" s="3">
        <v>1450.125</v>
      </c>
      <c r="K176" t="s">
        <v>12</v>
      </c>
      <c r="L176" s="3">
        <v>5457.875</v>
      </c>
    </row>
    <row r="177" spans="1:12" x14ac:dyDescent="0.3">
      <c r="A177" s="1">
        <v>44024</v>
      </c>
      <c r="B177">
        <v>50</v>
      </c>
      <c r="C177">
        <v>38</v>
      </c>
      <c r="D177">
        <v>12</v>
      </c>
      <c r="E177">
        <v>12</v>
      </c>
      <c r="F177">
        <v>2020</v>
      </c>
      <c r="G177" t="s">
        <v>11</v>
      </c>
      <c r="H177">
        <v>1584</v>
      </c>
      <c r="I177">
        <v>9612</v>
      </c>
      <c r="J177" s="3">
        <v>961.2</v>
      </c>
      <c r="K177" t="s">
        <v>14</v>
      </c>
      <c r="L177" s="3">
        <v>8650.7999999999993</v>
      </c>
    </row>
    <row r="178" spans="1:12" x14ac:dyDescent="0.3">
      <c r="A178" s="1">
        <v>43994</v>
      </c>
      <c r="B178">
        <v>50</v>
      </c>
      <c r="C178">
        <v>38</v>
      </c>
      <c r="D178">
        <v>12</v>
      </c>
      <c r="E178">
        <v>12</v>
      </c>
      <c r="F178">
        <v>2020</v>
      </c>
      <c r="G178" t="s">
        <v>20</v>
      </c>
      <c r="H178">
        <v>1822</v>
      </c>
      <c r="I178">
        <v>10075</v>
      </c>
      <c r="J178" s="3">
        <v>915.90909090000002</v>
      </c>
      <c r="K178" t="s">
        <v>14</v>
      </c>
      <c r="L178" s="3">
        <v>9159.0909090999994</v>
      </c>
    </row>
    <row r="179" spans="1:12" x14ac:dyDescent="0.3">
      <c r="A179" s="1">
        <v>43963</v>
      </c>
      <c r="B179">
        <v>49</v>
      </c>
      <c r="C179">
        <v>37</v>
      </c>
      <c r="D179">
        <v>12</v>
      </c>
      <c r="E179">
        <v>12</v>
      </c>
      <c r="F179">
        <v>2020</v>
      </c>
      <c r="G179" t="s">
        <v>19</v>
      </c>
      <c r="H179">
        <v>1186</v>
      </c>
      <c r="I179">
        <v>3525</v>
      </c>
      <c r="J179" s="3">
        <v>776.5</v>
      </c>
      <c r="K179" t="s">
        <v>12</v>
      </c>
      <c r="L179" s="3">
        <v>2748.5</v>
      </c>
    </row>
    <row r="180" spans="1:12" x14ac:dyDescent="0.3">
      <c r="A180" s="1">
        <v>43933</v>
      </c>
      <c r="B180">
        <v>49</v>
      </c>
      <c r="C180">
        <v>37</v>
      </c>
      <c r="D180">
        <v>12</v>
      </c>
      <c r="E180">
        <v>12</v>
      </c>
      <c r="F180">
        <v>2020</v>
      </c>
      <c r="G180" t="s">
        <v>18</v>
      </c>
      <c r="H180">
        <v>1975</v>
      </c>
      <c r="I180">
        <v>20607</v>
      </c>
      <c r="J180" s="3">
        <v>2575.875</v>
      </c>
      <c r="K180" t="s">
        <v>16</v>
      </c>
      <c r="L180" s="3">
        <v>18031.125</v>
      </c>
    </row>
    <row r="181" spans="1:12" x14ac:dyDescent="0.3">
      <c r="A181" s="1">
        <v>43902</v>
      </c>
      <c r="B181">
        <v>49</v>
      </c>
      <c r="C181">
        <v>37</v>
      </c>
      <c r="D181">
        <v>12</v>
      </c>
      <c r="E181">
        <v>12</v>
      </c>
      <c r="F181">
        <v>2020</v>
      </c>
      <c r="G181" t="s">
        <v>17</v>
      </c>
      <c r="H181">
        <v>2171</v>
      </c>
      <c r="I181">
        <v>8400</v>
      </c>
      <c r="J181" s="3">
        <v>1664.4</v>
      </c>
      <c r="K181" t="s">
        <v>12</v>
      </c>
      <c r="L181" s="3">
        <v>6735.6</v>
      </c>
    </row>
    <row r="182" spans="1:12" x14ac:dyDescent="0.3">
      <c r="A182" s="1">
        <v>43873</v>
      </c>
      <c r="B182">
        <v>49</v>
      </c>
      <c r="C182">
        <v>37</v>
      </c>
      <c r="D182">
        <v>12</v>
      </c>
      <c r="E182">
        <v>12</v>
      </c>
      <c r="F182">
        <v>2020</v>
      </c>
      <c r="G182" t="s">
        <v>15</v>
      </c>
      <c r="H182">
        <v>1955</v>
      </c>
      <c r="I182">
        <v>12154</v>
      </c>
      <c r="J182" s="3">
        <v>1425.4</v>
      </c>
      <c r="K182" t="s">
        <v>14</v>
      </c>
      <c r="L182" s="3">
        <v>10728.6</v>
      </c>
    </row>
    <row r="183" spans="1:12" x14ac:dyDescent="0.3">
      <c r="A183" s="1">
        <v>43842</v>
      </c>
      <c r="B183">
        <v>49</v>
      </c>
      <c r="C183">
        <v>37</v>
      </c>
      <c r="D183">
        <v>12</v>
      </c>
      <c r="E183">
        <v>12</v>
      </c>
      <c r="F183">
        <v>2020</v>
      </c>
      <c r="G183" t="s">
        <v>13</v>
      </c>
      <c r="H183">
        <v>1245</v>
      </c>
      <c r="I183">
        <v>4587</v>
      </c>
      <c r="J183" s="3">
        <v>923</v>
      </c>
      <c r="K183" t="s">
        <v>12</v>
      </c>
      <c r="L183" s="3">
        <v>3664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Pivot-Analysis</vt:lpstr>
      <vt:lpstr>Dashboard</vt:lpstr>
      <vt:lpstr>Data</vt:lpstr>
      <vt:lpstr>Data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Scorpion Trades</dc:creator>
  <cp:lastModifiedBy>Scorpion Trades</cp:lastModifiedBy>
  <dcterms:created xsi:type="dcterms:W3CDTF">2022-11-11T16:46:04Z</dcterms:created>
  <dcterms:modified xsi:type="dcterms:W3CDTF">2022-11-12T15:05:18Z</dcterms:modified>
</cp:coreProperties>
</file>