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9.15.30.102\interface\"/>
    </mc:Choice>
  </mc:AlternateContent>
  <bookViews>
    <workbookView xWindow="0" yWindow="0" windowWidth="24000" windowHeight="8820" activeTab="1"/>
  </bookViews>
  <sheets>
    <sheet name="Sheet1" sheetId="1" r:id="rId1"/>
    <sheet name="UPDAT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2" l="1"/>
  <c r="G30" i="2"/>
  <c r="H27" i="2"/>
  <c r="G27" i="2"/>
  <c r="H26" i="2"/>
  <c r="G26" i="2"/>
  <c r="H25" i="2"/>
  <c r="G25" i="2"/>
  <c r="H24" i="2"/>
  <c r="H28" i="2" s="1"/>
  <c r="H18" i="2" s="1"/>
  <c r="G24" i="2"/>
  <c r="G28" i="2" s="1"/>
  <c r="G18" i="2" s="1"/>
  <c r="G19" i="2" s="1"/>
  <c r="E11" i="2"/>
  <c r="E30" i="2" s="1"/>
  <c r="E20" i="2" s="1"/>
  <c r="D11" i="2"/>
  <c r="D30" i="2" s="1"/>
  <c r="D20" i="2" s="1"/>
  <c r="H10" i="2"/>
  <c r="H20" i="2" s="1"/>
  <c r="G10" i="2"/>
  <c r="G20" i="2" s="1"/>
  <c r="H8" i="2"/>
  <c r="H9" i="2" s="1"/>
  <c r="H17" i="2" s="1"/>
  <c r="G8" i="2"/>
  <c r="G9" i="2" s="1"/>
  <c r="G17" i="2" s="1"/>
  <c r="G21" i="2" l="1"/>
  <c r="H21" i="2"/>
  <c r="H19" i="2"/>
  <c r="D24" i="2"/>
  <c r="D25" i="2"/>
  <c r="D26" i="2"/>
  <c r="D27" i="2"/>
  <c r="E24" i="2"/>
  <c r="E28" i="2" s="1"/>
  <c r="E18" i="2" s="1"/>
  <c r="E17" i="2" s="1"/>
  <c r="E9" i="2" s="1"/>
  <c r="E6" i="2" s="1"/>
  <c r="E14" i="2" s="1"/>
  <c r="E25" i="2"/>
  <c r="E26" i="2"/>
  <c r="E27" i="2"/>
  <c r="E26" i="1"/>
  <c r="D26" i="1"/>
  <c r="E24" i="1"/>
  <c r="D24" i="1"/>
  <c r="E11" i="1"/>
  <c r="E30" i="1" s="1"/>
  <c r="E20" i="1" s="1"/>
  <c r="D11" i="1"/>
  <c r="D30" i="1" s="1"/>
  <c r="D20" i="1" s="1"/>
  <c r="D28" i="2" l="1"/>
  <c r="D18" i="2" s="1"/>
  <c r="D17" i="2" s="1"/>
  <c r="D9" i="2" s="1"/>
  <c r="D6" i="2" s="1"/>
  <c r="D14" i="2" s="1"/>
  <c r="D25" i="1"/>
  <c r="D28" i="1" s="1"/>
  <c r="D18" i="1" s="1"/>
  <c r="D17" i="1" s="1"/>
  <c r="D9" i="1" s="1"/>
  <c r="D6" i="1" s="1"/>
  <c r="D14" i="1" s="1"/>
  <c r="D27" i="1"/>
  <c r="E25" i="1"/>
  <c r="E28" i="1" s="1"/>
  <c r="E18" i="1" s="1"/>
  <c r="E17" i="1" s="1"/>
  <c r="E9" i="1" s="1"/>
  <c r="E6" i="1" s="1"/>
  <c r="E14" i="1" s="1"/>
  <c r="E27" i="1"/>
</calcChain>
</file>

<file path=xl/sharedStrings.xml><?xml version="1.0" encoding="utf-8"?>
<sst xmlns="http://schemas.openxmlformats.org/spreadsheetml/2006/main" count="91" uniqueCount="43">
  <si>
    <t>Assumption on BEP Calculation  of BX</t>
  </si>
  <si>
    <t>Description</t>
  </si>
  <si>
    <t>UOM</t>
  </si>
  <si>
    <t>HEIFER</t>
  </si>
  <si>
    <t xml:space="preserve">Type </t>
  </si>
  <si>
    <t>Medium</t>
  </si>
  <si>
    <t>Feeder</t>
  </si>
  <si>
    <t>Rate - tgl 09 Apr 2020</t>
  </si>
  <si>
    <t>Rp/USD</t>
  </si>
  <si>
    <t>Purchase Price</t>
  </si>
  <si>
    <t>USD/Kg</t>
  </si>
  <si>
    <t>Cattle Weight</t>
  </si>
  <si>
    <t>Kg/Head</t>
  </si>
  <si>
    <t>THC  (inc. duty 5%)</t>
  </si>
  <si>
    <t>Rp/Kg</t>
  </si>
  <si>
    <t>Purchase Price (all)</t>
  </si>
  <si>
    <t>Cattle Sold weight</t>
  </si>
  <si>
    <t>Assumption DoF</t>
  </si>
  <si>
    <t>Days</t>
  </si>
  <si>
    <t>Assumption ADG</t>
  </si>
  <si>
    <t>Kg/Day</t>
  </si>
  <si>
    <t>NILAI CLAIM - cent USD</t>
  </si>
  <si>
    <t>Cattle Sold Price Calculation</t>
  </si>
  <si>
    <t>Cattle Purchase</t>
  </si>
  <si>
    <t>Rp/kg</t>
  </si>
  <si>
    <t>Direct Cost</t>
  </si>
  <si>
    <t>OH + interest</t>
  </si>
  <si>
    <t>Total Cattle Cost</t>
  </si>
  <si>
    <t>Direct Cost Calculation</t>
  </si>
  <si>
    <t>Rp/hd/day</t>
  </si>
  <si>
    <t>Feed cost</t>
  </si>
  <si>
    <t>Med. Cost</t>
  </si>
  <si>
    <t>Labour cost</t>
  </si>
  <si>
    <t>FOH</t>
  </si>
  <si>
    <t>Total</t>
  </si>
  <si>
    <t>Rp</t>
  </si>
  <si>
    <t>OPEX +Interest</t>
  </si>
  <si>
    <t>BEP Price</t>
  </si>
  <si>
    <t>BEP Price Exc. BM 5%</t>
  </si>
  <si>
    <t>Cattle Price (USD/Kg)</t>
  </si>
  <si>
    <t>BEP Price (rp/kg)</t>
  </si>
  <si>
    <t>Inc. Bea Masuk</t>
  </si>
  <si>
    <t>Exc. Bea Masuk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</si>
</sst>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_);_(* \(#,##0.00\);_(* &quot;-&quot;_);_(@_)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name val="Arial"/>
      <family val="2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43" fontId="0" fillId="0" borderId="4" xfId="1" applyFont="1" applyBorder="1" applyAlignment="1">
      <alignment horizontal="left"/>
    </xf>
    <xf numFmtId="0" fontId="0" fillId="0" borderId="4" xfId="0" applyBorder="1" applyAlignment="1">
      <alignment horizontal="center"/>
    </xf>
    <xf numFmtId="41" fontId="0" fillId="3" borderId="4" xfId="2" applyFont="1" applyFill="1" applyBorder="1" applyAlignment="1">
      <alignment horizontal="left"/>
    </xf>
    <xf numFmtId="41" fontId="0" fillId="3" borderId="4" xfId="2" applyFont="1" applyFill="1" applyBorder="1" applyAlignment="1">
      <alignment horizontal="center"/>
    </xf>
    <xf numFmtId="43" fontId="4" fillId="0" borderId="4" xfId="1" applyFont="1" applyBorder="1"/>
    <xf numFmtId="43" fontId="4" fillId="0" borderId="4" xfId="1" applyFont="1" applyBorder="1" applyAlignment="1">
      <alignment horizontal="center"/>
    </xf>
    <xf numFmtId="43" fontId="5" fillId="0" borderId="4" xfId="1" applyNumberFormat="1" applyFont="1" applyBorder="1"/>
    <xf numFmtId="164" fontId="0" fillId="0" borderId="4" xfId="1" applyNumberFormat="1" applyFont="1" applyBorder="1"/>
    <xf numFmtId="164" fontId="0" fillId="0" borderId="4" xfId="1" applyNumberFormat="1" applyFont="1" applyBorder="1" applyAlignment="1">
      <alignment horizontal="center"/>
    </xf>
    <xf numFmtId="41" fontId="0" fillId="0" borderId="4" xfId="2" applyFont="1" applyBorder="1" applyAlignment="1">
      <alignment horizontal="center"/>
    </xf>
    <xf numFmtId="164" fontId="0" fillId="0" borderId="5" xfId="1" applyNumberFormat="1" applyFont="1" applyBorder="1"/>
    <xf numFmtId="164" fontId="0" fillId="0" borderId="5" xfId="1" applyNumberFormat="1" applyFont="1" applyBorder="1" applyAlignment="1">
      <alignment horizontal="center"/>
    </xf>
    <xf numFmtId="165" fontId="0" fillId="0" borderId="5" xfId="2" applyNumberFormat="1" applyFont="1" applyBorder="1"/>
    <xf numFmtId="43" fontId="0" fillId="0" borderId="0" xfId="0" applyNumberFormat="1"/>
    <xf numFmtId="164" fontId="0" fillId="3" borderId="0" xfId="0" applyNumberFormat="1" applyFill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166" fontId="0" fillId="0" borderId="0" xfId="1" applyNumberFormat="1" applyFont="1"/>
    <xf numFmtId="166" fontId="0" fillId="0" borderId="6" xfId="1" applyNumberFormat="1" applyFont="1" applyBorder="1"/>
    <xf numFmtId="166" fontId="0" fillId="0" borderId="0" xfId="0" applyNumberFormat="1"/>
    <xf numFmtId="0" fontId="7" fillId="3" borderId="0" xfId="0" applyFont="1" applyFill="1"/>
    <xf numFmtId="0" fontId="7" fillId="3" borderId="0" xfId="0" applyFont="1" applyFill="1" applyAlignment="1">
      <alignment horizontal="center"/>
    </xf>
    <xf numFmtId="166" fontId="7" fillId="3" borderId="0" xfId="0" applyNumberFormat="1" applyFont="1" applyFill="1"/>
    <xf numFmtId="3" fontId="0" fillId="0" borderId="0" xfId="0" applyNumberFormat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Border="1"/>
    <xf numFmtId="164" fontId="0" fillId="0" borderId="6" xfId="1" applyNumberFormat="1" applyFont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43" fontId="0" fillId="0" borderId="4" xfId="1" applyNumberFormat="1" applyFont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G7" sqref="G7"/>
    </sheetView>
  </sheetViews>
  <sheetFormatPr defaultRowHeight="15" x14ac:dyDescent="0.25"/>
  <cols>
    <col min="2" max="2" width="23.140625" customWidth="1"/>
    <col min="3" max="3" width="13.7109375" customWidth="1"/>
    <col min="4" max="5" width="12.7109375" customWidth="1"/>
  </cols>
  <sheetData>
    <row r="1" spans="2:5" ht="18.75" x14ac:dyDescent="0.3">
      <c r="B1" s="1" t="s">
        <v>0</v>
      </c>
    </row>
    <row r="3" spans="2:5" x14ac:dyDescent="0.25">
      <c r="B3" s="2" t="s">
        <v>1</v>
      </c>
      <c r="C3" s="2" t="s">
        <v>2</v>
      </c>
      <c r="D3" s="33" t="s">
        <v>3</v>
      </c>
      <c r="E3" s="34"/>
    </row>
    <row r="4" spans="2:5" x14ac:dyDescent="0.25">
      <c r="B4" s="3" t="s">
        <v>4</v>
      </c>
      <c r="C4" s="4"/>
      <c r="D4" s="4" t="s">
        <v>5</v>
      </c>
      <c r="E4" s="4" t="s">
        <v>6</v>
      </c>
    </row>
    <row r="5" spans="2:5" x14ac:dyDescent="0.25">
      <c r="B5" s="5" t="s">
        <v>7</v>
      </c>
      <c r="C5" s="6" t="s">
        <v>8</v>
      </c>
      <c r="D5" s="6">
        <v>15800</v>
      </c>
      <c r="E5" s="6">
        <v>15800</v>
      </c>
    </row>
    <row r="6" spans="2:5" ht="18.75" x14ac:dyDescent="0.3">
      <c r="B6" s="7" t="s">
        <v>9</v>
      </c>
      <c r="C6" s="8" t="s">
        <v>10</v>
      </c>
      <c r="D6" s="9">
        <f>+(D9-700)/(D5*1.05)</f>
        <v>2.4571883589565315</v>
      </c>
      <c r="E6" s="9">
        <f>+(E9-700)/(E5*1.05)</f>
        <v>2.5117336608116041</v>
      </c>
    </row>
    <row r="7" spans="2:5" x14ac:dyDescent="0.25">
      <c r="B7" s="10" t="s">
        <v>11</v>
      </c>
      <c r="C7" s="11" t="s">
        <v>12</v>
      </c>
      <c r="D7" s="10">
        <v>355</v>
      </c>
      <c r="E7" s="10">
        <v>310</v>
      </c>
    </row>
    <row r="8" spans="2:5" x14ac:dyDescent="0.25">
      <c r="B8" s="10" t="s">
        <v>13</v>
      </c>
      <c r="C8" s="11" t="s">
        <v>14</v>
      </c>
      <c r="D8" s="10"/>
      <c r="E8" s="10"/>
    </row>
    <row r="9" spans="2:5" x14ac:dyDescent="0.25">
      <c r="B9" s="10" t="s">
        <v>15</v>
      </c>
      <c r="C9" s="11" t="s">
        <v>14</v>
      </c>
      <c r="D9" s="12">
        <f>+(D17*D10)/D7</f>
        <v>41464.75487508886</v>
      </c>
      <c r="E9" s="12">
        <f>+(E17*E10)/E7</f>
        <v>42369.661432864516</v>
      </c>
    </row>
    <row r="10" spans="2:5" x14ac:dyDescent="0.25">
      <c r="B10" s="10" t="s">
        <v>16</v>
      </c>
      <c r="C10" s="11" t="s">
        <v>12</v>
      </c>
      <c r="D10" s="12">
        <v>420</v>
      </c>
      <c r="E10" s="12">
        <v>420</v>
      </c>
    </row>
    <row r="11" spans="2:5" x14ac:dyDescent="0.25">
      <c r="B11" s="10" t="s">
        <v>17</v>
      </c>
      <c r="C11" s="11" t="s">
        <v>18</v>
      </c>
      <c r="D11" s="12">
        <f>+(D10-D7)/D12</f>
        <v>54.166666666666671</v>
      </c>
      <c r="E11" s="12">
        <f>+(E10-E7)/E12</f>
        <v>91.666666666666671</v>
      </c>
    </row>
    <row r="12" spans="2:5" x14ac:dyDescent="0.25">
      <c r="B12" s="13" t="s">
        <v>19</v>
      </c>
      <c r="C12" s="14" t="s">
        <v>20</v>
      </c>
      <c r="D12" s="15">
        <v>1.2</v>
      </c>
      <c r="E12" s="15">
        <v>1.2</v>
      </c>
    </row>
    <row r="13" spans="2:5" x14ac:dyDescent="0.25">
      <c r="D13" s="16"/>
      <c r="E13" s="16"/>
    </row>
    <row r="14" spans="2:5" x14ac:dyDescent="0.25">
      <c r="B14" s="35" t="s">
        <v>21</v>
      </c>
      <c r="C14" s="35"/>
      <c r="D14" s="17">
        <f>(2.67-D6)*100</f>
        <v>21.281164104346839</v>
      </c>
      <c r="E14" s="17">
        <f>(2.67-E6)*100</f>
        <v>15.826633918839583</v>
      </c>
    </row>
    <row r="15" spans="2:5" x14ac:dyDescent="0.25">
      <c r="B15" s="18"/>
      <c r="C15" s="18"/>
      <c r="D15" s="19"/>
      <c r="E15" s="19"/>
    </row>
    <row r="16" spans="2:5" x14ac:dyDescent="0.25">
      <c r="B16" s="20" t="s">
        <v>22</v>
      </c>
      <c r="C16" s="21"/>
      <c r="D16" s="22"/>
      <c r="E16" s="22"/>
    </row>
    <row r="17" spans="2:5" x14ac:dyDescent="0.25">
      <c r="B17" t="s">
        <v>23</v>
      </c>
      <c r="C17" s="21" t="s">
        <v>24</v>
      </c>
      <c r="D17" s="23">
        <f>+D21-D18-D20</f>
        <v>35047.590430134631</v>
      </c>
      <c r="E17" s="23">
        <f>+E21-E18-E20</f>
        <v>31272.845343304762</v>
      </c>
    </row>
    <row r="18" spans="2:5" x14ac:dyDescent="0.25">
      <c r="B18" t="s">
        <v>25</v>
      </c>
      <c r="C18" s="21" t="s">
        <v>24</v>
      </c>
      <c r="D18" s="24">
        <f>+D28/D10</f>
        <v>4447.9076658549866</v>
      </c>
      <c r="E18" s="24">
        <f>+E28/E10</f>
        <v>7527.2283576007467</v>
      </c>
    </row>
    <row r="19" spans="2:5" x14ac:dyDescent="0.25">
      <c r="C19" s="21" t="s">
        <v>24</v>
      </c>
      <c r="D19" s="25"/>
      <c r="E19" s="25"/>
    </row>
    <row r="20" spans="2:5" x14ac:dyDescent="0.25">
      <c r="B20" t="s">
        <v>26</v>
      </c>
      <c r="C20" s="21" t="s">
        <v>24</v>
      </c>
      <c r="D20" s="24">
        <f>+D30/D10</f>
        <v>1004.5019040103818</v>
      </c>
      <c r="E20" s="24">
        <f>+E30/E10</f>
        <v>1699.9262990944924</v>
      </c>
    </row>
    <row r="21" spans="2:5" ht="15.75" x14ac:dyDescent="0.25">
      <c r="B21" s="26" t="s">
        <v>27</v>
      </c>
      <c r="C21" s="27" t="s">
        <v>24</v>
      </c>
      <c r="D21" s="28">
        <v>40500</v>
      </c>
      <c r="E21" s="28">
        <v>40500</v>
      </c>
    </row>
    <row r="23" spans="2:5" x14ac:dyDescent="0.25">
      <c r="B23" t="s">
        <v>28</v>
      </c>
      <c r="C23" s="21" t="s">
        <v>29</v>
      </c>
      <c r="D23" s="21"/>
    </row>
    <row r="24" spans="2:5" x14ac:dyDescent="0.25">
      <c r="B24" t="s">
        <v>30</v>
      </c>
      <c r="C24" s="29">
        <v>31359.391747552509</v>
      </c>
      <c r="D24" s="30">
        <f>+C24*D11</f>
        <v>1698633.7196590945</v>
      </c>
      <c r="E24" s="30">
        <f>+C24*E11</f>
        <v>2874610.9101923136</v>
      </c>
    </row>
    <row r="25" spans="2:5" x14ac:dyDescent="0.25">
      <c r="B25" t="s">
        <v>31</v>
      </c>
      <c r="C25" s="29">
        <v>56</v>
      </c>
      <c r="D25" s="30">
        <f>+C25*D11</f>
        <v>3033.3333333333335</v>
      </c>
      <c r="E25" s="30">
        <f>+C25*E11</f>
        <v>5133.3333333333339</v>
      </c>
    </row>
    <row r="26" spans="2:5" x14ac:dyDescent="0.25">
      <c r="B26" t="s">
        <v>32</v>
      </c>
      <c r="C26" s="29">
        <v>531</v>
      </c>
      <c r="D26" s="31">
        <f>+C26*D11</f>
        <v>28762.500000000004</v>
      </c>
      <c r="E26" s="31">
        <f>+C26*E11</f>
        <v>48675</v>
      </c>
    </row>
    <row r="27" spans="2:5" x14ac:dyDescent="0.25">
      <c r="B27" t="s">
        <v>33</v>
      </c>
      <c r="C27" s="29">
        <v>2542</v>
      </c>
      <c r="D27" s="32">
        <f>+C27*D11</f>
        <v>137691.66666666669</v>
      </c>
      <c r="E27" s="32">
        <f>+C27*E11</f>
        <v>233016.66666666669</v>
      </c>
    </row>
    <row r="28" spans="2:5" x14ac:dyDescent="0.25">
      <c r="B28" t="s">
        <v>34</v>
      </c>
      <c r="C28" s="29" t="s">
        <v>35</v>
      </c>
      <c r="D28" s="30">
        <f>+SUM(D24:D27)</f>
        <v>1868121.2196590945</v>
      </c>
      <c r="E28" s="30">
        <f>+SUM(E24:E27)</f>
        <v>3161435.9101923136</v>
      </c>
    </row>
    <row r="29" spans="2:5" x14ac:dyDescent="0.25">
      <c r="C29" s="29"/>
      <c r="D29" s="30"/>
      <c r="E29" s="30"/>
    </row>
    <row r="30" spans="2:5" x14ac:dyDescent="0.25">
      <c r="B30" t="s">
        <v>36</v>
      </c>
      <c r="C30" s="29">
        <v>7788.7532249420374</v>
      </c>
      <c r="D30" s="30">
        <f>+C30*D11</f>
        <v>421890.79968436039</v>
      </c>
      <c r="E30" s="30">
        <f>+C30*E11</f>
        <v>713969.04561968683</v>
      </c>
    </row>
  </sheetData>
  <mergeCells count="2">
    <mergeCell ref="D3:E3"/>
    <mergeCell ref="B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tabSelected="1" workbookViewId="0">
      <selection activeCell="H8" sqref="H8"/>
    </sheetView>
  </sheetViews>
  <sheetFormatPr defaultRowHeight="15" x14ac:dyDescent="0.25"/>
  <cols>
    <col min="2" max="2" width="23.140625" customWidth="1"/>
    <col min="3" max="3" width="13.7109375" customWidth="1"/>
    <col min="4" max="5" width="12.7109375" customWidth="1"/>
    <col min="7" max="8" width="16.5703125" customWidth="1"/>
    <col min="9" max="9" width="0" hidden="1" customWidth="1"/>
  </cols>
  <sheetData>
    <row r="1" spans="2:8" ht="18.75" x14ac:dyDescent="0.3">
      <c r="B1" s="1" t="s">
        <v>0</v>
      </c>
    </row>
    <row r="2" spans="2:8" x14ac:dyDescent="0.25">
      <c r="G2" t="s">
        <v>37</v>
      </c>
      <c r="H2" t="s">
        <v>38</v>
      </c>
    </row>
    <row r="3" spans="2:8" ht="30" customHeight="1" x14ac:dyDescent="0.25">
      <c r="B3" s="2" t="s">
        <v>1</v>
      </c>
      <c r="C3" s="2" t="s">
        <v>2</v>
      </c>
      <c r="D3" s="33" t="s">
        <v>39</v>
      </c>
      <c r="E3" s="34"/>
      <c r="G3" s="33" t="s">
        <v>40</v>
      </c>
      <c r="H3" s="34"/>
    </row>
    <row r="4" spans="2:8" x14ac:dyDescent="0.25">
      <c r="B4" s="3" t="s">
        <v>4</v>
      </c>
      <c r="C4" s="4"/>
      <c r="D4" s="4" t="s">
        <v>5</v>
      </c>
      <c r="E4" s="4" t="s">
        <v>6</v>
      </c>
      <c r="G4" s="4" t="s">
        <v>41</v>
      </c>
      <c r="H4" s="4" t="s">
        <v>42</v>
      </c>
    </row>
    <row r="5" spans="2:8" x14ac:dyDescent="0.25">
      <c r="B5" s="5" t="s">
        <v>7</v>
      </c>
      <c r="C5" s="6" t="s">
        <v>8</v>
      </c>
      <c r="D5" s="6">
        <v>15800</v>
      </c>
      <c r="E5" s="6">
        <v>15800</v>
      </c>
      <c r="G5" s="6">
        <v>14300</v>
      </c>
      <c r="H5" s="6">
        <v>14300</v>
      </c>
    </row>
    <row r="6" spans="2:8" ht="18.75" x14ac:dyDescent="0.3">
      <c r="B6" s="7" t="s">
        <v>9</v>
      </c>
      <c r="C6" s="8" t="s">
        <v>10</v>
      </c>
      <c r="D6" s="9">
        <f>+(D9-700)/(D5*1.05)</f>
        <v>2.4571883589565315</v>
      </c>
      <c r="E6" s="9">
        <f>+(E9-700)/(E5*1.05)</f>
        <v>2.5117336608116041</v>
      </c>
      <c r="G6" s="36">
        <v>2.8</v>
      </c>
      <c r="H6" s="36">
        <v>2.8</v>
      </c>
    </row>
    <row r="7" spans="2:8" x14ac:dyDescent="0.25">
      <c r="B7" s="10" t="s">
        <v>11</v>
      </c>
      <c r="C7" s="11" t="s">
        <v>12</v>
      </c>
      <c r="D7" s="10">
        <v>355</v>
      </c>
      <c r="E7" s="10">
        <v>310</v>
      </c>
      <c r="G7" s="10">
        <v>320</v>
      </c>
      <c r="H7" s="10">
        <v>320</v>
      </c>
    </row>
    <row r="8" spans="2:8" x14ac:dyDescent="0.25">
      <c r="B8" s="10" t="s">
        <v>13</v>
      </c>
      <c r="C8" s="11" t="s">
        <v>14</v>
      </c>
      <c r="D8" s="10"/>
      <c r="E8" s="10"/>
      <c r="G8" s="10">
        <f>+(G6*G5*5%)+700</f>
        <v>2702</v>
      </c>
      <c r="H8" s="10">
        <f>+(H6*H5*0%)+700</f>
        <v>700</v>
      </c>
    </row>
    <row r="9" spans="2:8" x14ac:dyDescent="0.25">
      <c r="B9" s="10" t="s">
        <v>15</v>
      </c>
      <c r="C9" s="11" t="s">
        <v>14</v>
      </c>
      <c r="D9" s="12">
        <f>+(D17*D10)/D7</f>
        <v>41464.75487508886</v>
      </c>
      <c r="E9" s="12">
        <f>+(E17*E10)/E7</f>
        <v>42369.661432864516</v>
      </c>
      <c r="G9" s="12">
        <f>+G8+(G6*G5)</f>
        <v>42742</v>
      </c>
      <c r="H9" s="12">
        <f>+H8+(H6*H5)</f>
        <v>40740</v>
      </c>
    </row>
    <row r="10" spans="2:8" x14ac:dyDescent="0.25">
      <c r="B10" s="10" t="s">
        <v>16</v>
      </c>
      <c r="C10" s="11" t="s">
        <v>12</v>
      </c>
      <c r="D10" s="12">
        <v>420</v>
      </c>
      <c r="E10" s="12">
        <v>420</v>
      </c>
      <c r="G10" s="12">
        <f>+G7+(G11*G12)</f>
        <v>443.5</v>
      </c>
      <c r="H10" s="12">
        <f>+H7+(H11*H12)</f>
        <v>443.5</v>
      </c>
    </row>
    <row r="11" spans="2:8" x14ac:dyDescent="0.25">
      <c r="B11" s="10" t="s">
        <v>17</v>
      </c>
      <c r="C11" s="11" t="s">
        <v>18</v>
      </c>
      <c r="D11" s="12">
        <f>+(D10-D7)/D12</f>
        <v>54.166666666666671</v>
      </c>
      <c r="E11" s="12">
        <f>+(E10-E7)/E12</f>
        <v>91.666666666666671</v>
      </c>
      <c r="G11" s="12">
        <v>95</v>
      </c>
      <c r="H11" s="12">
        <v>95</v>
      </c>
    </row>
    <row r="12" spans="2:8" x14ac:dyDescent="0.25">
      <c r="B12" s="13" t="s">
        <v>19</v>
      </c>
      <c r="C12" s="14" t="s">
        <v>20</v>
      </c>
      <c r="D12" s="15">
        <v>1.2</v>
      </c>
      <c r="E12" s="15">
        <v>1.2</v>
      </c>
      <c r="G12" s="15">
        <v>1.3</v>
      </c>
      <c r="H12" s="15">
        <v>1.3</v>
      </c>
    </row>
    <row r="13" spans="2:8" x14ac:dyDescent="0.25">
      <c r="D13" s="16"/>
      <c r="E13" s="16"/>
    </row>
    <row r="14" spans="2:8" x14ac:dyDescent="0.25">
      <c r="B14" s="35" t="s">
        <v>21</v>
      </c>
      <c r="C14" s="35"/>
      <c r="D14" s="17">
        <f>(2.67-D6)*100</f>
        <v>21.281164104346839</v>
      </c>
      <c r="E14" s="17">
        <f>(2.67-E6)*100</f>
        <v>15.826633918839583</v>
      </c>
      <c r="G14" s="22"/>
      <c r="H14" s="22"/>
    </row>
    <row r="15" spans="2:8" x14ac:dyDescent="0.25">
      <c r="B15" s="18"/>
      <c r="C15" s="18"/>
      <c r="D15" s="19"/>
      <c r="E15" s="19"/>
      <c r="G15" s="22"/>
      <c r="H15" s="22"/>
    </row>
    <row r="16" spans="2:8" x14ac:dyDescent="0.25">
      <c r="B16" s="20" t="s">
        <v>22</v>
      </c>
      <c r="C16" s="21"/>
      <c r="D16" s="22"/>
      <c r="E16" s="22"/>
      <c r="G16" s="22"/>
      <c r="H16" s="22"/>
    </row>
    <row r="17" spans="2:8" x14ac:dyDescent="0.25">
      <c r="B17" t="s">
        <v>23</v>
      </c>
      <c r="C17" s="21" t="s">
        <v>24</v>
      </c>
      <c r="D17" s="23">
        <f>+D21-D18-D20</f>
        <v>35047.590430134631</v>
      </c>
      <c r="E17" s="23">
        <f>+E21-E18-E20</f>
        <v>31272.845343304762</v>
      </c>
      <c r="G17" s="23">
        <f>+(G9*G7)/G10</f>
        <v>30839.774520856819</v>
      </c>
      <c r="H17" s="23">
        <f>+(H9*H7)/H10</f>
        <v>29395.264937993237</v>
      </c>
    </row>
    <row r="18" spans="2:8" x14ac:dyDescent="0.25">
      <c r="B18" t="s">
        <v>25</v>
      </c>
      <c r="C18" s="21" t="s">
        <v>24</v>
      </c>
      <c r="D18" s="24">
        <f>+D28/D10</f>
        <v>4447.9076658549866</v>
      </c>
      <c r="E18" s="24">
        <f>+E28/E10</f>
        <v>7527.2283576007467</v>
      </c>
      <c r="G18" s="24">
        <f>+G28/G10</f>
        <v>7387.5923698252273</v>
      </c>
      <c r="H18" s="24">
        <f>+H28/H10</f>
        <v>7387.5923698252273</v>
      </c>
    </row>
    <row r="19" spans="2:8" x14ac:dyDescent="0.25">
      <c r="C19" s="21" t="s">
        <v>24</v>
      </c>
      <c r="D19" s="25"/>
      <c r="E19" s="25"/>
      <c r="G19" s="25">
        <f>+G18+G17</f>
        <v>38227.366890682046</v>
      </c>
      <c r="H19" s="25">
        <f>+H18+H17</f>
        <v>36782.857307818464</v>
      </c>
    </row>
    <row r="20" spans="2:8" x14ac:dyDescent="0.25">
      <c r="B20" t="s">
        <v>26</v>
      </c>
      <c r="C20" s="21" t="s">
        <v>24</v>
      </c>
      <c r="D20" s="24">
        <f>+D30/D10</f>
        <v>1004.5019040103818</v>
      </c>
      <c r="E20" s="24">
        <f>+E30/E10</f>
        <v>1699.9262990944924</v>
      </c>
      <c r="G20" s="24">
        <f>+G30/G10</f>
        <v>1668.3913334148672</v>
      </c>
      <c r="H20" s="24">
        <f>+H30/H10</f>
        <v>1668.3913334148672</v>
      </c>
    </row>
    <row r="21" spans="2:8" ht="15.75" x14ac:dyDescent="0.25">
      <c r="B21" s="26" t="s">
        <v>27</v>
      </c>
      <c r="C21" s="27" t="s">
        <v>24</v>
      </c>
      <c r="D21" s="28">
        <v>40500</v>
      </c>
      <c r="E21" s="28">
        <v>40500</v>
      </c>
      <c r="G21" s="28">
        <f>+G20+G19</f>
        <v>39895.758224096913</v>
      </c>
      <c r="H21" s="28">
        <f>+H20+H19</f>
        <v>38451.248641233331</v>
      </c>
    </row>
    <row r="23" spans="2:8" x14ac:dyDescent="0.25">
      <c r="B23" t="s">
        <v>28</v>
      </c>
      <c r="C23" s="21" t="s">
        <v>29</v>
      </c>
      <c r="D23" s="21"/>
    </row>
    <row r="24" spans="2:8" x14ac:dyDescent="0.25">
      <c r="B24" t="s">
        <v>30</v>
      </c>
      <c r="C24" s="29">
        <v>31359.391747552509</v>
      </c>
      <c r="D24" s="30">
        <f>+C24*D11</f>
        <v>1698633.7196590945</v>
      </c>
      <c r="E24" s="30">
        <f>+C24*E11</f>
        <v>2874610.9101923136</v>
      </c>
      <c r="G24" s="30">
        <f>+C24*G11</f>
        <v>2979142.2160174884</v>
      </c>
      <c r="H24" s="30">
        <f>+C24*H11</f>
        <v>2979142.2160174884</v>
      </c>
    </row>
    <row r="25" spans="2:8" x14ac:dyDescent="0.25">
      <c r="B25" t="s">
        <v>31</v>
      </c>
      <c r="C25" s="29">
        <v>56</v>
      </c>
      <c r="D25" s="30">
        <f>+C25*D11</f>
        <v>3033.3333333333335</v>
      </c>
      <c r="E25" s="30">
        <f>+C25*E11</f>
        <v>5133.3333333333339</v>
      </c>
      <c r="G25" s="30">
        <f>+C25*G11</f>
        <v>5320</v>
      </c>
      <c r="H25" s="30">
        <f>+C25*H11</f>
        <v>5320</v>
      </c>
    </row>
    <row r="26" spans="2:8" x14ac:dyDescent="0.25">
      <c r="B26" t="s">
        <v>32</v>
      </c>
      <c r="C26" s="29">
        <v>531</v>
      </c>
      <c r="D26" s="31">
        <f>+C26*D11</f>
        <v>28762.500000000004</v>
      </c>
      <c r="E26" s="31">
        <f>+C26*E11</f>
        <v>48675</v>
      </c>
      <c r="G26" s="31">
        <f>+C26*G11</f>
        <v>50445</v>
      </c>
      <c r="H26" s="31">
        <f>+C26*H11</f>
        <v>50445</v>
      </c>
    </row>
    <row r="27" spans="2:8" x14ac:dyDescent="0.25">
      <c r="B27" t="s">
        <v>33</v>
      </c>
      <c r="C27" s="29">
        <v>2542</v>
      </c>
      <c r="D27" s="32">
        <f>+C27*D11</f>
        <v>137691.66666666669</v>
      </c>
      <c r="E27" s="32">
        <f>+C27*E11</f>
        <v>233016.66666666669</v>
      </c>
      <c r="G27" s="32">
        <f>+C27*G11</f>
        <v>241490</v>
      </c>
      <c r="H27" s="32">
        <f>+C27*H11</f>
        <v>241490</v>
      </c>
    </row>
    <row r="28" spans="2:8" x14ac:dyDescent="0.25">
      <c r="B28" t="s">
        <v>34</v>
      </c>
      <c r="C28" s="29" t="s">
        <v>35</v>
      </c>
      <c r="D28" s="30">
        <f>+SUM(D24:D27)</f>
        <v>1868121.2196590945</v>
      </c>
      <c r="E28" s="30">
        <f>+SUM(E24:E27)</f>
        <v>3161435.9101923136</v>
      </c>
      <c r="G28" s="30">
        <f>+SUM(G24:G27)</f>
        <v>3276397.2160174884</v>
      </c>
      <c r="H28" s="30">
        <f>+SUM(H24:H27)</f>
        <v>3276397.2160174884</v>
      </c>
    </row>
    <row r="29" spans="2:8" x14ac:dyDescent="0.25">
      <c r="C29" s="29"/>
      <c r="D29" s="30"/>
      <c r="E29" s="30"/>
      <c r="G29" s="30"/>
      <c r="H29" s="30"/>
    </row>
    <row r="30" spans="2:8" x14ac:dyDescent="0.25">
      <c r="B30" t="s">
        <v>36</v>
      </c>
      <c r="C30" s="29">
        <v>7788.7532249420374</v>
      </c>
      <c r="D30" s="30">
        <f>+C30*D11</f>
        <v>421890.79968436039</v>
      </c>
      <c r="E30" s="30">
        <f>+C30*E11</f>
        <v>713969.04561968683</v>
      </c>
      <c r="G30" s="30">
        <f>+C30*G11</f>
        <v>739931.5563694936</v>
      </c>
      <c r="H30" s="30">
        <f>+C30*H11</f>
        <v>739931.5563694936</v>
      </c>
    </row>
  </sheetData>
  <mergeCells count="3">
    <mergeCell ref="D3:E3"/>
    <mergeCell ref="G3:H3"/>
    <mergeCell ref="B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UPDATE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Ferdy Fu (GGL)</dc:creator>
  <cp:lastModifiedBy>Ferdy Fu (GGL)</cp:lastModifiedBy>
  <dcterms:created xsi:type="dcterms:W3CDTF">2020-04-21T03:29:23Z</dcterms:created>
  <dcterms:modified xsi:type="dcterms:W3CDTF">2020-06-17T06:42:11Z</dcterms:modified>
</cp:coreProperties>
</file>