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reciaro\Documents\20.- ENERGY 291\HW1\"/>
    </mc:Choice>
  </mc:AlternateContent>
  <bookViews>
    <workbookView xWindow="0" yWindow="0" windowWidth="12570" windowHeight="264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Sheet1!$B$10:$B$18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Sheet1!$B$39</definedName>
    <definedName name="solver_lhs2" localSheetId="0" hidden="1">Sheet1!$B$43</definedName>
    <definedName name="solver_lhs3" localSheetId="0" hidden="1">Sheet1!$B$47:$B$55</definedName>
    <definedName name="solver_lhs4" localSheetId="0" hidden="1">Sheet1!$B$59:$B$67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Sheet1!$M$34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hs1" localSheetId="0" hidden="1">Sheet1!$D$39</definedName>
    <definedName name="solver_rhs2" localSheetId="0" hidden="1">Sheet1!$D$43</definedName>
    <definedName name="solver_rhs3" localSheetId="0" hidden="1">Sheet1!$D$47:$D$55</definedName>
    <definedName name="solver_rhs4" localSheetId="0" hidden="1">Sheet1!$D$59:$D$67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9" i="1" l="1"/>
  <c r="B120" i="1"/>
  <c r="B121" i="1"/>
  <c r="B122" i="1"/>
  <c r="B123" i="1"/>
  <c r="B124" i="1"/>
  <c r="B125" i="1"/>
  <c r="B126" i="1"/>
  <c r="B118" i="1"/>
  <c r="B59" i="1"/>
  <c r="B24" i="1"/>
  <c r="H24" i="1"/>
  <c r="J24" i="1"/>
  <c r="B43" i="1"/>
  <c r="B214" i="1"/>
  <c r="B215" i="1"/>
  <c r="B216" i="1"/>
  <c r="B217" i="1"/>
  <c r="B218" i="1"/>
  <c r="B219" i="1"/>
  <c r="B220" i="1"/>
  <c r="B213" i="1"/>
  <c r="B212" i="1"/>
  <c r="D43" i="1"/>
  <c r="B60" i="1"/>
  <c r="B61" i="1"/>
  <c r="B62" i="1"/>
  <c r="B63" i="1"/>
  <c r="B64" i="1"/>
  <c r="B65" i="1"/>
  <c r="B66" i="1"/>
  <c r="B67" i="1"/>
  <c r="D48" i="1"/>
  <c r="D49" i="1"/>
  <c r="D50" i="1"/>
  <c r="D51" i="1"/>
  <c r="D52" i="1"/>
  <c r="D53" i="1"/>
  <c r="D54" i="1"/>
  <c r="D55" i="1"/>
  <c r="D47" i="1"/>
  <c r="B48" i="1"/>
  <c r="B49" i="1"/>
  <c r="B50" i="1"/>
  <c r="B51" i="1"/>
  <c r="B52" i="1"/>
  <c r="B53" i="1"/>
  <c r="B54" i="1"/>
  <c r="B55" i="1"/>
  <c r="B47" i="1"/>
  <c r="B25" i="1"/>
  <c r="J25" i="1"/>
  <c r="F25" i="1"/>
  <c r="H25" i="1"/>
  <c r="M25" i="1"/>
  <c r="B26" i="1"/>
  <c r="J26" i="1"/>
  <c r="F26" i="1"/>
  <c r="H26" i="1"/>
  <c r="M26" i="1"/>
  <c r="B27" i="1"/>
  <c r="J27" i="1"/>
  <c r="F27" i="1"/>
  <c r="H27" i="1"/>
  <c r="M27" i="1"/>
  <c r="B28" i="1"/>
  <c r="J28" i="1"/>
  <c r="F28" i="1"/>
  <c r="H28" i="1"/>
  <c r="M28" i="1"/>
  <c r="B29" i="1"/>
  <c r="J29" i="1"/>
  <c r="F29" i="1"/>
  <c r="H29" i="1"/>
  <c r="M29" i="1"/>
  <c r="B30" i="1"/>
  <c r="J30" i="1"/>
  <c r="F30" i="1"/>
  <c r="H30" i="1"/>
  <c r="M30" i="1"/>
  <c r="B31" i="1"/>
  <c r="J31" i="1"/>
  <c r="F31" i="1"/>
  <c r="H31" i="1"/>
  <c r="M31" i="1"/>
  <c r="B32" i="1"/>
  <c r="J32" i="1"/>
  <c r="F32" i="1"/>
  <c r="H32" i="1"/>
  <c r="M32" i="1"/>
  <c r="F24" i="1"/>
  <c r="M24" i="1"/>
  <c r="M34" i="1"/>
  <c r="D39" i="1"/>
  <c r="G25" i="1"/>
  <c r="G26" i="1"/>
  <c r="G27" i="1"/>
  <c r="G28" i="1"/>
  <c r="G29" i="1"/>
  <c r="G30" i="1"/>
  <c r="G31" i="1"/>
  <c r="G32" i="1"/>
  <c r="G24" i="1"/>
  <c r="B39" i="1"/>
  <c r="C25" i="1"/>
  <c r="C26" i="1"/>
  <c r="C27" i="1"/>
  <c r="C28" i="1"/>
  <c r="C29" i="1"/>
  <c r="C30" i="1"/>
  <c r="C31" i="1"/>
  <c r="C32" i="1"/>
  <c r="C24" i="1"/>
</calcChain>
</file>

<file path=xl/sharedStrings.xml><?xml version="1.0" encoding="utf-8"?>
<sst xmlns="http://schemas.openxmlformats.org/spreadsheetml/2006/main" count="495" uniqueCount="89">
  <si>
    <t>Emissions data</t>
  </si>
  <si>
    <t>Source</t>
  </si>
  <si>
    <t>Data</t>
  </si>
  <si>
    <t>Cost data</t>
  </si>
  <si>
    <t>Emissions limit</t>
  </si>
  <si>
    <t>Maximum average emissions</t>
  </si>
  <si>
    <t>Problem statement</t>
  </si>
  <si>
    <t xml:space="preserve">Problem statement:  </t>
  </si>
  <si>
    <t>Decision variables</t>
  </si>
  <si>
    <t>Amount purchased</t>
  </si>
  <si>
    <t>Units</t>
  </si>
  <si>
    <t>Objective function</t>
  </si>
  <si>
    <t>Conversion factors</t>
  </si>
  <si>
    <t>Objective function terms</t>
  </si>
  <si>
    <t>$</t>
  </si>
  <si>
    <t>Constraints</t>
  </si>
  <si>
    <t>Purchases</t>
  </si>
  <si>
    <t>&gt;=</t>
  </si>
  <si>
    <t>Emissions constraint</t>
  </si>
  <si>
    <t>Emissions</t>
  </si>
  <si>
    <t>&lt;=</t>
  </si>
  <si>
    <t>Availability constraints</t>
  </si>
  <si>
    <t>Availability</t>
  </si>
  <si>
    <t>"The sum of emissions must be less than or equal to our emissions limit"</t>
  </si>
  <si>
    <t>Total objective value</t>
  </si>
  <si>
    <t>Positivity constriants</t>
  </si>
  <si>
    <t>Decision variables must be greater than or equal to 0</t>
  </si>
  <si>
    <t xml:space="preserve">Purchases </t>
  </si>
  <si>
    <t>Name</t>
  </si>
  <si>
    <t>Value</t>
  </si>
  <si>
    <t>Unit</t>
  </si>
  <si>
    <t>Model</t>
  </si>
  <si>
    <t>Sample problem - Maximizing the profit of a refinery</t>
  </si>
  <si>
    <t xml:space="preserve">You run an oil refinery.  Due to new regulations on greenhouse gas emissions, you must reduce your average electricity carbon intensity.  </t>
  </si>
  <si>
    <t>Your assignment is to lower cost and emmissions.</t>
  </si>
  <si>
    <t>Bachaquero</t>
  </si>
  <si>
    <t>Maya</t>
  </si>
  <si>
    <t>Arab Medium</t>
  </si>
  <si>
    <t>Mars</t>
  </si>
  <si>
    <t>Bonny Light</t>
  </si>
  <si>
    <t>Kirkuk Blend</t>
  </si>
  <si>
    <t>Oil sands - SAGD</t>
  </si>
  <si>
    <t>Oil sands - Mining</t>
  </si>
  <si>
    <t>CA Thermal</t>
  </si>
  <si>
    <t>Availability of crude oils</t>
  </si>
  <si>
    <t>GJ/day</t>
  </si>
  <si>
    <t>GJ</t>
  </si>
  <si>
    <t>"The sum of purchases must be equal to refinary capacity"</t>
  </si>
  <si>
    <t>Capacity</t>
  </si>
  <si>
    <t>=</t>
  </si>
  <si>
    <t>Value (Purchase Cost)</t>
  </si>
  <si>
    <t>Value (Refinning Cost)</t>
  </si>
  <si>
    <t>$/GJ</t>
  </si>
  <si>
    <t>Cost</t>
  </si>
  <si>
    <t>Keesom et al. 2009</t>
  </si>
  <si>
    <t>Keesom et al. 2010</t>
  </si>
  <si>
    <t>Keesom et al. 2011</t>
  </si>
  <si>
    <t>Keesom et al. 2012</t>
  </si>
  <si>
    <t>Keesom et al. 2013</t>
  </si>
  <si>
    <t>Keesom et al. 2014</t>
  </si>
  <si>
    <t>Keesom et al. 2015</t>
  </si>
  <si>
    <t>Keesom et al. 2016</t>
  </si>
  <si>
    <t>Keesom et al. 2017</t>
  </si>
  <si>
    <t>Capacity constraint</t>
  </si>
  <si>
    <t>Total capacity</t>
  </si>
  <si>
    <t>Prices of Oil Products</t>
  </si>
  <si>
    <t>Gasoline</t>
  </si>
  <si>
    <t>Diesel</t>
  </si>
  <si>
    <t>Asphalt &amp; Other products</t>
  </si>
  <si>
    <t>Gasoline Yield</t>
  </si>
  <si>
    <t>GJ/Gjinput</t>
  </si>
  <si>
    <t>Diesel Yield</t>
  </si>
  <si>
    <t>Asphalt and other yield</t>
  </si>
  <si>
    <t>Sell products</t>
  </si>
  <si>
    <t>Purchase crude oils</t>
  </si>
  <si>
    <t>Embodied GHG Emissions limit</t>
  </si>
  <si>
    <t>kgCO2/GJ</t>
  </si>
  <si>
    <t>LCFS</t>
  </si>
  <si>
    <t>kgCO2/d</t>
  </si>
  <si>
    <t>Value (Production Emissions)</t>
  </si>
  <si>
    <t>Value (Gravity)</t>
  </si>
  <si>
    <t>API</t>
  </si>
  <si>
    <t>Value (Sulfur)</t>
  </si>
  <si>
    <t>%</t>
  </si>
  <si>
    <t>"Cannot purchase more crude oil than is available for each type"</t>
  </si>
  <si>
    <t>sum of products</t>
  </si>
  <si>
    <t>Value (Refining Emissions)</t>
  </si>
  <si>
    <t>kgCO2/Gjproduced</t>
  </si>
  <si>
    <t>simple linear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</si>
</sst>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7" formatCode="0.00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2" fontId="2" fillId="2" borderId="0" xfId="1" applyNumberFormat="1"/>
    <xf numFmtId="2" fontId="0" fillId="0" borderId="0" xfId="0" applyNumberFormat="1"/>
    <xf numFmtId="0" fontId="4" fillId="4" borderId="0" xfId="3"/>
    <xf numFmtId="0" fontId="0" fillId="0" borderId="2" xfId="0" applyFont="1" applyBorder="1"/>
    <xf numFmtId="1" fontId="3" fillId="3" borderId="0" xfId="2" applyNumberFormat="1"/>
    <xf numFmtId="11" fontId="0" fillId="0" borderId="0" xfId="0" applyNumberFormat="1"/>
    <xf numFmtId="0" fontId="0" fillId="0" borderId="0" xfId="0" applyFont="1" applyBorder="1"/>
    <xf numFmtId="0" fontId="0" fillId="0" borderId="0" xfId="0" applyFont="1" applyFill="1" applyBorder="1"/>
    <xf numFmtId="2" fontId="0" fillId="0" borderId="0" xfId="0" applyNumberFormat="1" applyFont="1" applyBorder="1"/>
    <xf numFmtId="2" fontId="0" fillId="0" borderId="0" xfId="0" applyNumberFormat="1" applyFont="1" applyFill="1" applyBorder="1"/>
    <xf numFmtId="164" fontId="0" fillId="0" borderId="0" xfId="0" applyNumberFormat="1" applyFont="1" applyBorder="1"/>
    <xf numFmtId="164" fontId="0" fillId="0" borderId="0" xfId="0" applyNumberFormat="1" applyFont="1" applyFill="1" applyBorder="1"/>
    <xf numFmtId="164" fontId="0" fillId="0" borderId="0" xfId="0" applyNumberFormat="1"/>
    <xf numFmtId="167" fontId="0" fillId="0" borderId="0" xfId="0" applyNumberFormat="1"/>
  </cellXfs>
  <cellStyles count="10">
    <cellStyle name="Accent1" xfId="3" builtinId="29"/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0"/>
  <sheetViews>
    <sheetView tabSelected="1" topLeftCell="A4" zoomScale="90" zoomScaleNormal="90" workbookViewId="0">
      <selection activeCell="D40" sqref="D40"/>
    </sheetView>
  </sheetViews>
  <sheetFormatPr defaultColWidth="8.85546875" defaultRowHeight="15" x14ac:dyDescent="0.25"/>
  <cols>
    <col min="1" max="1" width="27.42578125" customWidth="1"/>
    <col min="2" max="2" width="66.7109375" bestFit="1" customWidth="1"/>
    <col min="3" max="3" width="10.42578125" bestFit="1" customWidth="1"/>
    <col min="4" max="4" width="18.7109375" customWidth="1"/>
    <col min="8" max="8" width="18.28515625" bestFit="1" customWidth="1"/>
    <col min="9" max="9" width="18.28515625" customWidth="1"/>
    <col min="10" max="12" width="11.140625" customWidth="1"/>
    <col min="13" max="13" width="23.42578125" bestFit="1" customWidth="1"/>
  </cols>
  <sheetData>
    <row r="1" spans="1:3" s="7" customFormat="1" ht="15.75" x14ac:dyDescent="0.25">
      <c r="A1" s="7" t="s">
        <v>32</v>
      </c>
    </row>
    <row r="2" spans="1:3" x14ac:dyDescent="0.25">
      <c r="A2" t="s">
        <v>7</v>
      </c>
    </row>
    <row r="3" spans="1:3" x14ac:dyDescent="0.25">
      <c r="A3" t="s">
        <v>33</v>
      </c>
    </row>
    <row r="4" spans="1:3" x14ac:dyDescent="0.25">
      <c r="A4" t="s">
        <v>34</v>
      </c>
    </row>
    <row r="7" spans="1:3" s="7" customFormat="1" ht="15.75" x14ac:dyDescent="0.25">
      <c r="A7" s="7" t="s">
        <v>31</v>
      </c>
    </row>
    <row r="8" spans="1:3" s="4" customFormat="1" x14ac:dyDescent="0.25">
      <c r="A8" s="3" t="s">
        <v>8</v>
      </c>
    </row>
    <row r="9" spans="1:3" x14ac:dyDescent="0.25">
      <c r="B9" t="s">
        <v>9</v>
      </c>
      <c r="C9" t="s">
        <v>10</v>
      </c>
    </row>
    <row r="10" spans="1:3" x14ac:dyDescent="0.25">
      <c r="A10" t="s">
        <v>35</v>
      </c>
      <c r="B10" s="5">
        <v>10674.208505644991</v>
      </c>
      <c r="C10" t="s">
        <v>46</v>
      </c>
    </row>
    <row r="11" spans="1:3" x14ac:dyDescent="0.25">
      <c r="A11" t="s">
        <v>36</v>
      </c>
      <c r="B11" s="5">
        <v>60000</v>
      </c>
      <c r="C11" t="s">
        <v>46</v>
      </c>
    </row>
    <row r="12" spans="1:3" x14ac:dyDescent="0.25">
      <c r="A12" t="s">
        <v>37</v>
      </c>
      <c r="B12" s="5">
        <v>20000</v>
      </c>
      <c r="C12" t="s">
        <v>46</v>
      </c>
    </row>
    <row r="13" spans="1:3" x14ac:dyDescent="0.25">
      <c r="A13" t="s">
        <v>38</v>
      </c>
      <c r="B13" s="5">
        <v>0</v>
      </c>
      <c r="C13" t="s">
        <v>46</v>
      </c>
    </row>
    <row r="14" spans="1:3" x14ac:dyDescent="0.25">
      <c r="A14" t="s">
        <v>39</v>
      </c>
      <c r="B14" s="5">
        <v>4000</v>
      </c>
      <c r="C14" t="s">
        <v>46</v>
      </c>
    </row>
    <row r="15" spans="1:3" x14ac:dyDescent="0.25">
      <c r="A15" t="s">
        <v>40</v>
      </c>
      <c r="B15" s="5">
        <v>20000</v>
      </c>
      <c r="C15" t="s">
        <v>46</v>
      </c>
    </row>
    <row r="16" spans="1:3" x14ac:dyDescent="0.25">
      <c r="A16" t="s">
        <v>41</v>
      </c>
      <c r="B16" s="5">
        <v>0</v>
      </c>
      <c r="C16" t="s">
        <v>46</v>
      </c>
    </row>
    <row r="17" spans="1:14" x14ac:dyDescent="0.25">
      <c r="A17" t="s">
        <v>42</v>
      </c>
      <c r="B17" s="5">
        <v>0</v>
      </c>
      <c r="C17" t="s">
        <v>46</v>
      </c>
    </row>
    <row r="18" spans="1:14" x14ac:dyDescent="0.25">
      <c r="A18" t="s">
        <v>43</v>
      </c>
      <c r="B18" s="5">
        <v>20325.791494355009</v>
      </c>
      <c r="C18" t="s">
        <v>46</v>
      </c>
    </row>
    <row r="21" spans="1:14" s="4" customFormat="1" x14ac:dyDescent="0.25">
      <c r="A21" s="3" t="s">
        <v>11</v>
      </c>
    </row>
    <row r="22" spans="1:14" x14ac:dyDescent="0.25">
      <c r="F22" s="2"/>
    </row>
    <row r="23" spans="1:14" x14ac:dyDescent="0.25">
      <c r="B23" s="2" t="s">
        <v>8</v>
      </c>
      <c r="C23" t="s">
        <v>10</v>
      </c>
      <c r="D23" s="2" t="s">
        <v>12</v>
      </c>
      <c r="E23" t="s">
        <v>10</v>
      </c>
      <c r="F23" s="2" t="s">
        <v>53</v>
      </c>
      <c r="G23" t="s">
        <v>10</v>
      </c>
      <c r="H23" s="2" t="s">
        <v>74</v>
      </c>
      <c r="I23" t="s">
        <v>10</v>
      </c>
      <c r="J23" s="2" t="s">
        <v>73</v>
      </c>
      <c r="K23" t="s">
        <v>10</v>
      </c>
      <c r="M23" s="2" t="s">
        <v>13</v>
      </c>
    </row>
    <row r="24" spans="1:14" x14ac:dyDescent="0.25">
      <c r="A24" t="s">
        <v>35</v>
      </c>
      <c r="B24" s="6">
        <f>B10</f>
        <v>10674.208505644991</v>
      </c>
      <c r="C24" t="str">
        <f>C10</f>
        <v>GJ</v>
      </c>
      <c r="D24">
        <v>1</v>
      </c>
      <c r="F24">
        <f>B83+B94</f>
        <v>16.169999999999998</v>
      </c>
      <c r="G24" t="str">
        <f>C83</f>
        <v>$/GJ</v>
      </c>
      <c r="H24">
        <f>B24*F24</f>
        <v>172601.95153627946</v>
      </c>
      <c r="I24" t="s">
        <v>14</v>
      </c>
      <c r="J24">
        <f>B24*($B$166*B173+$B$167*B186+$B$168+B199)</f>
        <v>282932.70549232722</v>
      </c>
      <c r="K24" t="s">
        <v>14</v>
      </c>
      <c r="M24" s="6">
        <f>J24-H24</f>
        <v>110330.75395604776</v>
      </c>
      <c r="N24" t="s">
        <v>14</v>
      </c>
    </row>
    <row r="25" spans="1:14" x14ac:dyDescent="0.25">
      <c r="A25" t="s">
        <v>36</v>
      </c>
      <c r="B25" s="6">
        <f t="shared" ref="B25:C32" si="0">B11</f>
        <v>60000</v>
      </c>
      <c r="C25" t="str">
        <f t="shared" si="0"/>
        <v>GJ</v>
      </c>
      <c r="D25">
        <v>1</v>
      </c>
      <c r="F25">
        <f t="shared" ref="F25:F32" si="1">B84+B95</f>
        <v>16.869999999999997</v>
      </c>
      <c r="G25" t="str">
        <f t="shared" ref="G25:G32" si="2">C84</f>
        <v>$/GJ</v>
      </c>
      <c r="H25">
        <f t="shared" ref="H25:H32" si="3">B25*F25</f>
        <v>1012199.9999999999</v>
      </c>
      <c r="I25" t="s">
        <v>14</v>
      </c>
      <c r="J25">
        <f>B25*($B$166*B174+$B$167*B187+$B$168+B200)</f>
        <v>1677966</v>
      </c>
      <c r="K25" t="s">
        <v>14</v>
      </c>
      <c r="M25" s="6">
        <f t="shared" ref="M25:M32" si="4">J25-H25</f>
        <v>665766.00000000012</v>
      </c>
      <c r="N25" t="s">
        <v>14</v>
      </c>
    </row>
    <row r="26" spans="1:14" x14ac:dyDescent="0.25">
      <c r="A26" t="s">
        <v>37</v>
      </c>
      <c r="B26" s="6">
        <f t="shared" si="0"/>
        <v>20000</v>
      </c>
      <c r="C26" t="str">
        <f t="shared" si="0"/>
        <v>GJ</v>
      </c>
      <c r="D26">
        <v>1</v>
      </c>
      <c r="F26">
        <f t="shared" si="1"/>
        <v>17.45</v>
      </c>
      <c r="G26" t="str">
        <f t="shared" si="2"/>
        <v>$/GJ</v>
      </c>
      <c r="H26">
        <f t="shared" si="3"/>
        <v>349000</v>
      </c>
      <c r="I26" t="s">
        <v>14</v>
      </c>
      <c r="J26">
        <f>B26*($B$166*B175+$B$167*B188+$B$168+B201)</f>
        <v>620008</v>
      </c>
      <c r="K26" t="s">
        <v>14</v>
      </c>
      <c r="M26" s="6">
        <f t="shared" si="4"/>
        <v>271008</v>
      </c>
      <c r="N26" t="s">
        <v>14</v>
      </c>
    </row>
    <row r="27" spans="1:14" x14ac:dyDescent="0.25">
      <c r="A27" t="s">
        <v>38</v>
      </c>
      <c r="B27" s="6">
        <f t="shared" si="0"/>
        <v>0</v>
      </c>
      <c r="C27" t="str">
        <f t="shared" si="0"/>
        <v>GJ</v>
      </c>
      <c r="D27">
        <v>1</v>
      </c>
      <c r="F27">
        <f t="shared" si="1"/>
        <v>20.32</v>
      </c>
      <c r="G27" t="str">
        <f t="shared" si="2"/>
        <v>$/GJ</v>
      </c>
      <c r="H27">
        <f t="shared" si="3"/>
        <v>0</v>
      </c>
      <c r="I27" t="s">
        <v>14</v>
      </c>
      <c r="J27">
        <f>B27*($B$166*B176+$B$167*B189+$B$168+B202)</f>
        <v>0</v>
      </c>
      <c r="K27" t="s">
        <v>14</v>
      </c>
      <c r="M27" s="6">
        <f t="shared" si="4"/>
        <v>0</v>
      </c>
      <c r="N27" t="s">
        <v>14</v>
      </c>
    </row>
    <row r="28" spans="1:14" x14ac:dyDescent="0.25">
      <c r="A28" t="s">
        <v>39</v>
      </c>
      <c r="B28" s="6">
        <f t="shared" si="0"/>
        <v>4000</v>
      </c>
      <c r="C28" t="str">
        <f t="shared" si="0"/>
        <v>GJ</v>
      </c>
      <c r="D28">
        <v>1</v>
      </c>
      <c r="F28">
        <f t="shared" si="1"/>
        <v>19.34</v>
      </c>
      <c r="G28" t="str">
        <f t="shared" si="2"/>
        <v>$/GJ</v>
      </c>
      <c r="H28">
        <f t="shared" si="3"/>
        <v>77360</v>
      </c>
      <c r="I28" t="s">
        <v>14</v>
      </c>
      <c r="J28">
        <f>B28*($B$166*B177+$B$167*B190+$B$168+B203)</f>
        <v>124245.6</v>
      </c>
      <c r="K28" t="s">
        <v>14</v>
      </c>
      <c r="M28" s="6">
        <f t="shared" si="4"/>
        <v>46885.600000000006</v>
      </c>
      <c r="N28" t="s">
        <v>14</v>
      </c>
    </row>
    <row r="29" spans="1:14" x14ac:dyDescent="0.25">
      <c r="A29" t="s">
        <v>40</v>
      </c>
      <c r="B29" s="6">
        <f t="shared" si="0"/>
        <v>20000</v>
      </c>
      <c r="C29" t="str">
        <f t="shared" si="0"/>
        <v>GJ</v>
      </c>
      <c r="D29">
        <v>1</v>
      </c>
      <c r="F29">
        <f t="shared" si="1"/>
        <v>18.2</v>
      </c>
      <c r="G29" t="str">
        <f t="shared" si="2"/>
        <v>$/GJ</v>
      </c>
      <c r="H29">
        <f t="shared" si="3"/>
        <v>364000</v>
      </c>
      <c r="I29" t="s">
        <v>14</v>
      </c>
      <c r="J29">
        <f>B29*($B$166*B178+$B$167*B191+$B$168+B204)</f>
        <v>636236</v>
      </c>
      <c r="K29" t="s">
        <v>14</v>
      </c>
      <c r="M29" s="6">
        <f t="shared" si="4"/>
        <v>272236</v>
      </c>
      <c r="N29" t="s">
        <v>14</v>
      </c>
    </row>
    <row r="30" spans="1:14" x14ac:dyDescent="0.25">
      <c r="A30" t="s">
        <v>41</v>
      </c>
      <c r="B30" s="6">
        <f t="shared" si="0"/>
        <v>0</v>
      </c>
      <c r="C30" t="str">
        <f t="shared" si="0"/>
        <v>GJ</v>
      </c>
      <c r="D30">
        <v>1</v>
      </c>
      <c r="F30">
        <f t="shared" si="1"/>
        <v>15.83</v>
      </c>
      <c r="G30" t="str">
        <f t="shared" si="2"/>
        <v>$/GJ</v>
      </c>
      <c r="H30">
        <f t="shared" si="3"/>
        <v>0</v>
      </c>
      <c r="I30" t="s">
        <v>14</v>
      </c>
      <c r="J30">
        <f>B30*($B$166*B179+$B$167*B192+$B$168+B205)</f>
        <v>0</v>
      </c>
      <c r="K30" t="s">
        <v>14</v>
      </c>
      <c r="M30" s="6">
        <f t="shared" si="4"/>
        <v>0</v>
      </c>
      <c r="N30" t="s">
        <v>14</v>
      </c>
    </row>
    <row r="31" spans="1:14" x14ac:dyDescent="0.25">
      <c r="A31" t="s">
        <v>42</v>
      </c>
      <c r="B31" s="6">
        <f t="shared" si="0"/>
        <v>0</v>
      </c>
      <c r="C31" t="str">
        <f t="shared" si="0"/>
        <v>GJ</v>
      </c>
      <c r="D31">
        <v>1</v>
      </c>
      <c r="F31">
        <f t="shared" si="1"/>
        <v>15.83</v>
      </c>
      <c r="G31" t="str">
        <f t="shared" si="2"/>
        <v>$/GJ</v>
      </c>
      <c r="H31">
        <f t="shared" si="3"/>
        <v>0</v>
      </c>
      <c r="I31" t="s">
        <v>14</v>
      </c>
      <c r="J31">
        <f>B31*($B$166*B180+$B$167*B193+$B$168+B206)</f>
        <v>0</v>
      </c>
      <c r="K31" t="s">
        <v>14</v>
      </c>
      <c r="M31" s="6">
        <f t="shared" si="4"/>
        <v>0</v>
      </c>
      <c r="N31" t="s">
        <v>14</v>
      </c>
    </row>
    <row r="32" spans="1:14" x14ac:dyDescent="0.25">
      <c r="A32" t="s">
        <v>43</v>
      </c>
      <c r="B32" s="6">
        <f t="shared" si="0"/>
        <v>20325.791494355009</v>
      </c>
      <c r="C32" t="str">
        <f t="shared" si="0"/>
        <v>GJ</v>
      </c>
      <c r="D32">
        <v>1</v>
      </c>
      <c r="F32">
        <f t="shared" si="1"/>
        <v>15.48</v>
      </c>
      <c r="G32" t="str">
        <f t="shared" si="2"/>
        <v>$/GJ</v>
      </c>
      <c r="H32">
        <f t="shared" si="3"/>
        <v>314643.25233261555</v>
      </c>
      <c r="I32" t="s">
        <v>14</v>
      </c>
      <c r="J32">
        <f>B32*($B$166*B181+$B$167*B194+$B$168+B207)</f>
        <v>559497.89956936322</v>
      </c>
      <c r="K32" t="s">
        <v>14</v>
      </c>
      <c r="M32" s="6">
        <f t="shared" si="4"/>
        <v>244854.64723674767</v>
      </c>
      <c r="N32" t="s">
        <v>14</v>
      </c>
    </row>
    <row r="33" spans="1:13" x14ac:dyDescent="0.25">
      <c r="M33" s="6"/>
    </row>
    <row r="34" spans="1:13" x14ac:dyDescent="0.25">
      <c r="K34" s="2" t="s">
        <v>24</v>
      </c>
      <c r="M34" s="9">
        <f>SUM(M24:M32)</f>
        <v>1611081.0011927956</v>
      </c>
    </row>
    <row r="35" spans="1:13" s="4" customFormat="1" x14ac:dyDescent="0.25">
      <c r="A35" s="3" t="s">
        <v>15</v>
      </c>
    </row>
    <row r="37" spans="1:13" x14ac:dyDescent="0.25">
      <c r="A37" s="2" t="s">
        <v>63</v>
      </c>
      <c r="B37" t="s">
        <v>47</v>
      </c>
    </row>
    <row r="38" spans="1:13" x14ac:dyDescent="0.25">
      <c r="B38" t="s">
        <v>16</v>
      </c>
      <c r="C38" t="s">
        <v>49</v>
      </c>
      <c r="D38" t="s">
        <v>48</v>
      </c>
    </row>
    <row r="39" spans="1:13" x14ac:dyDescent="0.25">
      <c r="B39" s="6">
        <f>SUM(B10:B18)</f>
        <v>135000</v>
      </c>
      <c r="C39" t="s">
        <v>49</v>
      </c>
      <c r="D39" s="10">
        <f>B74</f>
        <v>135000</v>
      </c>
      <c r="E39" t="s">
        <v>45</v>
      </c>
    </row>
    <row r="41" spans="1:13" x14ac:dyDescent="0.25">
      <c r="A41" s="2" t="s">
        <v>18</v>
      </c>
      <c r="B41" t="s">
        <v>23</v>
      </c>
    </row>
    <row r="42" spans="1:13" x14ac:dyDescent="0.25">
      <c r="B42" t="s">
        <v>19</v>
      </c>
      <c r="C42" t="s">
        <v>20</v>
      </c>
      <c r="D42" t="s">
        <v>4</v>
      </c>
    </row>
    <row r="43" spans="1:13" x14ac:dyDescent="0.25">
      <c r="B43" s="18">
        <f>SUMPRODUCT(B10:B18,B107:B115)+SUMPRODUCT(B10:B18,B212:B220,B118:B126)</f>
        <v>2362500</v>
      </c>
      <c r="C43" t="s">
        <v>20</v>
      </c>
      <c r="D43" s="10">
        <f>B78</f>
        <v>2362500</v>
      </c>
    </row>
    <row r="45" spans="1:13" x14ac:dyDescent="0.25">
      <c r="A45" s="2" t="s">
        <v>21</v>
      </c>
      <c r="B45" t="s">
        <v>84</v>
      </c>
    </row>
    <row r="46" spans="1:13" x14ac:dyDescent="0.25">
      <c r="B46" t="s">
        <v>16</v>
      </c>
      <c r="C46" t="s">
        <v>20</v>
      </c>
      <c r="D46" t="s">
        <v>22</v>
      </c>
    </row>
    <row r="47" spans="1:13" x14ac:dyDescent="0.25">
      <c r="B47" s="6">
        <f>B10</f>
        <v>10674.208505644991</v>
      </c>
      <c r="C47" t="s">
        <v>20</v>
      </c>
      <c r="D47">
        <f>B153</f>
        <v>50000</v>
      </c>
    </row>
    <row r="48" spans="1:13" x14ac:dyDescent="0.25">
      <c r="B48" s="6">
        <f t="shared" ref="B48:B55" si="5">B11</f>
        <v>60000</v>
      </c>
      <c r="C48" t="s">
        <v>20</v>
      </c>
      <c r="D48">
        <f t="shared" ref="D48:D55" si="6">B154</f>
        <v>60000</v>
      </c>
    </row>
    <row r="49" spans="1:4" x14ac:dyDescent="0.25">
      <c r="B49" s="6">
        <f t="shared" si="5"/>
        <v>20000</v>
      </c>
      <c r="C49" t="s">
        <v>20</v>
      </c>
      <c r="D49">
        <f t="shared" si="6"/>
        <v>20000</v>
      </c>
    </row>
    <row r="50" spans="1:4" x14ac:dyDescent="0.25">
      <c r="B50" s="6">
        <f t="shared" si="5"/>
        <v>0</v>
      </c>
      <c r="C50" t="s">
        <v>20</v>
      </c>
      <c r="D50">
        <f t="shared" si="6"/>
        <v>60000</v>
      </c>
    </row>
    <row r="51" spans="1:4" x14ac:dyDescent="0.25">
      <c r="B51" s="6">
        <f t="shared" si="5"/>
        <v>4000</v>
      </c>
      <c r="C51" t="s">
        <v>20</v>
      </c>
      <c r="D51">
        <f t="shared" si="6"/>
        <v>4000</v>
      </c>
    </row>
    <row r="52" spans="1:4" x14ac:dyDescent="0.25">
      <c r="B52" s="6">
        <f t="shared" si="5"/>
        <v>20000</v>
      </c>
      <c r="C52" t="s">
        <v>20</v>
      </c>
      <c r="D52">
        <f t="shared" si="6"/>
        <v>20000</v>
      </c>
    </row>
    <row r="53" spans="1:4" x14ac:dyDescent="0.25">
      <c r="B53" s="6">
        <f t="shared" si="5"/>
        <v>0</v>
      </c>
      <c r="C53" t="s">
        <v>20</v>
      </c>
      <c r="D53">
        <f t="shared" si="6"/>
        <v>75000</v>
      </c>
    </row>
    <row r="54" spans="1:4" x14ac:dyDescent="0.25">
      <c r="B54" s="6">
        <f t="shared" si="5"/>
        <v>0</v>
      </c>
      <c r="C54" t="s">
        <v>20</v>
      </c>
      <c r="D54">
        <f t="shared" si="6"/>
        <v>60000</v>
      </c>
    </row>
    <row r="55" spans="1:4" x14ac:dyDescent="0.25">
      <c r="B55" s="6">
        <f t="shared" si="5"/>
        <v>20325.791494355009</v>
      </c>
      <c r="C55" t="s">
        <v>20</v>
      </c>
      <c r="D55">
        <f t="shared" si="6"/>
        <v>130000</v>
      </c>
    </row>
    <row r="57" spans="1:4" x14ac:dyDescent="0.25">
      <c r="A57" s="2" t="s">
        <v>25</v>
      </c>
      <c r="B57" t="s">
        <v>26</v>
      </c>
    </row>
    <row r="58" spans="1:4" x14ac:dyDescent="0.25">
      <c r="B58" t="s">
        <v>27</v>
      </c>
      <c r="C58" t="s">
        <v>17</v>
      </c>
      <c r="D58">
        <v>0</v>
      </c>
    </row>
    <row r="59" spans="1:4" x14ac:dyDescent="0.25">
      <c r="B59" s="6">
        <f>B10</f>
        <v>10674.208505644991</v>
      </c>
      <c r="C59" t="s">
        <v>17</v>
      </c>
      <c r="D59">
        <v>0</v>
      </c>
    </row>
    <row r="60" spans="1:4" x14ac:dyDescent="0.25">
      <c r="B60" s="6">
        <f t="shared" ref="B60:B67" si="7">B11</f>
        <v>60000</v>
      </c>
      <c r="C60" t="s">
        <v>17</v>
      </c>
      <c r="D60">
        <v>0</v>
      </c>
    </row>
    <row r="61" spans="1:4" x14ac:dyDescent="0.25">
      <c r="B61" s="6">
        <f t="shared" si="7"/>
        <v>20000</v>
      </c>
      <c r="C61" t="s">
        <v>17</v>
      </c>
      <c r="D61">
        <v>0</v>
      </c>
    </row>
    <row r="62" spans="1:4" x14ac:dyDescent="0.25">
      <c r="B62" s="6">
        <f t="shared" si="7"/>
        <v>0</v>
      </c>
      <c r="C62" t="s">
        <v>17</v>
      </c>
      <c r="D62">
        <v>0</v>
      </c>
    </row>
    <row r="63" spans="1:4" x14ac:dyDescent="0.25">
      <c r="B63" s="6">
        <f t="shared" si="7"/>
        <v>4000</v>
      </c>
      <c r="C63" t="s">
        <v>17</v>
      </c>
      <c r="D63">
        <v>0</v>
      </c>
    </row>
    <row r="64" spans="1:4" x14ac:dyDescent="0.25">
      <c r="B64" s="6">
        <f t="shared" si="7"/>
        <v>20000</v>
      </c>
      <c r="C64" t="s">
        <v>17</v>
      </c>
      <c r="D64">
        <v>0</v>
      </c>
    </row>
    <row r="65" spans="1:5" x14ac:dyDescent="0.25">
      <c r="B65" s="6">
        <f t="shared" si="7"/>
        <v>0</v>
      </c>
      <c r="C65" t="s">
        <v>17</v>
      </c>
      <c r="D65">
        <v>0</v>
      </c>
    </row>
    <row r="66" spans="1:5" x14ac:dyDescent="0.25">
      <c r="B66" s="6">
        <f t="shared" si="7"/>
        <v>0</v>
      </c>
      <c r="C66" t="s">
        <v>17</v>
      </c>
      <c r="D66">
        <v>0</v>
      </c>
    </row>
    <row r="67" spans="1:5" x14ac:dyDescent="0.25">
      <c r="B67" s="6">
        <f t="shared" si="7"/>
        <v>20325.791494355009</v>
      </c>
      <c r="C67" t="s">
        <v>17</v>
      </c>
      <c r="D67">
        <v>0</v>
      </c>
    </row>
    <row r="70" spans="1:5" s="7" customFormat="1" ht="15.75" x14ac:dyDescent="0.25">
      <c r="A70" s="7" t="s">
        <v>2</v>
      </c>
    </row>
    <row r="72" spans="1:5" s="4" customFormat="1" x14ac:dyDescent="0.25">
      <c r="A72" s="3" t="s">
        <v>63</v>
      </c>
    </row>
    <row r="73" spans="1:5" s="8" customFormat="1" x14ac:dyDescent="0.25">
      <c r="A73" s="8" t="s">
        <v>28</v>
      </c>
      <c r="B73" s="8" t="s">
        <v>29</v>
      </c>
      <c r="C73" s="8" t="s">
        <v>30</v>
      </c>
      <c r="E73" s="8" t="s">
        <v>1</v>
      </c>
    </row>
    <row r="74" spans="1:5" x14ac:dyDescent="0.25">
      <c r="A74" t="s">
        <v>64</v>
      </c>
      <c r="B74" s="10">
        <v>135000</v>
      </c>
      <c r="C74" t="s">
        <v>45</v>
      </c>
      <c r="E74" t="s">
        <v>6</v>
      </c>
    </row>
    <row r="76" spans="1:5" s="4" customFormat="1" x14ac:dyDescent="0.25">
      <c r="A76" s="3" t="s">
        <v>75</v>
      </c>
    </row>
    <row r="77" spans="1:5" s="8" customFormat="1" x14ac:dyDescent="0.25">
      <c r="A77" s="8" t="s">
        <v>28</v>
      </c>
      <c r="B77" s="8" t="s">
        <v>29</v>
      </c>
      <c r="C77" s="8" t="s">
        <v>30</v>
      </c>
      <c r="E77" s="8" t="s">
        <v>1</v>
      </c>
    </row>
    <row r="78" spans="1:5" x14ac:dyDescent="0.25">
      <c r="A78" t="s">
        <v>5</v>
      </c>
      <c r="B78" s="10">
        <v>2362500</v>
      </c>
      <c r="C78" t="s">
        <v>78</v>
      </c>
      <c r="E78" t="s">
        <v>77</v>
      </c>
    </row>
    <row r="81" spans="1:5" s="4" customFormat="1" x14ac:dyDescent="0.25">
      <c r="A81" s="3" t="s">
        <v>3</v>
      </c>
    </row>
    <row r="82" spans="1:5" s="8" customFormat="1" x14ac:dyDescent="0.25">
      <c r="A82" s="8" t="s">
        <v>28</v>
      </c>
      <c r="B82" s="8" t="s">
        <v>50</v>
      </c>
      <c r="C82" s="8" t="s">
        <v>30</v>
      </c>
      <c r="E82" s="8" t="s">
        <v>1</v>
      </c>
    </row>
    <row r="83" spans="1:5" x14ac:dyDescent="0.25">
      <c r="A83" t="s">
        <v>35</v>
      </c>
      <c r="B83">
        <v>13.86</v>
      </c>
      <c r="C83" t="s">
        <v>52</v>
      </c>
      <c r="E83" t="s">
        <v>54</v>
      </c>
    </row>
    <row r="84" spans="1:5" x14ac:dyDescent="0.25">
      <c r="A84" t="s">
        <v>36</v>
      </c>
      <c r="B84">
        <v>14.87</v>
      </c>
      <c r="C84" t="s">
        <v>52</v>
      </c>
      <c r="E84" t="s">
        <v>54</v>
      </c>
    </row>
    <row r="85" spans="1:5" x14ac:dyDescent="0.25">
      <c r="A85" t="s">
        <v>37</v>
      </c>
      <c r="B85">
        <v>15.46</v>
      </c>
      <c r="C85" t="s">
        <v>52</v>
      </c>
      <c r="E85" t="s">
        <v>54</v>
      </c>
    </row>
    <row r="86" spans="1:5" x14ac:dyDescent="0.25">
      <c r="A86" t="s">
        <v>38</v>
      </c>
      <c r="B86">
        <v>18.36</v>
      </c>
      <c r="C86" t="s">
        <v>52</v>
      </c>
      <c r="E86" t="s">
        <v>54</v>
      </c>
    </row>
    <row r="87" spans="1:5" x14ac:dyDescent="0.25">
      <c r="A87" t="s">
        <v>39</v>
      </c>
      <c r="B87">
        <v>17.43</v>
      </c>
      <c r="C87" t="s">
        <v>52</v>
      </c>
      <c r="E87" t="s">
        <v>54</v>
      </c>
    </row>
    <row r="88" spans="1:5" x14ac:dyDescent="0.25">
      <c r="A88" t="s">
        <v>40</v>
      </c>
      <c r="B88">
        <v>16.3</v>
      </c>
      <c r="C88" t="s">
        <v>52</v>
      </c>
      <c r="E88" t="s">
        <v>54</v>
      </c>
    </row>
    <row r="89" spans="1:5" x14ac:dyDescent="0.25">
      <c r="A89" t="s">
        <v>41</v>
      </c>
      <c r="B89">
        <v>13.47</v>
      </c>
      <c r="C89" t="s">
        <v>52</v>
      </c>
      <c r="E89" t="s">
        <v>54</v>
      </c>
    </row>
    <row r="90" spans="1:5" x14ac:dyDescent="0.25">
      <c r="A90" t="s">
        <v>42</v>
      </c>
      <c r="B90">
        <v>13.47</v>
      </c>
      <c r="C90" t="s">
        <v>52</v>
      </c>
      <c r="E90" t="s">
        <v>54</v>
      </c>
    </row>
    <row r="91" spans="1:5" x14ac:dyDescent="0.25">
      <c r="A91" t="s">
        <v>43</v>
      </c>
      <c r="B91">
        <v>13.18</v>
      </c>
      <c r="C91" t="s">
        <v>52</v>
      </c>
      <c r="E91" t="s">
        <v>54</v>
      </c>
    </row>
    <row r="93" spans="1:5" s="8" customFormat="1" x14ac:dyDescent="0.25">
      <c r="A93" s="8" t="s">
        <v>28</v>
      </c>
      <c r="B93" s="8" t="s">
        <v>51</v>
      </c>
      <c r="C93" s="8" t="s">
        <v>30</v>
      </c>
      <c r="E93" s="8" t="s">
        <v>1</v>
      </c>
    </row>
    <row r="94" spans="1:5" x14ac:dyDescent="0.25">
      <c r="A94" t="s">
        <v>35</v>
      </c>
      <c r="B94">
        <v>2.31</v>
      </c>
      <c r="C94" t="s">
        <v>52</v>
      </c>
      <c r="E94" t="s">
        <v>54</v>
      </c>
    </row>
    <row r="95" spans="1:5" x14ac:dyDescent="0.25">
      <c r="A95" t="s">
        <v>36</v>
      </c>
      <c r="B95">
        <v>2</v>
      </c>
      <c r="C95" t="s">
        <v>52</v>
      </c>
      <c r="E95" t="s">
        <v>54</v>
      </c>
    </row>
    <row r="96" spans="1:5" x14ac:dyDescent="0.25">
      <c r="A96" t="s">
        <v>37</v>
      </c>
      <c r="B96">
        <v>1.99</v>
      </c>
      <c r="C96" t="s">
        <v>52</v>
      </c>
      <c r="E96" t="s">
        <v>54</v>
      </c>
    </row>
    <row r="97" spans="1:5" x14ac:dyDescent="0.25">
      <c r="A97" t="s">
        <v>38</v>
      </c>
      <c r="B97">
        <v>1.96</v>
      </c>
      <c r="C97" t="s">
        <v>52</v>
      </c>
      <c r="E97" t="s">
        <v>54</v>
      </c>
    </row>
    <row r="98" spans="1:5" x14ac:dyDescent="0.25">
      <c r="A98" t="s">
        <v>39</v>
      </c>
      <c r="B98">
        <v>1.91</v>
      </c>
      <c r="C98" t="s">
        <v>52</v>
      </c>
      <c r="E98" t="s">
        <v>54</v>
      </c>
    </row>
    <row r="99" spans="1:5" x14ac:dyDescent="0.25">
      <c r="A99" t="s">
        <v>40</v>
      </c>
      <c r="B99">
        <v>1.9</v>
      </c>
      <c r="C99" t="s">
        <v>52</v>
      </c>
      <c r="E99" t="s">
        <v>54</v>
      </c>
    </row>
    <row r="100" spans="1:5" x14ac:dyDescent="0.25">
      <c r="A100" t="s">
        <v>41</v>
      </c>
      <c r="B100">
        <v>2.36</v>
      </c>
      <c r="C100" t="s">
        <v>52</v>
      </c>
      <c r="E100" t="s">
        <v>54</v>
      </c>
    </row>
    <row r="101" spans="1:5" x14ac:dyDescent="0.25">
      <c r="A101" t="s">
        <v>42</v>
      </c>
      <c r="B101">
        <v>2.36</v>
      </c>
      <c r="C101" t="s">
        <v>52</v>
      </c>
      <c r="E101" t="s">
        <v>54</v>
      </c>
    </row>
    <row r="102" spans="1:5" x14ac:dyDescent="0.25">
      <c r="A102" t="s">
        <v>43</v>
      </c>
      <c r="B102">
        <v>2.2999999999999998</v>
      </c>
      <c r="C102" t="s">
        <v>52</v>
      </c>
      <c r="E102" t="s">
        <v>54</v>
      </c>
    </row>
    <row r="105" spans="1:5" s="3" customFormat="1" x14ac:dyDescent="0.25">
      <c r="A105" s="3" t="s">
        <v>0</v>
      </c>
    </row>
    <row r="106" spans="1:5" s="8" customFormat="1" x14ac:dyDescent="0.25">
      <c r="A106" s="8" t="s">
        <v>28</v>
      </c>
      <c r="B106" s="8" t="s">
        <v>79</v>
      </c>
      <c r="C106" s="8" t="s">
        <v>30</v>
      </c>
      <c r="E106" s="8" t="s">
        <v>1</v>
      </c>
    </row>
    <row r="107" spans="1:5" s="11" customFormat="1" x14ac:dyDescent="0.25">
      <c r="A107" t="s">
        <v>35</v>
      </c>
      <c r="B107" s="11">
        <v>2.5</v>
      </c>
      <c r="C107" s="11" t="s">
        <v>76</v>
      </c>
      <c r="E107" t="s">
        <v>54</v>
      </c>
    </row>
    <row r="108" spans="1:5" s="11" customFormat="1" x14ac:dyDescent="0.25">
      <c r="A108" t="s">
        <v>36</v>
      </c>
      <c r="B108" s="11">
        <v>6.2</v>
      </c>
      <c r="C108" s="11" t="s">
        <v>76</v>
      </c>
      <c r="E108" t="s">
        <v>55</v>
      </c>
    </row>
    <row r="109" spans="1:5" s="11" customFormat="1" x14ac:dyDescent="0.25">
      <c r="A109" t="s">
        <v>37</v>
      </c>
      <c r="B109" s="11">
        <v>3.5</v>
      </c>
      <c r="C109" s="11" t="s">
        <v>76</v>
      </c>
      <c r="E109" t="s">
        <v>56</v>
      </c>
    </row>
    <row r="110" spans="1:5" s="11" customFormat="1" x14ac:dyDescent="0.25">
      <c r="A110" t="s">
        <v>38</v>
      </c>
      <c r="B110" s="12">
        <v>3.2</v>
      </c>
      <c r="C110" s="11" t="s">
        <v>76</v>
      </c>
      <c r="E110" t="s">
        <v>57</v>
      </c>
    </row>
    <row r="111" spans="1:5" x14ac:dyDescent="0.25">
      <c r="A111" t="s">
        <v>39</v>
      </c>
      <c r="B111" s="1">
        <v>15.1</v>
      </c>
      <c r="C111" s="11" t="s">
        <v>76</v>
      </c>
      <c r="E111" t="s">
        <v>58</v>
      </c>
    </row>
    <row r="112" spans="1:5" x14ac:dyDescent="0.25">
      <c r="A112" t="s">
        <v>40</v>
      </c>
      <c r="B112" s="1">
        <v>5.6</v>
      </c>
      <c r="C112" s="11" t="s">
        <v>76</v>
      </c>
      <c r="E112" t="s">
        <v>59</v>
      </c>
    </row>
    <row r="113" spans="1:5" x14ac:dyDescent="0.25">
      <c r="A113" t="s">
        <v>41</v>
      </c>
      <c r="B113" s="1">
        <v>15.9</v>
      </c>
      <c r="C113" s="11" t="s">
        <v>76</v>
      </c>
      <c r="E113" t="s">
        <v>60</v>
      </c>
    </row>
    <row r="114" spans="1:5" x14ac:dyDescent="0.25">
      <c r="A114" t="s">
        <v>42</v>
      </c>
      <c r="B114" s="1">
        <v>7.8</v>
      </c>
      <c r="C114" s="11" t="s">
        <v>76</v>
      </c>
      <c r="E114" t="s">
        <v>61</v>
      </c>
    </row>
    <row r="115" spans="1:5" x14ac:dyDescent="0.25">
      <c r="A115" t="s">
        <v>43</v>
      </c>
      <c r="B115" s="1">
        <v>16</v>
      </c>
      <c r="C115" s="11" t="s">
        <v>76</v>
      </c>
      <c r="E115" t="s">
        <v>62</v>
      </c>
    </row>
    <row r="116" spans="1:5" x14ac:dyDescent="0.25">
      <c r="B116" s="1"/>
      <c r="C116" s="11"/>
    </row>
    <row r="117" spans="1:5" s="8" customFormat="1" x14ac:dyDescent="0.25">
      <c r="A117" s="8" t="s">
        <v>28</v>
      </c>
      <c r="B117" s="8" t="s">
        <v>86</v>
      </c>
      <c r="C117" s="8" t="s">
        <v>30</v>
      </c>
      <c r="E117" s="8" t="s">
        <v>1</v>
      </c>
    </row>
    <row r="118" spans="1:5" s="11" customFormat="1" x14ac:dyDescent="0.25">
      <c r="A118" t="s">
        <v>35</v>
      </c>
      <c r="B118" s="11">
        <f>14.16-0.13*B129</f>
        <v>12.769</v>
      </c>
      <c r="C118" s="11" t="s">
        <v>87</v>
      </c>
      <c r="E118" t="s">
        <v>88</v>
      </c>
    </row>
    <row r="119" spans="1:5" s="11" customFormat="1" x14ac:dyDescent="0.25">
      <c r="A119" t="s">
        <v>36</v>
      </c>
      <c r="B119" s="11">
        <f t="shared" ref="B119:B126" si="8">14.16-0.13*B130</f>
        <v>11.3</v>
      </c>
      <c r="C119" s="11" t="s">
        <v>87</v>
      </c>
      <c r="E119" t="s">
        <v>88</v>
      </c>
    </row>
    <row r="120" spans="1:5" s="11" customFormat="1" x14ac:dyDescent="0.25">
      <c r="A120" t="s">
        <v>37</v>
      </c>
      <c r="B120" s="11">
        <f t="shared" si="8"/>
        <v>10.117000000000001</v>
      </c>
      <c r="C120" s="11" t="s">
        <v>87</v>
      </c>
      <c r="E120" t="s">
        <v>88</v>
      </c>
    </row>
    <row r="121" spans="1:5" s="11" customFormat="1" x14ac:dyDescent="0.25">
      <c r="A121" t="s">
        <v>38</v>
      </c>
      <c r="B121" s="11">
        <f t="shared" si="8"/>
        <v>10.065000000000001</v>
      </c>
      <c r="C121" s="11" t="s">
        <v>87</v>
      </c>
      <c r="E121" t="s">
        <v>88</v>
      </c>
    </row>
    <row r="122" spans="1:5" x14ac:dyDescent="0.25">
      <c r="A122" t="s">
        <v>39</v>
      </c>
      <c r="B122" s="11">
        <f t="shared" si="8"/>
        <v>9.8829999999999991</v>
      </c>
      <c r="C122" s="11" t="s">
        <v>87</v>
      </c>
      <c r="E122" t="s">
        <v>88</v>
      </c>
    </row>
    <row r="123" spans="1:5" x14ac:dyDescent="0.25">
      <c r="A123" t="s">
        <v>40</v>
      </c>
      <c r="B123" s="11">
        <f t="shared" si="8"/>
        <v>9.402000000000001</v>
      </c>
      <c r="C123" s="11" t="s">
        <v>87</v>
      </c>
      <c r="E123" t="s">
        <v>88</v>
      </c>
    </row>
    <row r="124" spans="1:5" x14ac:dyDescent="0.25">
      <c r="A124" t="s">
        <v>41</v>
      </c>
      <c r="B124" s="11">
        <f t="shared" si="8"/>
        <v>13.055</v>
      </c>
      <c r="C124" s="11" t="s">
        <v>87</v>
      </c>
      <c r="E124" t="s">
        <v>88</v>
      </c>
    </row>
    <row r="125" spans="1:5" x14ac:dyDescent="0.25">
      <c r="A125" t="s">
        <v>42</v>
      </c>
      <c r="B125" s="11">
        <f t="shared" si="8"/>
        <v>13.081</v>
      </c>
      <c r="C125" s="11" t="s">
        <v>87</v>
      </c>
      <c r="E125" t="s">
        <v>88</v>
      </c>
    </row>
    <row r="126" spans="1:5" x14ac:dyDescent="0.25">
      <c r="A126" t="s">
        <v>43</v>
      </c>
      <c r="B126" s="11">
        <f t="shared" si="8"/>
        <v>12.417999999999999</v>
      </c>
      <c r="C126" s="11" t="s">
        <v>87</v>
      </c>
      <c r="E126" t="s">
        <v>88</v>
      </c>
    </row>
    <row r="128" spans="1:5" s="8" customFormat="1" x14ac:dyDescent="0.25">
      <c r="A128" s="8" t="s">
        <v>28</v>
      </c>
      <c r="B128" s="8" t="s">
        <v>80</v>
      </c>
      <c r="C128" s="8" t="s">
        <v>30</v>
      </c>
      <c r="E128" s="8" t="s">
        <v>1</v>
      </c>
    </row>
    <row r="129" spans="1:5" s="11" customFormat="1" x14ac:dyDescent="0.25">
      <c r="A129" t="s">
        <v>35</v>
      </c>
      <c r="B129" s="15">
        <v>10.7</v>
      </c>
      <c r="C129" s="11" t="s">
        <v>81</v>
      </c>
      <c r="E129" t="s">
        <v>54</v>
      </c>
    </row>
    <row r="130" spans="1:5" s="11" customFormat="1" x14ac:dyDescent="0.25">
      <c r="A130" t="s">
        <v>36</v>
      </c>
      <c r="B130" s="15">
        <v>22</v>
      </c>
      <c r="C130" s="11" t="s">
        <v>81</v>
      </c>
      <c r="E130" t="s">
        <v>55</v>
      </c>
    </row>
    <row r="131" spans="1:5" s="11" customFormat="1" x14ac:dyDescent="0.25">
      <c r="A131" t="s">
        <v>37</v>
      </c>
      <c r="B131" s="15">
        <v>31.1</v>
      </c>
      <c r="C131" s="11" t="s">
        <v>81</v>
      </c>
      <c r="E131" t="s">
        <v>56</v>
      </c>
    </row>
    <row r="132" spans="1:5" s="11" customFormat="1" x14ac:dyDescent="0.25">
      <c r="A132" t="s">
        <v>38</v>
      </c>
      <c r="B132" s="16">
        <v>31.5</v>
      </c>
      <c r="C132" s="11" t="s">
        <v>81</v>
      </c>
      <c r="E132" t="s">
        <v>57</v>
      </c>
    </row>
    <row r="133" spans="1:5" x14ac:dyDescent="0.25">
      <c r="A133" t="s">
        <v>39</v>
      </c>
      <c r="B133" s="17">
        <v>32.9</v>
      </c>
      <c r="C133" s="11" t="s">
        <v>81</v>
      </c>
      <c r="E133" t="s">
        <v>58</v>
      </c>
    </row>
    <row r="134" spans="1:5" x14ac:dyDescent="0.25">
      <c r="A134" t="s">
        <v>40</v>
      </c>
      <c r="B134" s="17">
        <v>36.6</v>
      </c>
      <c r="C134" s="11" t="s">
        <v>81</v>
      </c>
      <c r="E134" t="s">
        <v>59</v>
      </c>
    </row>
    <row r="135" spans="1:5" x14ac:dyDescent="0.25">
      <c r="A135" t="s">
        <v>41</v>
      </c>
      <c r="B135" s="17">
        <v>8.5</v>
      </c>
      <c r="C135" s="11" t="s">
        <v>81</v>
      </c>
      <c r="E135" t="s">
        <v>60</v>
      </c>
    </row>
    <row r="136" spans="1:5" x14ac:dyDescent="0.25">
      <c r="A136" t="s">
        <v>42</v>
      </c>
      <c r="B136" s="17">
        <v>8.3000000000000007</v>
      </c>
      <c r="C136" s="11" t="s">
        <v>81</v>
      </c>
      <c r="E136" t="s">
        <v>61</v>
      </c>
    </row>
    <row r="137" spans="1:5" x14ac:dyDescent="0.25">
      <c r="A137" t="s">
        <v>43</v>
      </c>
      <c r="B137" s="17">
        <v>13.4</v>
      </c>
      <c r="C137" s="11" t="s">
        <v>81</v>
      </c>
      <c r="E137" t="s">
        <v>62</v>
      </c>
    </row>
    <row r="138" spans="1:5" x14ac:dyDescent="0.25">
      <c r="B138" s="17"/>
      <c r="C138" s="11"/>
    </row>
    <row r="139" spans="1:5" s="8" customFormat="1" x14ac:dyDescent="0.25">
      <c r="A139" s="8" t="s">
        <v>28</v>
      </c>
      <c r="B139" s="8" t="s">
        <v>82</v>
      </c>
      <c r="C139" s="8" t="s">
        <v>30</v>
      </c>
      <c r="E139" s="8" t="s">
        <v>1</v>
      </c>
    </row>
    <row r="140" spans="1:5" s="11" customFormat="1" x14ac:dyDescent="0.25">
      <c r="A140" t="s">
        <v>35</v>
      </c>
      <c r="B140" s="13">
        <v>2.78</v>
      </c>
      <c r="C140" s="11" t="s">
        <v>83</v>
      </c>
      <c r="E140" t="s">
        <v>54</v>
      </c>
    </row>
    <row r="141" spans="1:5" s="11" customFormat="1" x14ac:dyDescent="0.25">
      <c r="A141" t="s">
        <v>36</v>
      </c>
      <c r="B141" s="13">
        <v>3.34</v>
      </c>
      <c r="C141" s="11" t="s">
        <v>83</v>
      </c>
      <c r="E141" t="s">
        <v>55</v>
      </c>
    </row>
    <row r="142" spans="1:5" s="11" customFormat="1" x14ac:dyDescent="0.25">
      <c r="A142" t="s">
        <v>37</v>
      </c>
      <c r="B142" s="13">
        <v>2.56</v>
      </c>
      <c r="C142" s="11" t="s">
        <v>83</v>
      </c>
      <c r="E142" t="s">
        <v>56</v>
      </c>
    </row>
    <row r="143" spans="1:5" s="11" customFormat="1" x14ac:dyDescent="0.25">
      <c r="A143" t="s">
        <v>38</v>
      </c>
      <c r="B143" s="14">
        <v>1.85</v>
      </c>
      <c r="C143" s="11" t="s">
        <v>83</v>
      </c>
      <c r="E143" t="s">
        <v>57</v>
      </c>
    </row>
    <row r="144" spans="1:5" x14ac:dyDescent="0.25">
      <c r="A144" t="s">
        <v>39</v>
      </c>
      <c r="B144" s="6">
        <v>0.16</v>
      </c>
      <c r="C144" s="11" t="s">
        <v>83</v>
      </c>
      <c r="E144" t="s">
        <v>58</v>
      </c>
    </row>
    <row r="145" spans="1:5" x14ac:dyDescent="0.25">
      <c r="A145" t="s">
        <v>40</v>
      </c>
      <c r="B145" s="6">
        <v>1.97</v>
      </c>
      <c r="C145" s="11" t="s">
        <v>83</v>
      </c>
      <c r="E145" t="s">
        <v>59</v>
      </c>
    </row>
    <row r="146" spans="1:5" x14ac:dyDescent="0.25">
      <c r="A146" t="s">
        <v>41</v>
      </c>
      <c r="B146" s="6">
        <v>4.8099999999999996</v>
      </c>
      <c r="C146" s="11" t="s">
        <v>83</v>
      </c>
      <c r="E146" t="s">
        <v>60</v>
      </c>
    </row>
    <row r="147" spans="1:5" x14ac:dyDescent="0.25">
      <c r="A147" t="s">
        <v>42</v>
      </c>
      <c r="B147" s="6">
        <v>4.8099999999999996</v>
      </c>
      <c r="C147" s="11" t="s">
        <v>83</v>
      </c>
      <c r="E147" t="s">
        <v>61</v>
      </c>
    </row>
    <row r="148" spans="1:5" x14ac:dyDescent="0.25">
      <c r="A148" t="s">
        <v>43</v>
      </c>
      <c r="B148" s="6">
        <v>1.02</v>
      </c>
      <c r="C148" s="11" t="s">
        <v>83</v>
      </c>
      <c r="E148" t="s">
        <v>62</v>
      </c>
    </row>
    <row r="149" spans="1:5" x14ac:dyDescent="0.25">
      <c r="B149" s="17"/>
      <c r="C149" s="11"/>
    </row>
    <row r="150" spans="1:5" x14ac:dyDescent="0.25">
      <c r="C150" s="11"/>
    </row>
    <row r="151" spans="1:5" s="4" customFormat="1" x14ac:dyDescent="0.25">
      <c r="A151" s="3" t="s">
        <v>44</v>
      </c>
    </row>
    <row r="152" spans="1:5" s="8" customFormat="1" x14ac:dyDescent="0.25">
      <c r="A152" s="8" t="s">
        <v>28</v>
      </c>
      <c r="B152" s="8" t="s">
        <v>29</v>
      </c>
      <c r="C152" s="8" t="s">
        <v>30</v>
      </c>
      <c r="E152" s="8" t="s">
        <v>1</v>
      </c>
    </row>
    <row r="153" spans="1:5" x14ac:dyDescent="0.25">
      <c r="A153" t="s">
        <v>35</v>
      </c>
      <c r="B153">
        <v>50000</v>
      </c>
      <c r="C153" t="s">
        <v>45</v>
      </c>
      <c r="E153" t="s">
        <v>54</v>
      </c>
    </row>
    <row r="154" spans="1:5" x14ac:dyDescent="0.25">
      <c r="A154" t="s">
        <v>36</v>
      </c>
      <c r="B154">
        <v>60000</v>
      </c>
      <c r="C154" t="s">
        <v>45</v>
      </c>
      <c r="E154" t="s">
        <v>54</v>
      </c>
    </row>
    <row r="155" spans="1:5" x14ac:dyDescent="0.25">
      <c r="A155" t="s">
        <v>37</v>
      </c>
      <c r="B155">
        <v>20000</v>
      </c>
      <c r="C155" t="s">
        <v>45</v>
      </c>
      <c r="E155" t="s">
        <v>54</v>
      </c>
    </row>
    <row r="156" spans="1:5" x14ac:dyDescent="0.25">
      <c r="A156" t="s">
        <v>38</v>
      </c>
      <c r="B156">
        <v>60000</v>
      </c>
      <c r="C156" t="s">
        <v>45</v>
      </c>
      <c r="E156" t="s">
        <v>54</v>
      </c>
    </row>
    <row r="157" spans="1:5" x14ac:dyDescent="0.25">
      <c r="A157" t="s">
        <v>39</v>
      </c>
      <c r="B157">
        <v>4000</v>
      </c>
      <c r="C157" t="s">
        <v>45</v>
      </c>
      <c r="E157" t="s">
        <v>54</v>
      </c>
    </row>
    <row r="158" spans="1:5" x14ac:dyDescent="0.25">
      <c r="A158" t="s">
        <v>40</v>
      </c>
      <c r="B158">
        <v>20000</v>
      </c>
      <c r="C158" t="s">
        <v>45</v>
      </c>
      <c r="E158" t="s">
        <v>54</v>
      </c>
    </row>
    <row r="159" spans="1:5" x14ac:dyDescent="0.25">
      <c r="A159" t="s">
        <v>41</v>
      </c>
      <c r="B159">
        <v>75000</v>
      </c>
      <c r="C159" t="s">
        <v>45</v>
      </c>
      <c r="E159" t="s">
        <v>54</v>
      </c>
    </row>
    <row r="160" spans="1:5" x14ac:dyDescent="0.25">
      <c r="A160" t="s">
        <v>42</v>
      </c>
      <c r="B160">
        <v>60000</v>
      </c>
      <c r="C160" t="s">
        <v>45</v>
      </c>
      <c r="E160" t="s">
        <v>54</v>
      </c>
    </row>
    <row r="161" spans="1:5" x14ac:dyDescent="0.25">
      <c r="A161" t="s">
        <v>43</v>
      </c>
      <c r="B161">
        <v>130000</v>
      </c>
      <c r="C161" t="s">
        <v>45</v>
      </c>
      <c r="E161" t="s">
        <v>54</v>
      </c>
    </row>
    <row r="164" spans="1:5" s="4" customFormat="1" x14ac:dyDescent="0.25">
      <c r="A164" s="3" t="s">
        <v>65</v>
      </c>
    </row>
    <row r="165" spans="1:5" s="8" customFormat="1" x14ac:dyDescent="0.25">
      <c r="A165" s="8" t="s">
        <v>28</v>
      </c>
      <c r="B165" s="8" t="s">
        <v>29</v>
      </c>
      <c r="C165" s="8" t="s">
        <v>30</v>
      </c>
      <c r="E165" s="8" t="s">
        <v>1</v>
      </c>
    </row>
    <row r="166" spans="1:5" x14ac:dyDescent="0.25">
      <c r="A166" t="s">
        <v>66</v>
      </c>
      <c r="B166">
        <v>21.65</v>
      </c>
      <c r="C166" t="s">
        <v>52</v>
      </c>
      <c r="E166" t="s">
        <v>6</v>
      </c>
    </row>
    <row r="167" spans="1:5" x14ac:dyDescent="0.25">
      <c r="A167" t="s">
        <v>67</v>
      </c>
      <c r="B167">
        <v>20.43</v>
      </c>
      <c r="C167" t="s">
        <v>52</v>
      </c>
      <c r="E167" t="s">
        <v>6</v>
      </c>
    </row>
    <row r="168" spans="1:5" x14ac:dyDescent="0.25">
      <c r="A168" t="s">
        <v>68</v>
      </c>
      <c r="B168">
        <v>16.350000000000001</v>
      </c>
      <c r="C168" t="s">
        <v>52</v>
      </c>
      <c r="E168" t="s">
        <v>6</v>
      </c>
    </row>
    <row r="171" spans="1:5" s="4" customFormat="1" x14ac:dyDescent="0.25">
      <c r="A171" s="3" t="s">
        <v>69</v>
      </c>
    </row>
    <row r="172" spans="1:5" s="8" customFormat="1" x14ac:dyDescent="0.25">
      <c r="A172" s="8" t="s">
        <v>28</v>
      </c>
      <c r="B172" s="8" t="s">
        <v>29</v>
      </c>
      <c r="C172" s="8" t="s">
        <v>30</v>
      </c>
      <c r="E172" s="8" t="s">
        <v>1</v>
      </c>
    </row>
    <row r="173" spans="1:5" x14ac:dyDescent="0.25">
      <c r="A173" t="s">
        <v>35</v>
      </c>
      <c r="B173">
        <v>0.22</v>
      </c>
      <c r="C173" t="s">
        <v>70</v>
      </c>
      <c r="E173" t="s">
        <v>54</v>
      </c>
    </row>
    <row r="174" spans="1:5" x14ac:dyDescent="0.25">
      <c r="A174" t="s">
        <v>36</v>
      </c>
      <c r="B174">
        <v>0.31</v>
      </c>
      <c r="C174" t="s">
        <v>70</v>
      </c>
      <c r="E174" t="s">
        <v>54</v>
      </c>
    </row>
    <row r="175" spans="1:5" x14ac:dyDescent="0.25">
      <c r="A175" t="s">
        <v>37</v>
      </c>
      <c r="B175">
        <v>0.4</v>
      </c>
      <c r="C175" t="s">
        <v>70</v>
      </c>
      <c r="E175" t="s">
        <v>54</v>
      </c>
    </row>
    <row r="176" spans="1:5" x14ac:dyDescent="0.25">
      <c r="A176" t="s">
        <v>38</v>
      </c>
      <c r="B176">
        <v>0.42</v>
      </c>
      <c r="C176" t="s">
        <v>70</v>
      </c>
      <c r="E176" t="s">
        <v>54</v>
      </c>
    </row>
    <row r="177" spans="1:5" x14ac:dyDescent="0.25">
      <c r="A177" t="s">
        <v>39</v>
      </c>
      <c r="B177">
        <v>0.45</v>
      </c>
      <c r="C177" t="s">
        <v>70</v>
      </c>
      <c r="E177" t="s">
        <v>54</v>
      </c>
    </row>
    <row r="178" spans="1:5" x14ac:dyDescent="0.25">
      <c r="A178" t="s">
        <v>40</v>
      </c>
      <c r="B178">
        <v>0.51</v>
      </c>
      <c r="C178" t="s">
        <v>70</v>
      </c>
      <c r="E178" t="s">
        <v>54</v>
      </c>
    </row>
    <row r="179" spans="1:5" x14ac:dyDescent="0.25">
      <c r="A179" t="s">
        <v>41</v>
      </c>
      <c r="B179">
        <v>0.2</v>
      </c>
      <c r="C179" t="s">
        <v>70</v>
      </c>
      <c r="E179" t="s">
        <v>54</v>
      </c>
    </row>
    <row r="180" spans="1:5" x14ac:dyDescent="0.25">
      <c r="A180" t="s">
        <v>42</v>
      </c>
      <c r="B180">
        <v>0.2</v>
      </c>
      <c r="C180" t="s">
        <v>70</v>
      </c>
      <c r="E180" t="s">
        <v>54</v>
      </c>
    </row>
    <row r="181" spans="1:5" x14ac:dyDescent="0.25">
      <c r="A181" t="s">
        <v>43</v>
      </c>
      <c r="B181">
        <v>0.26</v>
      </c>
      <c r="C181" t="s">
        <v>70</v>
      </c>
      <c r="E181" t="s">
        <v>54</v>
      </c>
    </row>
    <row r="184" spans="1:5" s="4" customFormat="1" x14ac:dyDescent="0.25">
      <c r="A184" s="3" t="s">
        <v>71</v>
      </c>
    </row>
    <row r="185" spans="1:5" s="8" customFormat="1" x14ac:dyDescent="0.25">
      <c r="A185" s="8" t="s">
        <v>28</v>
      </c>
      <c r="B185" s="8" t="s">
        <v>29</v>
      </c>
      <c r="C185" s="8" t="s">
        <v>30</v>
      </c>
      <c r="E185" s="8" t="s">
        <v>1</v>
      </c>
    </row>
    <row r="186" spans="1:5" x14ac:dyDescent="0.25">
      <c r="A186" t="s">
        <v>35</v>
      </c>
      <c r="B186">
        <v>0.24</v>
      </c>
      <c r="C186" t="s">
        <v>70</v>
      </c>
      <c r="E186" t="s">
        <v>54</v>
      </c>
    </row>
    <row r="187" spans="1:5" x14ac:dyDescent="0.25">
      <c r="A187" t="s">
        <v>36</v>
      </c>
      <c r="B187">
        <v>0.22</v>
      </c>
      <c r="C187" t="s">
        <v>70</v>
      </c>
      <c r="E187" t="s">
        <v>54</v>
      </c>
    </row>
    <row r="188" spans="1:5" x14ac:dyDescent="0.25">
      <c r="A188" t="s">
        <v>37</v>
      </c>
      <c r="B188">
        <v>0.28000000000000003</v>
      </c>
      <c r="C188" t="s">
        <v>70</v>
      </c>
      <c r="E188" t="s">
        <v>54</v>
      </c>
    </row>
    <row r="189" spans="1:5" x14ac:dyDescent="0.25">
      <c r="A189" t="s">
        <v>38</v>
      </c>
      <c r="B189">
        <v>0.22</v>
      </c>
      <c r="C189" t="s">
        <v>70</v>
      </c>
      <c r="E189" t="s">
        <v>54</v>
      </c>
    </row>
    <row r="190" spans="1:5" x14ac:dyDescent="0.25">
      <c r="A190" t="s">
        <v>39</v>
      </c>
      <c r="B190">
        <v>0.23</v>
      </c>
      <c r="C190" t="s">
        <v>70</v>
      </c>
      <c r="E190" t="s">
        <v>54</v>
      </c>
    </row>
    <row r="191" spans="1:5" x14ac:dyDescent="0.25">
      <c r="A191" t="s">
        <v>40</v>
      </c>
      <c r="B191">
        <v>0.21</v>
      </c>
      <c r="C191" t="s">
        <v>70</v>
      </c>
      <c r="E191" t="s">
        <v>54</v>
      </c>
    </row>
    <row r="192" spans="1:5" x14ac:dyDescent="0.25">
      <c r="A192" t="s">
        <v>41</v>
      </c>
      <c r="B192">
        <v>0.24</v>
      </c>
      <c r="C192" t="s">
        <v>70</v>
      </c>
      <c r="E192" t="s">
        <v>54</v>
      </c>
    </row>
    <row r="193" spans="1:5" x14ac:dyDescent="0.25">
      <c r="A193" t="s">
        <v>42</v>
      </c>
      <c r="B193">
        <v>0.24</v>
      </c>
      <c r="C193" t="s">
        <v>70</v>
      </c>
      <c r="E193" t="s">
        <v>54</v>
      </c>
    </row>
    <row r="194" spans="1:5" x14ac:dyDescent="0.25">
      <c r="A194" t="s">
        <v>43</v>
      </c>
      <c r="B194">
        <v>0.25</v>
      </c>
      <c r="C194" t="s">
        <v>70</v>
      </c>
      <c r="E194" t="s">
        <v>54</v>
      </c>
    </row>
    <row r="197" spans="1:5" s="4" customFormat="1" x14ac:dyDescent="0.25">
      <c r="A197" s="3" t="s">
        <v>72</v>
      </c>
    </row>
    <row r="198" spans="1:5" s="8" customFormat="1" x14ac:dyDescent="0.25">
      <c r="A198" s="8" t="s">
        <v>28</v>
      </c>
      <c r="B198" s="8" t="s">
        <v>29</v>
      </c>
      <c r="C198" s="8" t="s">
        <v>30</v>
      </c>
      <c r="E198" s="8" t="s">
        <v>1</v>
      </c>
    </row>
    <row r="199" spans="1:5" x14ac:dyDescent="0.25">
      <c r="A199" t="s">
        <v>35</v>
      </c>
      <c r="B199">
        <v>0.49</v>
      </c>
      <c r="C199" t="s">
        <v>70</v>
      </c>
      <c r="E199" t="s">
        <v>54</v>
      </c>
    </row>
    <row r="200" spans="1:5" x14ac:dyDescent="0.25">
      <c r="A200" t="s">
        <v>36</v>
      </c>
      <c r="B200">
        <v>0.41</v>
      </c>
      <c r="C200" t="s">
        <v>70</v>
      </c>
      <c r="E200" t="s">
        <v>54</v>
      </c>
    </row>
    <row r="201" spans="1:5" x14ac:dyDescent="0.25">
      <c r="A201" t="s">
        <v>37</v>
      </c>
      <c r="B201">
        <v>0.27</v>
      </c>
      <c r="C201" t="s">
        <v>70</v>
      </c>
      <c r="E201" t="s">
        <v>54</v>
      </c>
    </row>
    <row r="202" spans="1:5" x14ac:dyDescent="0.25">
      <c r="A202" t="s">
        <v>38</v>
      </c>
      <c r="B202">
        <v>0.31</v>
      </c>
      <c r="C202" t="s">
        <v>70</v>
      </c>
      <c r="E202" t="s">
        <v>54</v>
      </c>
    </row>
    <row r="203" spans="1:5" x14ac:dyDescent="0.25">
      <c r="A203" t="s">
        <v>39</v>
      </c>
      <c r="B203">
        <v>0.27</v>
      </c>
      <c r="C203" t="s">
        <v>70</v>
      </c>
      <c r="E203" t="s">
        <v>54</v>
      </c>
    </row>
    <row r="204" spans="1:5" x14ac:dyDescent="0.25">
      <c r="A204" t="s">
        <v>40</v>
      </c>
      <c r="B204">
        <v>0.13</v>
      </c>
      <c r="C204" t="s">
        <v>70</v>
      </c>
      <c r="E204" t="s">
        <v>54</v>
      </c>
    </row>
    <row r="205" spans="1:5" x14ac:dyDescent="0.25">
      <c r="A205" t="s">
        <v>41</v>
      </c>
      <c r="B205">
        <v>0.51</v>
      </c>
      <c r="C205" t="s">
        <v>70</v>
      </c>
      <c r="E205" t="s">
        <v>54</v>
      </c>
    </row>
    <row r="206" spans="1:5" x14ac:dyDescent="0.25">
      <c r="A206" t="s">
        <v>42</v>
      </c>
      <c r="B206">
        <v>0.51</v>
      </c>
      <c r="C206" t="s">
        <v>70</v>
      </c>
      <c r="E206" t="s">
        <v>54</v>
      </c>
    </row>
    <row r="207" spans="1:5" x14ac:dyDescent="0.25">
      <c r="A207" t="s">
        <v>43</v>
      </c>
      <c r="B207">
        <v>0.44</v>
      </c>
      <c r="C207" t="s">
        <v>70</v>
      </c>
      <c r="E207" t="s">
        <v>54</v>
      </c>
    </row>
    <row r="210" spans="1:5" s="4" customFormat="1" x14ac:dyDescent="0.25">
      <c r="A210" s="3" t="s">
        <v>85</v>
      </c>
    </row>
    <row r="211" spans="1:5" s="8" customFormat="1" x14ac:dyDescent="0.25">
      <c r="A211" s="8" t="s">
        <v>28</v>
      </c>
      <c r="B211" s="8" t="s">
        <v>29</v>
      </c>
      <c r="C211" s="8" t="s">
        <v>30</v>
      </c>
      <c r="E211" s="8" t="s">
        <v>1</v>
      </c>
    </row>
    <row r="212" spans="1:5" x14ac:dyDescent="0.25">
      <c r="A212" t="s">
        <v>35</v>
      </c>
      <c r="B212" s="6">
        <f>B173+B186+B199</f>
        <v>0.95</v>
      </c>
      <c r="C212" t="s">
        <v>70</v>
      </c>
      <c r="E212" t="s">
        <v>54</v>
      </c>
    </row>
    <row r="213" spans="1:5" x14ac:dyDescent="0.25">
      <c r="A213" t="s">
        <v>36</v>
      </c>
      <c r="B213" s="6">
        <f>B174+B187+B200</f>
        <v>0.94</v>
      </c>
      <c r="C213" t="s">
        <v>70</v>
      </c>
      <c r="E213" t="s">
        <v>54</v>
      </c>
    </row>
    <row r="214" spans="1:5" x14ac:dyDescent="0.25">
      <c r="A214" t="s">
        <v>37</v>
      </c>
      <c r="B214" s="6">
        <f t="shared" ref="B214:B220" si="9">B175+B188+B201</f>
        <v>0.95000000000000007</v>
      </c>
      <c r="C214" t="s">
        <v>70</v>
      </c>
      <c r="E214" t="s">
        <v>54</v>
      </c>
    </row>
    <row r="215" spans="1:5" x14ac:dyDescent="0.25">
      <c r="A215" t="s">
        <v>38</v>
      </c>
      <c r="B215" s="6">
        <f t="shared" si="9"/>
        <v>0.95</v>
      </c>
      <c r="C215" t="s">
        <v>70</v>
      </c>
      <c r="E215" t="s">
        <v>54</v>
      </c>
    </row>
    <row r="216" spans="1:5" x14ac:dyDescent="0.25">
      <c r="A216" t="s">
        <v>39</v>
      </c>
      <c r="B216" s="6">
        <f t="shared" si="9"/>
        <v>0.95000000000000007</v>
      </c>
      <c r="C216" t="s">
        <v>70</v>
      </c>
      <c r="E216" t="s">
        <v>54</v>
      </c>
    </row>
    <row r="217" spans="1:5" x14ac:dyDescent="0.25">
      <c r="A217" t="s">
        <v>40</v>
      </c>
      <c r="B217" s="6">
        <f t="shared" si="9"/>
        <v>0.85</v>
      </c>
      <c r="C217" t="s">
        <v>70</v>
      </c>
      <c r="E217" t="s">
        <v>54</v>
      </c>
    </row>
    <row r="218" spans="1:5" x14ac:dyDescent="0.25">
      <c r="A218" t="s">
        <v>41</v>
      </c>
      <c r="B218" s="6">
        <f t="shared" si="9"/>
        <v>0.95</v>
      </c>
      <c r="C218" t="s">
        <v>70</v>
      </c>
      <c r="E218" t="s">
        <v>54</v>
      </c>
    </row>
    <row r="219" spans="1:5" x14ac:dyDescent="0.25">
      <c r="A219" t="s">
        <v>42</v>
      </c>
      <c r="B219" s="6">
        <f t="shared" si="9"/>
        <v>0.95</v>
      </c>
      <c r="C219" t="s">
        <v>70</v>
      </c>
      <c r="E219" t="s">
        <v>54</v>
      </c>
    </row>
    <row r="220" spans="1:5" x14ac:dyDescent="0.25">
      <c r="A220" t="s">
        <v>43</v>
      </c>
      <c r="B220" s="6">
        <f t="shared" si="9"/>
        <v>0.95</v>
      </c>
      <c r="C220" t="s">
        <v>70</v>
      </c>
      <c r="E220" t="s">
        <v>54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Brandt</dc:creator>
  <cp:lastModifiedBy>Grecia</cp:lastModifiedBy>
  <dcterms:created xsi:type="dcterms:W3CDTF">2009-09-28T18:04:46Z</dcterms:created>
  <dcterms:modified xsi:type="dcterms:W3CDTF">2019-01-18T02:16:21Z</dcterms:modified>
</cp:coreProperties>
</file>