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tri\Desktop\Project\FinalProject\"/>
    </mc:Choice>
  </mc:AlternateContent>
  <bookViews>
    <workbookView xWindow="0" yWindow="0" windowWidth="4080" windowHeight="1695"/>
  </bookViews>
  <sheets>
    <sheet name="Sheet1" sheetId="1" r:id="rId1"/>
    <sheet name="Part A Tables" sheetId="4" r:id="rId2"/>
    <sheet name="PTDiagram" sheetId="5" r:id="rId3"/>
    <sheet name="MMP 100% CO2" sheetId="2" r:id="rId4"/>
    <sheet name="PseudoComponents for MMP calcs" sheetId="3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AS6" i="4" l="1"/>
  <c r="AS7" i="4"/>
  <c r="AS5" i="4"/>
  <c r="K26" i="3" l="1"/>
  <c r="B13" i="3"/>
  <c r="X16" i="4" l="1"/>
  <c r="X15" i="4"/>
  <c r="X12" i="4"/>
  <c r="X11" i="4"/>
  <c r="X10" i="4"/>
  <c r="X9" i="4"/>
  <c r="X8" i="4"/>
  <c r="X7" i="4"/>
  <c r="X6" i="4"/>
  <c r="X5" i="4"/>
  <c r="K45" i="1" l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C17" i="1"/>
  <c r="B17" i="1"/>
</calcChain>
</file>

<file path=xl/sharedStrings.xml><?xml version="1.0" encoding="utf-8"?>
<sst xmlns="http://schemas.openxmlformats.org/spreadsheetml/2006/main" count="285" uniqueCount="166">
  <si>
    <t>WELLSTREAM</t>
  </si>
  <si>
    <t>COMP. PROPERTIES</t>
  </si>
  <si>
    <t>Isothermal Oil</t>
  </si>
  <si>
    <t>MW</t>
  </si>
  <si>
    <t>SG</t>
  </si>
  <si>
    <t>Relative</t>
  </si>
  <si>
    <t>Compressibility</t>
  </si>
  <si>
    <t>Simulated</t>
  </si>
  <si>
    <t>Component</t>
  </si>
  <si>
    <t>Weight %</t>
  </si>
  <si>
    <t>Mole %</t>
  </si>
  <si>
    <t>g/mole</t>
  </si>
  <si>
    <t>H20=1.000</t>
  </si>
  <si>
    <t>Pressure,</t>
  </si>
  <si>
    <t>Volume</t>
  </si>
  <si>
    <t>(* 10^6)</t>
  </si>
  <si>
    <t>P (Mpa)</t>
  </si>
  <si>
    <t>Rel_Vol</t>
  </si>
  <si>
    <t>N2</t>
  </si>
  <si>
    <t>(MPa)</t>
  </si>
  <si>
    <t>(1)</t>
  </si>
  <si>
    <t>(3)</t>
  </si>
  <si>
    <t>CO2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</si>
  <si>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</si>
  <si>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</si>
  <si>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</si>
  <si>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</si>
  <si>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</si>
  <si>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</si>
  <si>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</si>
  <si>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</si>
  <si>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</si>
  <si>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</si>
  <si>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Undecanes Plus</t>
  </si>
  <si>
    <t>See Below</t>
  </si>
  <si>
    <t>TOTAL</t>
  </si>
  <si>
    <t>N/A</t>
  </si>
  <si>
    <t>C11+ Fraction Characteristics</t>
  </si>
  <si>
    <t>Molecular</t>
  </si>
  <si>
    <t>Measured</t>
  </si>
  <si>
    <t>Specific Gravity</t>
  </si>
  <si>
    <t>Weight</t>
  </si>
  <si>
    <t>Pressure</t>
  </si>
  <si>
    <t>Oil Viscosity</t>
  </si>
  <si>
    <t>COMPONENT</t>
  </si>
  <si>
    <t>°API</t>
  </si>
  <si>
    <t>**</t>
  </si>
  <si>
    <t>psia</t>
  </si>
  <si>
    <t>Mpa</t>
  </si>
  <si>
    <t>Gas</t>
  </si>
  <si>
    <t>HC Liquid</t>
  </si>
  <si>
    <t>Wellstream</t>
  </si>
  <si>
    <t>Total Sample Characteristics</t>
  </si>
  <si>
    <t>lb/lb-mole</t>
  </si>
  <si>
    <t>PLUS FRACTION CHARACTERISTICS</t>
  </si>
  <si>
    <t>C7+</t>
  </si>
  <si>
    <t>C11+</t>
  </si>
  <si>
    <t>Temp = 162 F or 72.2 C</t>
  </si>
  <si>
    <t>*for all measurements in this sheet*</t>
  </si>
  <si>
    <t>100% CO2 has an MMP of 1900 psi or 13.1 Mpa</t>
  </si>
  <si>
    <t>Use these PseudoComponents and their given properties for MMP Calculations Only</t>
  </si>
  <si>
    <t>N1</t>
  </si>
  <si>
    <t>C2-C3</t>
  </si>
  <si>
    <t>C4-C6</t>
  </si>
  <si>
    <t>C7-C9</t>
  </si>
  <si>
    <t>C10-C13</t>
  </si>
  <si>
    <t>C14-C18</t>
  </si>
  <si>
    <t>C19-C26</t>
  </si>
  <si>
    <t>C27+</t>
  </si>
  <si>
    <t>Mole Fraction</t>
  </si>
  <si>
    <t>MW (g/mole)</t>
  </si>
  <si>
    <t>Density (kg/m3)</t>
  </si>
  <si>
    <t>Tc (K)</t>
  </si>
  <si>
    <t>Pc (atm)</t>
  </si>
  <si>
    <t>Omega</t>
  </si>
  <si>
    <t>Name</t>
  </si>
  <si>
    <t>Tc</t>
  </si>
  <si>
    <t>(K)</t>
  </si>
  <si>
    <t>Pc</t>
  </si>
  <si>
    <t>(Pa)</t>
  </si>
  <si>
    <t>ω</t>
  </si>
  <si>
    <t>(%)</t>
  </si>
  <si>
    <t>z</t>
  </si>
  <si>
    <t>(adim)</t>
  </si>
  <si>
    <t>EOS Input for 40 Components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</si>
  <si>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</si>
  <si>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</si>
  <si>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</si>
  <si>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</si>
  <si>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</si>
  <si>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</si>
  <si>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</si>
  <si>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</si>
  <si>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</si>
  <si>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</si>
  <si>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</si>
  <si>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</si>
  <si>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</si>
  <si>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</si>
  <si>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</si>
  <si>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</si>
  <si>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</si>
  <si>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</si>
  <si>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</si>
  <si>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</si>
  <si>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</si>
  <si>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</si>
  <si>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</si>
  <si>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</si>
  <si>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</si>
  <si>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</si>
  <si>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</si>
  <si>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C38-C200</t>
  </si>
  <si>
    <t>Number</t>
  </si>
  <si>
    <t>EOS Input for 20 Components</t>
  </si>
  <si>
    <t>EOS Input for 10 Components</t>
  </si>
  <si>
    <t>C27-C200</t>
  </si>
  <si>
    <t>C18-C200</t>
  </si>
  <si>
    <t>With tuning</t>
  </si>
  <si>
    <t>Without tuning</t>
  </si>
  <si>
    <t>Interaction cofficients (Kij)</t>
  </si>
  <si>
    <t>Molecular Weight</t>
  </si>
  <si>
    <t>Acentric Factor</t>
  </si>
  <si>
    <t>Temperature</t>
  </si>
  <si>
    <t>40 comp</t>
  </si>
  <si>
    <t>20 comp</t>
  </si>
  <si>
    <t>10 comp</t>
  </si>
  <si>
    <t xml:space="preserve">Data </t>
  </si>
  <si>
    <t>Comp10</t>
  </si>
  <si>
    <t>Comp10t</t>
  </si>
  <si>
    <t>Comp20</t>
  </si>
  <si>
    <t>Comp20t</t>
  </si>
  <si>
    <t>Comp40</t>
  </si>
  <si>
    <t>Comp40t</t>
  </si>
  <si>
    <t>Compo10</t>
  </si>
  <si>
    <t>Compo10Tuning</t>
  </si>
  <si>
    <t>Compo20</t>
  </si>
  <si>
    <t>Compo20Tuning</t>
  </si>
  <si>
    <t>Compo40</t>
  </si>
  <si>
    <t>Compo40Tuning</t>
  </si>
  <si>
    <t>*.m files</t>
  </si>
  <si>
    <t>*.mat files</t>
  </si>
  <si>
    <t>Compute ABCD</t>
  </si>
  <si>
    <t>Data</t>
  </si>
  <si>
    <t>DataUnput</t>
  </si>
  <si>
    <t>FLASH_A_Astro</t>
  </si>
  <si>
    <t>FLASH_A_Tunned</t>
  </si>
  <si>
    <t>MainProgram</t>
  </si>
  <si>
    <t>MMP</t>
  </si>
  <si>
    <t>PTCMEdiagram</t>
  </si>
  <si>
    <t>PTCMEdiagramt</t>
  </si>
  <si>
    <t>Cplus</t>
  </si>
  <si>
    <t>0.5</t>
  </si>
  <si>
    <t xml:space="preserve">126.20 </t>
  </si>
  <si>
    <t>3,390,000</t>
  </si>
  <si>
    <t>0.039</t>
  </si>
  <si>
    <t>Inj gas</t>
  </si>
  <si>
    <t>composition</t>
  </si>
  <si>
    <t>CH4</t>
  </si>
  <si>
    <t>C2H6</t>
  </si>
  <si>
    <t>C3H8</t>
  </si>
  <si>
    <t>Percentage</t>
  </si>
  <si>
    <t>FLASH_single_component</t>
  </si>
  <si>
    <t>ViscMethane</t>
  </si>
  <si>
    <t>Viscmix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</si>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</sst>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(* #,##0.00_);_(* \(#,##0.00\);_(* &quot;-&quot;??_);_(@_)"/>
    <numFmt numFmtId="164" formatCode="0.000"/>
    <numFmt numFmtId="165" formatCode="0.0000"/>
    <numFmt numFmtId="166" formatCode="?0.000_)"/>
    <numFmt numFmtId="167" formatCode="??0.000"/>
    <numFmt numFmtId="168" formatCode="?0.0000"/>
    <numFmt numFmtId="169" formatCode="?0.0000_)"/>
    <numFmt numFmtId="170" formatCode="??0.000_)"/>
    <numFmt numFmtId="171" formatCode="???,??0_);\(???,??0\)"/>
    <numFmt numFmtId="172" formatCode="_(* #,##0_);_(* \(#,##0\);_(* &quot;-&quot;??_);_(@_)"/>
  </numFmts>
  <fonts count="15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name val="Arial"/>
      <family val="2"/>
    </font>
    <font>
      <sz val="12"/>
      <name val="Times New Roman"/>
      <family val="1"/>
    </font>
    <font>
      <b/>
      <sz val="12"/>
      <name val="Arial MT"/>
    </font>
    <font>
      <b/>
      <sz val="12"/>
      <color theme="1"/>
      <name val="Calibri"/>
      <family val="2"/>
      <scheme val="minor"/>
    </font>
    <font>
      <b/>
      <sz val="14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"/>
    </font>
    <font>
      <b/>
      <sz val="10"/>
      <color theme="1"/>
      <name val="Times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26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2" fillId="0" borderId="0" applyFont="0" applyFill="0" applyBorder="0" applyAlignment="0" applyProtection="0"/>
  </cellStyleXfs>
  <cellXfs count="124"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3" fillId="0" borderId="4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center" vertical="center"/>
    </xf>
    <xf numFmtId="164" fontId="3" fillId="0" borderId="4" xfId="0" applyNumberFormat="1" applyFont="1" applyBorder="1" applyAlignment="1" applyProtection="1">
      <alignment horizontal="center" vertical="center"/>
    </xf>
    <xf numFmtId="165" fontId="3" fillId="0" borderId="5" xfId="0" applyNumberFormat="1" applyFont="1" applyBorder="1" applyAlignment="1" applyProtection="1">
      <alignment horizontal="center" vertical="center"/>
    </xf>
    <xf numFmtId="0" fontId="0" fillId="0" borderId="0" xfId="0" applyBorder="1"/>
    <xf numFmtId="0" fontId="3" fillId="0" borderId="6" xfId="0" applyFont="1" applyBorder="1" applyAlignment="1">
      <alignment horizontal="center" vertical="center"/>
    </xf>
    <xf numFmtId="166" fontId="3" fillId="0" borderId="7" xfId="0" applyNumberFormat="1" applyFont="1" applyBorder="1" applyAlignment="1" applyProtection="1">
      <alignment horizontal="center" vertical="center"/>
    </xf>
    <xf numFmtId="0" fontId="3" fillId="0" borderId="9" xfId="0" applyFont="1" applyBorder="1"/>
    <xf numFmtId="166" fontId="3" fillId="0" borderId="10" xfId="0" applyNumberFormat="1" applyFont="1" applyBorder="1" applyAlignment="1" applyProtection="1">
      <alignment horizontal="center"/>
    </xf>
    <xf numFmtId="166" fontId="3" fillId="0" borderId="11" xfId="0" applyNumberFormat="1" applyFont="1" applyBorder="1" applyAlignment="1" applyProtection="1">
      <alignment horizontal="center"/>
    </xf>
    <xf numFmtId="167" fontId="3" fillId="0" borderId="12" xfId="0" quotePrefix="1" applyNumberFormat="1" applyFont="1" applyBorder="1" applyAlignment="1" applyProtection="1">
      <alignment horizontal="center"/>
    </xf>
    <xf numFmtId="165" fontId="3" fillId="0" borderId="13" xfId="0" quotePrefix="1" applyNumberFormat="1" applyFont="1" applyBorder="1" applyAlignment="1" applyProtection="1">
      <alignment horizontal="center"/>
    </xf>
    <xf numFmtId="0" fontId="3" fillId="0" borderId="0" xfId="0" applyFont="1" applyBorder="1" applyAlignment="1">
      <alignment horizontal="left"/>
    </xf>
    <xf numFmtId="166" fontId="3" fillId="0" borderId="0" xfId="0" applyNumberFormat="1" applyFont="1" applyBorder="1" applyAlignment="1" applyProtection="1">
      <alignment horizontal="center"/>
    </xf>
    <xf numFmtId="168" fontId="3" fillId="0" borderId="0" xfId="0" applyNumberFormat="1" applyFont="1" applyBorder="1" applyAlignment="1" applyProtection="1">
      <alignment horizontal="center"/>
    </xf>
    <xf numFmtId="0" fontId="5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7" xfId="0" applyBorder="1"/>
    <xf numFmtId="0" fontId="0" fillId="0" borderId="20" xfId="0" applyBorder="1"/>
    <xf numFmtId="164" fontId="0" fillId="0" borderId="0" xfId="0" applyNumberFormat="1" applyBorder="1"/>
    <xf numFmtId="164" fontId="0" fillId="0" borderId="18" xfId="0" applyNumberFormat="1" applyBorder="1"/>
    <xf numFmtId="0" fontId="0" fillId="0" borderId="21" xfId="0" applyBorder="1"/>
    <xf numFmtId="0" fontId="0" fillId="0" borderId="22" xfId="0" applyBorder="1"/>
    <xf numFmtId="164" fontId="0" fillId="0" borderId="22" xfId="0" applyNumberFormat="1" applyBorder="1"/>
    <xf numFmtId="164" fontId="0" fillId="0" borderId="23" xfId="0" applyNumberFormat="1" applyBorder="1"/>
    <xf numFmtId="0" fontId="6" fillId="3" borderId="14" xfId="0" applyFont="1" applyFill="1" applyBorder="1" applyAlignment="1">
      <alignment horizontal="centerContinuous" vertical="center"/>
    </xf>
    <xf numFmtId="0" fontId="0" fillId="3" borderId="15" xfId="0" applyFill="1" applyBorder="1" applyAlignment="1">
      <alignment horizontal="centerContinuous"/>
    </xf>
    <xf numFmtId="0" fontId="1" fillId="3" borderId="15" xfId="0" applyFont="1" applyFill="1" applyBorder="1" applyAlignment="1">
      <alignment horizontal="centerContinuous"/>
    </xf>
    <xf numFmtId="0" fontId="1" fillId="3" borderId="16" xfId="0" applyFont="1" applyFill="1" applyBorder="1" applyAlignment="1">
      <alignment horizontal="centerContinuous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centerContinuous"/>
    </xf>
    <xf numFmtId="0" fontId="1" fillId="0" borderId="14" xfId="0" applyFont="1" applyBorder="1" applyAlignment="1">
      <alignment horizontal="centerContinuous"/>
    </xf>
    <xf numFmtId="0" fontId="1" fillId="0" borderId="24" xfId="0" applyFont="1" applyBorder="1" applyAlignment="1">
      <alignment horizontal="centerContinuous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8" xfId="0" applyFont="1" applyBorder="1" applyAlignment="1">
      <alignment horizontal="centerContinuous"/>
    </xf>
    <xf numFmtId="0" fontId="1" fillId="0" borderId="17" xfId="0" applyFont="1" applyBorder="1" applyAlignment="1">
      <alignment horizontal="centerContinuous"/>
    </xf>
    <xf numFmtId="0" fontId="1" fillId="0" borderId="5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left"/>
    </xf>
    <xf numFmtId="0" fontId="1" fillId="0" borderId="2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165" fontId="3" fillId="0" borderId="29" xfId="0" applyNumberFormat="1" applyFont="1" applyBorder="1" applyAlignment="1">
      <alignment horizontal="center"/>
    </xf>
    <xf numFmtId="165" fontId="3" fillId="0" borderId="30" xfId="0" applyNumberFormat="1" applyFont="1" applyBorder="1" applyAlignment="1">
      <alignment horizontal="center"/>
    </xf>
    <xf numFmtId="169" fontId="3" fillId="0" borderId="29" xfId="0" applyNumberFormat="1" applyFont="1" applyBorder="1" applyAlignment="1" applyProtection="1">
      <alignment horizontal="center"/>
    </xf>
    <xf numFmtId="170" fontId="3" fillId="0" borderId="29" xfId="0" applyNumberFormat="1" applyFont="1" applyBorder="1" applyAlignment="1" applyProtection="1">
      <alignment horizontal="center"/>
    </xf>
    <xf numFmtId="166" fontId="7" fillId="0" borderId="25" xfId="0" applyNumberFormat="1" applyFont="1" applyBorder="1" applyAlignment="1" applyProtection="1">
      <alignment horizontal="center"/>
    </xf>
    <xf numFmtId="171" fontId="7" fillId="0" borderId="15" xfId="0" applyNumberFormat="1" applyFont="1" applyBorder="1" applyAlignment="1" applyProtection="1">
      <alignment horizontal="center"/>
    </xf>
    <xf numFmtId="0" fontId="8" fillId="0" borderId="16" xfId="0" applyFont="1" applyBorder="1" applyAlignment="1">
      <alignment horizontal="centerContinuous"/>
    </xf>
    <xf numFmtId="0" fontId="1" fillId="0" borderId="31" xfId="0" applyFont="1" applyBorder="1" applyAlignment="1">
      <alignment horizontal="center"/>
    </xf>
    <xf numFmtId="169" fontId="3" fillId="0" borderId="32" xfId="0" applyNumberFormat="1" applyFont="1" applyBorder="1" applyAlignment="1" applyProtection="1">
      <alignment horizontal="center"/>
    </xf>
    <xf numFmtId="170" fontId="3" fillId="0" borderId="32" xfId="0" applyNumberFormat="1" applyFont="1" applyBorder="1" applyAlignment="1" applyProtection="1">
      <alignment horizontal="center"/>
    </xf>
    <xf numFmtId="166" fontId="7" fillId="0" borderId="27" xfId="0" applyNumberFormat="1" applyFont="1" applyBorder="1" applyAlignment="1" applyProtection="1">
      <alignment horizontal="center"/>
    </xf>
    <xf numFmtId="0" fontId="8" fillId="0" borderId="23" xfId="0" applyFont="1" applyBorder="1" applyAlignment="1">
      <alignment horizontal="centerContinuous"/>
    </xf>
    <xf numFmtId="165" fontId="3" fillId="0" borderId="32" xfId="0" applyNumberFormat="1" applyFont="1" applyBorder="1" applyAlignment="1">
      <alignment horizontal="center"/>
    </xf>
    <xf numFmtId="165" fontId="3" fillId="0" borderId="33" xfId="0" applyNumberFormat="1" applyFont="1" applyBorder="1" applyAlignment="1">
      <alignment horizontal="center"/>
    </xf>
    <xf numFmtId="171" fontId="7" fillId="0" borderId="22" xfId="0" applyNumberFormat="1" applyFont="1" applyBorder="1" applyAlignment="1" applyProtection="1">
      <alignment horizontal="center"/>
    </xf>
    <xf numFmtId="0" fontId="9" fillId="0" borderId="0" xfId="0" applyFont="1"/>
    <xf numFmtId="0" fontId="11" fillId="0" borderId="4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0" fontId="10" fillId="0" borderId="0" xfId="0" applyFont="1" applyAlignment="1"/>
    <xf numFmtId="164" fontId="3" fillId="0" borderId="0" xfId="0" applyNumberFormat="1" applyFont="1" applyFill="1" applyBorder="1" applyAlignment="1" applyProtection="1">
      <alignment horizontal="center" vertical="center"/>
    </xf>
    <xf numFmtId="0" fontId="13" fillId="0" borderId="0" xfId="0" applyFont="1" applyAlignment="1">
      <alignment horizontal="center" vertical="center"/>
    </xf>
    <xf numFmtId="43" fontId="13" fillId="0" borderId="0" xfId="1" applyFont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43" fontId="14" fillId="0" borderId="34" xfId="1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3" fillId="0" borderId="34" xfId="0" applyFont="1" applyBorder="1" applyAlignment="1">
      <alignment horizontal="center" vertical="center"/>
    </xf>
    <xf numFmtId="0" fontId="14" fillId="0" borderId="34" xfId="0" applyFont="1" applyBorder="1" applyAlignment="1">
      <alignment vertical="center"/>
    </xf>
    <xf numFmtId="0" fontId="13" fillId="0" borderId="37" xfId="0" applyFont="1" applyBorder="1" applyAlignment="1">
      <alignment horizontal="center" vertical="center"/>
    </xf>
    <xf numFmtId="43" fontId="13" fillId="0" borderId="34" xfId="1" applyFont="1" applyBorder="1" applyAlignment="1">
      <alignment horizontal="center" vertical="center"/>
    </xf>
    <xf numFmtId="172" fontId="13" fillId="0" borderId="34" xfId="1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4" xfId="0" applyFont="1" applyBorder="1" applyAlignment="1">
      <alignment horizontal="center"/>
    </xf>
    <xf numFmtId="0" fontId="13" fillId="0" borderId="33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/>
    </xf>
    <xf numFmtId="43" fontId="13" fillId="0" borderId="39" xfId="1" applyFont="1" applyBorder="1" applyAlignment="1">
      <alignment horizontal="center" vertical="center"/>
    </xf>
    <xf numFmtId="172" fontId="13" fillId="0" borderId="39" xfId="1" applyNumberFormat="1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43" fontId="13" fillId="0" borderId="0" xfId="1" applyFont="1" applyBorder="1" applyAlignment="1">
      <alignment horizontal="center" vertical="center"/>
    </xf>
    <xf numFmtId="172" fontId="13" fillId="0" borderId="0" xfId="1" applyNumberFormat="1" applyFont="1" applyBorder="1" applyAlignment="1">
      <alignment horizontal="center" vertical="center"/>
    </xf>
    <xf numFmtId="167" fontId="3" fillId="0" borderId="6" xfId="0" applyNumberFormat="1" applyFont="1" applyBorder="1" applyAlignment="1" applyProtection="1">
      <alignment horizontal="center" vertical="center"/>
    </xf>
    <xf numFmtId="167" fontId="3" fillId="0" borderId="8" xfId="0" applyNumberFormat="1" applyFont="1" applyBorder="1" applyAlignment="1" applyProtection="1">
      <alignment horizontal="center" vertical="center"/>
    </xf>
    <xf numFmtId="0" fontId="14" fillId="0" borderId="34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0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Relative Volume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Experimental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[1]Adjusted_Wellstream_Composition!$G$5:$G$23</c:f>
              <c:numCache>
                <c:formatCode>General</c:formatCode>
                <c:ptCount val="19"/>
                <c:pt idx="0">
                  <c:v>55.261287084921065</c:v>
                </c:pt>
                <c:pt idx="1">
                  <c:v>51.813920454545453</c:v>
                </c:pt>
                <c:pt idx="2">
                  <c:v>48.366553824169841</c:v>
                </c:pt>
                <c:pt idx="3">
                  <c:v>44.91918719379423</c:v>
                </c:pt>
                <c:pt idx="4">
                  <c:v>41.471820563418618</c:v>
                </c:pt>
                <c:pt idx="5">
                  <c:v>39.989452912357109</c:v>
                </c:pt>
                <c:pt idx="6">
                  <c:v>38.024453933043006</c:v>
                </c:pt>
                <c:pt idx="7">
                  <c:v>34.577087302667394</c:v>
                </c:pt>
                <c:pt idx="8">
                  <c:v>31.129720672291779</c:v>
                </c:pt>
                <c:pt idx="9">
                  <c:v>27.68235404191617</c:v>
                </c:pt>
                <c:pt idx="10">
                  <c:v>24.234987411540555</c:v>
                </c:pt>
                <c:pt idx="11">
                  <c:v>20.787620781164943</c:v>
                </c:pt>
                <c:pt idx="12">
                  <c:v>17.340254150789331</c:v>
                </c:pt>
                <c:pt idx="13">
                  <c:v>15.961307498639085</c:v>
                </c:pt>
                <c:pt idx="14">
                  <c:v>13.892887520413719</c:v>
                </c:pt>
                <c:pt idx="15">
                  <c:v>11.134994216113228</c:v>
                </c:pt>
                <c:pt idx="16">
                  <c:v>8.3771009118127377</c:v>
                </c:pt>
                <c:pt idx="17">
                  <c:v>6.9981542596624937</c:v>
                </c:pt>
                <c:pt idx="18">
                  <c:v>4.240260955362003</c:v>
                </c:pt>
              </c:numCache>
            </c:numRef>
          </c:xVal>
          <c:yVal>
            <c:numRef>
              <c:f>[1]Adjusted_Wellstream_Composition!$H$5:$H$23</c:f>
              <c:numCache>
                <c:formatCode>General</c:formatCode>
                <c:ptCount val="19"/>
                <c:pt idx="0">
                  <c:v>0.93321264921611702</c:v>
                </c:pt>
                <c:pt idx="1">
                  <c:v>0.93766977848697686</c:v>
                </c:pt>
                <c:pt idx="2">
                  <c:v>0.94225139345696207</c:v>
                </c:pt>
                <c:pt idx="3">
                  <c:v>0.94698532943767844</c:v>
                </c:pt>
                <c:pt idx="4">
                  <c:v>0.95190000164305666</c:v>
                </c:pt>
                <c:pt idx="5">
                  <c:v>0.95407753487387603</c:v>
                </c:pt>
                <c:pt idx="6">
                  <c:v>0.95703368362655461</c:v>
                </c:pt>
                <c:pt idx="7">
                  <c:v>0.96243296087495667</c:v>
                </c:pt>
                <c:pt idx="8">
                  <c:v>0.96816046283937585</c:v>
                </c:pt>
                <c:pt idx="9">
                  <c:v>0.97429331652905271</c:v>
                </c:pt>
                <c:pt idx="10">
                  <c:v>0.98093667756560876</c:v>
                </c:pt>
                <c:pt idx="11">
                  <c:v>0.98823958084659946</c:v>
                </c:pt>
                <c:pt idx="12">
                  <c:v>0.99641523712689339</c:v>
                </c:pt>
                <c:pt idx="13">
                  <c:v>1</c:v>
                </c:pt>
                <c:pt idx="14">
                  <c:v>1.0565820363656748</c:v>
                </c:pt>
                <c:pt idx="15">
                  <c:v>1.1882198641675454</c:v>
                </c:pt>
                <c:pt idx="16">
                  <c:v>1.4471462523328986</c:v>
                </c:pt>
                <c:pt idx="17">
                  <c:v>1.6844229536938329</c:v>
                </c:pt>
                <c:pt idx="18">
                  <c:v>2.7134596296163851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615-4FDC-AF6C-F56963919C88}"/>
            </c:ext>
          </c:extLst>
        </c:ser>
        <c:ser>
          <c:idx val="5"/>
          <c:order val="1"/>
          <c:tx>
            <c:v>Simulator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[1]Adjusted_Wellstream_Composition!$M$4:$M$15</c:f>
              <c:numCache>
                <c:formatCode>General</c:formatCode>
                <c:ptCount val="12"/>
                <c:pt idx="0">
                  <c:v>47.366550000000004</c:v>
                </c:pt>
                <c:pt idx="1">
                  <c:v>42.989449999999998</c:v>
                </c:pt>
                <c:pt idx="2">
                  <c:v>38.024450000000002</c:v>
                </c:pt>
                <c:pt idx="3">
                  <c:v>34.577089999999998</c:v>
                </c:pt>
                <c:pt idx="4">
                  <c:v>27.682350000000003</c:v>
                </c:pt>
                <c:pt idx="5">
                  <c:v>24.23499</c:v>
                </c:pt>
                <c:pt idx="6">
                  <c:v>20.78762</c:v>
                </c:pt>
                <c:pt idx="7">
                  <c:v>17.340250000000001</c:v>
                </c:pt>
                <c:pt idx="8">
                  <c:v>15.961310000000001</c:v>
                </c:pt>
                <c:pt idx="9">
                  <c:v>6.0815399999999995</c:v>
                </c:pt>
                <c:pt idx="10">
                  <c:v>4.5</c:v>
                </c:pt>
                <c:pt idx="11">
                  <c:v>4.2402600000000001</c:v>
                </c:pt>
              </c:numCache>
            </c:numRef>
          </c:xVal>
          <c:yVal>
            <c:numRef>
              <c:f>[1]Adjusted_Wellstream_Composition!$N$4:$N$15</c:f>
              <c:numCache>
                <c:formatCode>General</c:formatCode>
                <c:ptCount val="12"/>
                <c:pt idx="0">
                  <c:v>0.79969999999999997</c:v>
                </c:pt>
                <c:pt idx="1">
                  <c:v>0.84640000000000004</c:v>
                </c:pt>
                <c:pt idx="2">
                  <c:v>0.85809999999999997</c:v>
                </c:pt>
                <c:pt idx="3">
                  <c:v>0.88439999999999996</c:v>
                </c:pt>
                <c:pt idx="4">
                  <c:v>0.92879999999999996</c:v>
                </c:pt>
                <c:pt idx="5">
                  <c:v>0.95430000000000004</c:v>
                </c:pt>
                <c:pt idx="6">
                  <c:v>0.96399999999999997</c:v>
                </c:pt>
                <c:pt idx="7">
                  <c:v>0.99939999999999996</c:v>
                </c:pt>
                <c:pt idx="8">
                  <c:v>1</c:v>
                </c:pt>
                <c:pt idx="9">
                  <c:v>1.1839999999999999</c:v>
                </c:pt>
                <c:pt idx="10">
                  <c:v>2.2366000000000001</c:v>
                </c:pt>
                <c:pt idx="11">
                  <c:v>2.5118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615-4FDC-AF6C-F56963919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343232"/>
        <c:axId val="-365345408"/>
      </c:scatterChart>
      <c:valAx>
        <c:axId val="-36534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5345408"/>
        <c:crosses val="autoZero"/>
        <c:crossBetween val="midCat"/>
      </c:valAx>
      <c:valAx>
        <c:axId val="-365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Volume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53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Vs Co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[1]Adjusted_Wellstream_Composition!$G$5:$G$18</c:f>
              <c:numCache>
                <c:formatCode>General</c:formatCode>
                <c:ptCount val="14"/>
                <c:pt idx="0">
                  <c:v>55.261287084921065</c:v>
                </c:pt>
                <c:pt idx="1">
                  <c:v>51.813920454545453</c:v>
                </c:pt>
                <c:pt idx="2">
                  <c:v>48.366553824169841</c:v>
                </c:pt>
                <c:pt idx="3">
                  <c:v>44.91918719379423</c:v>
                </c:pt>
                <c:pt idx="4">
                  <c:v>41.471820563418618</c:v>
                </c:pt>
                <c:pt idx="5">
                  <c:v>39.989452912357109</c:v>
                </c:pt>
                <c:pt idx="6">
                  <c:v>38.024453933043006</c:v>
                </c:pt>
                <c:pt idx="7">
                  <c:v>34.577087302667394</c:v>
                </c:pt>
                <c:pt idx="8">
                  <c:v>31.129720672291779</c:v>
                </c:pt>
                <c:pt idx="9">
                  <c:v>27.68235404191617</c:v>
                </c:pt>
                <c:pt idx="10">
                  <c:v>24.234987411540555</c:v>
                </c:pt>
                <c:pt idx="11">
                  <c:v>20.787620781164943</c:v>
                </c:pt>
                <c:pt idx="12">
                  <c:v>17.340254150789331</c:v>
                </c:pt>
                <c:pt idx="13">
                  <c:v>15.961307498639085</c:v>
                </c:pt>
              </c:numCache>
            </c:numRef>
          </c:xVal>
          <c:yVal>
            <c:numRef>
              <c:f>[1]Adjusted_Wellstream_Composition!$I$5:$I$18</c:f>
              <c:numCache>
                <c:formatCode>General</c:formatCode>
                <c:ptCount val="14"/>
                <c:pt idx="0">
                  <c:v>9.4280437946014484</c:v>
                </c:pt>
                <c:pt idx="1">
                  <c:v>9.6256741722261729</c:v>
                </c:pt>
                <c:pt idx="2">
                  <c:v>9.8686774148332272</c:v>
                </c:pt>
                <c:pt idx="3">
                  <c:v>10.165999631254518</c:v>
                </c:pt>
                <c:pt idx="4">
                  <c:v>10.529208307252443</c:v>
                </c:pt>
                <c:pt idx="5">
                  <c:v>10.709276578258946</c:v>
                </c:pt>
                <c:pt idx="6">
                  <c:v>10.973550608297057</c:v>
                </c:pt>
                <c:pt idx="7">
                  <c:v>11.519582618499308</c:v>
                </c:pt>
                <c:pt idx="8">
                  <c:v>12.195772198310294</c:v>
                </c:pt>
                <c:pt idx="9">
                  <c:v>13.042845350800206</c:v>
                </c:pt>
                <c:pt idx="10">
                  <c:v>14.121445070488857</c:v>
                </c:pt>
                <c:pt idx="11">
                  <c:v>15.52656158049068</c:v>
                </c:pt>
                <c:pt idx="12">
                  <c:v>17.417157554192265</c:v>
                </c:pt>
                <c:pt idx="13">
                  <c:v>18.367215142073981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BE-45A5-A0C0-C4443D2D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5344864"/>
        <c:axId val="-365343776"/>
      </c:scatterChart>
      <c:valAx>
        <c:axId val="-36534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(Mpa)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5343776"/>
        <c:crosses val="autoZero"/>
        <c:crossBetween val="midCat"/>
      </c:valAx>
      <c:valAx>
        <c:axId val="-36534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Isothermal Oil Compressibility (1/psi)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36534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[1]Adjusted_Wellstream_Composition!$K$25:$K$45</c:f>
              <c:numCache>
                <c:formatCode>General</c:formatCode>
                <c:ptCount val="21"/>
                <c:pt idx="0">
                  <c:v>55.2615014</c:v>
                </c:pt>
                <c:pt idx="1">
                  <c:v>51.814121399999998</c:v>
                </c:pt>
                <c:pt idx="2">
                  <c:v>48.366741399999995</c:v>
                </c:pt>
                <c:pt idx="3">
                  <c:v>44.9193614</c:v>
                </c:pt>
                <c:pt idx="4">
                  <c:v>41.471981399999997</c:v>
                </c:pt>
                <c:pt idx="5">
                  <c:v>39.989607999999997</c:v>
                </c:pt>
                <c:pt idx="6">
                  <c:v>38.024601400000002</c:v>
                </c:pt>
                <c:pt idx="7">
                  <c:v>34.577221399999999</c:v>
                </c:pt>
                <c:pt idx="8">
                  <c:v>31.1298414</c:v>
                </c:pt>
                <c:pt idx="9">
                  <c:v>27.682461399999998</c:v>
                </c:pt>
                <c:pt idx="10">
                  <c:v>24.235081399999999</c:v>
                </c:pt>
                <c:pt idx="11">
                  <c:v>20.7877014</c:v>
                </c:pt>
                <c:pt idx="12">
                  <c:v>17.340321400000001</c:v>
                </c:pt>
                <c:pt idx="13">
                  <c:v>15.961369399999999</c:v>
                </c:pt>
                <c:pt idx="14">
                  <c:v>13.8929414</c:v>
                </c:pt>
                <c:pt idx="15">
                  <c:v>10.445561399999999</c:v>
                </c:pt>
                <c:pt idx="16">
                  <c:v>6.9981814</c:v>
                </c:pt>
                <c:pt idx="17">
                  <c:v>3.5508014000000001</c:v>
                </c:pt>
                <c:pt idx="18">
                  <c:v>2.1718494000000002</c:v>
                </c:pt>
                <c:pt idx="19">
                  <c:v>0.79289739999999997</c:v>
                </c:pt>
                <c:pt idx="20">
                  <c:v>0.1034214</c:v>
                </c:pt>
              </c:numCache>
            </c:numRef>
          </c:xVal>
          <c:yVal>
            <c:numRef>
              <c:f>[1]Adjusted_Wellstream_Composition!$L$25:$L$45</c:f>
              <c:numCache>
                <c:formatCode>General</c:formatCode>
                <c:ptCount val="21"/>
                <c:pt idx="0">
                  <c:v>0.65300000000000002</c:v>
                </c:pt>
                <c:pt idx="1">
                  <c:v>0.63500000000000001</c:v>
                </c:pt>
                <c:pt idx="2">
                  <c:v>0.61699999999999999</c:v>
                </c:pt>
                <c:pt idx="3">
                  <c:v>0.60099999999999998</c:v>
                </c:pt>
                <c:pt idx="4">
                  <c:v>0.58499999999999996</c:v>
                </c:pt>
                <c:pt idx="5">
                  <c:v>0.57799999999999996</c:v>
                </c:pt>
                <c:pt idx="6">
                  <c:v>0.56999999999999995</c:v>
                </c:pt>
                <c:pt idx="7">
                  <c:v>0.55600000000000005</c:v>
                </c:pt>
                <c:pt idx="8">
                  <c:v>0.54400000000000004</c:v>
                </c:pt>
                <c:pt idx="9">
                  <c:v>0.53</c:v>
                </c:pt>
                <c:pt idx="10">
                  <c:v>0.51400000000000001</c:v>
                </c:pt>
                <c:pt idx="11">
                  <c:v>0.497</c:v>
                </c:pt>
                <c:pt idx="12">
                  <c:v>0.47199999999999998</c:v>
                </c:pt>
                <c:pt idx="13">
                  <c:v>0.46</c:v>
                </c:pt>
                <c:pt idx="14">
                  <c:v>0.51200000000000001</c:v>
                </c:pt>
                <c:pt idx="15">
                  <c:v>0.60699999999999998</c:v>
                </c:pt>
                <c:pt idx="16">
                  <c:v>0.69799999999999995</c:v>
                </c:pt>
                <c:pt idx="17">
                  <c:v>0.78500000000000003</c:v>
                </c:pt>
                <c:pt idx="18">
                  <c:v>0.86499999999999999</c:v>
                </c:pt>
                <c:pt idx="19">
                  <c:v>1.012</c:v>
                </c:pt>
                <c:pt idx="20">
                  <c:v>1.35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755-435E-83AF-2A26347E2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046208"/>
        <c:axId val="-288045664"/>
      </c:scatterChart>
      <c:valAx>
        <c:axId val="-28804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88045664"/>
        <c:crosses val="autoZero"/>
        <c:crossBetween val="midCat"/>
      </c:valAx>
      <c:valAx>
        <c:axId val="-2880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Viscosity (cp)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-28804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209086</xdr:colOff>
      <xdr:row>1</xdr:row>
      <xdr:rowOff>92927</xdr:rowOff>
    </xdr:from>
    <xdr:to>
      <xdr:col>21</xdr:col>
      <xdr:colOff>647235</xdr:colOff>
      <xdr:row>18</xdr:row>
      <xdr:rowOff>24046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185854</xdr:colOff>
      <xdr:row>1</xdr:row>
      <xdr:rowOff>34848</xdr:rowOff>
    </xdr:from>
    <xdr:to>
      <xdr:col>29</xdr:col>
      <xdr:colOff>557328</xdr:colOff>
      <xdr:row>17</xdr:row>
      <xdr:rowOff>163436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19</xdr:row>
      <xdr:rowOff>114300</xdr:rowOff>
    </xdr:from>
    <xdr:to>
      <xdr:col>21</xdr:col>
      <xdr:colOff>609600</xdr:colOff>
      <xdr:row>33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22</xdr:col>
      <xdr:colOff>224418</xdr:colOff>
      <xdr:row>18</xdr:row>
      <xdr:rowOff>189107</xdr:rowOff>
    </xdr:from>
    <xdr:to>
      <xdr:col>29</xdr:col>
      <xdr:colOff>528753</xdr:colOff>
      <xdr:row>32</xdr:row>
      <xdr:rowOff>182414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26643" y="3799082"/>
          <a:ext cx="4571535" cy="2737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2</xdr:row>
      <xdr:rowOff>152400</xdr:rowOff>
    </xdr:from>
    <xdr:to>
      <xdr:col>9</xdr:col>
      <xdr:colOff>418433</xdr:colOff>
      <xdr:row>23</xdr:row>
      <xdr:rowOff>151900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" y="581025"/>
          <a:ext cx="5333333" cy="4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hermo%20TA\Project\Project-PVTData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lstream"/>
      <sheetName val="CCE Test"/>
      <sheetName val="Viscosity"/>
      <sheetName val="Adjusted_Wellstream_Composition"/>
    </sheetNames>
    <sheetDataSet>
      <sheetData sheetId="0"/>
      <sheetData sheetId="1"/>
      <sheetData sheetId="2"/>
      <sheetData sheetId="3">
        <row r="4">
          <cell r="M4">
            <v>47.366550000000004</v>
          </cell>
          <cell r="N4">
            <v>0.79969999999999997</v>
          </cell>
        </row>
        <row r="5">
          <cell r="G5">
            <v>55.261287084921065</v>
          </cell>
          <cell r="H5">
            <v>0.93321264921611702</v>
          </cell>
          <cell r="I5">
            <v>9.4280437946014484</v>
          </cell>
          <cell r="M5">
            <v>42.989449999999998</v>
          </cell>
          <cell r="N5">
            <v>0.84640000000000004</v>
          </cell>
        </row>
        <row r="6">
          <cell r="G6">
            <v>51.813920454545453</v>
          </cell>
          <cell r="H6">
            <v>0.93766977848697686</v>
          </cell>
          <cell r="I6">
            <v>9.6256741722261729</v>
          </cell>
          <cell r="M6">
            <v>38.024450000000002</v>
          </cell>
          <cell r="N6">
            <v>0.85809999999999997</v>
          </cell>
        </row>
        <row r="7">
          <cell r="G7">
            <v>48.366553824169841</v>
          </cell>
          <cell r="H7">
            <v>0.94225139345696207</v>
          </cell>
          <cell r="I7">
            <v>9.8686774148332272</v>
          </cell>
          <cell r="M7">
            <v>34.577089999999998</v>
          </cell>
          <cell r="N7">
            <v>0.88439999999999996</v>
          </cell>
        </row>
        <row r="8">
          <cell r="G8">
            <v>44.91918719379423</v>
          </cell>
          <cell r="H8">
            <v>0.94698532943767844</v>
          </cell>
          <cell r="I8">
            <v>10.165999631254518</v>
          </cell>
          <cell r="M8">
            <v>27.682350000000003</v>
          </cell>
          <cell r="N8">
            <v>0.92879999999999996</v>
          </cell>
        </row>
        <row r="9">
          <cell r="G9">
            <v>41.471820563418618</v>
          </cell>
          <cell r="H9">
            <v>0.95190000164305666</v>
          </cell>
          <cell r="I9">
            <v>10.529208307252443</v>
          </cell>
          <cell r="M9">
            <v>24.23499</v>
          </cell>
          <cell r="N9">
            <v>0.95430000000000004</v>
          </cell>
        </row>
        <row r="10">
          <cell r="G10">
            <v>39.989452912357109</v>
          </cell>
          <cell r="H10">
            <v>0.95407753487387603</v>
          </cell>
          <cell r="I10">
            <v>10.709276578258946</v>
          </cell>
          <cell r="M10">
            <v>20.78762</v>
          </cell>
          <cell r="N10">
            <v>0.96399999999999997</v>
          </cell>
        </row>
        <row r="11">
          <cell r="G11">
            <v>38.024453933043006</v>
          </cell>
          <cell r="H11">
            <v>0.95703368362655461</v>
          </cell>
          <cell r="I11">
            <v>10.973550608297057</v>
          </cell>
          <cell r="M11">
            <v>17.340250000000001</v>
          </cell>
          <cell r="N11">
            <v>0.99939999999999996</v>
          </cell>
        </row>
        <row r="12">
          <cell r="G12">
            <v>34.577087302667394</v>
          </cell>
          <cell r="H12">
            <v>0.96243296087495667</v>
          </cell>
          <cell r="I12">
            <v>11.519582618499308</v>
          </cell>
          <cell r="M12">
            <v>15.961310000000001</v>
          </cell>
          <cell r="N12">
            <v>1</v>
          </cell>
        </row>
        <row r="13">
          <cell r="G13">
            <v>31.129720672291779</v>
          </cell>
          <cell r="H13">
            <v>0.96816046283937585</v>
          </cell>
          <cell r="I13">
            <v>12.195772198310294</v>
          </cell>
          <cell r="M13">
            <v>6.0815399999999995</v>
          </cell>
          <cell r="N13">
            <v>1.1839999999999999</v>
          </cell>
        </row>
        <row r="14">
          <cell r="G14">
            <v>27.68235404191617</v>
          </cell>
          <cell r="H14">
            <v>0.97429331652905271</v>
          </cell>
          <cell r="I14">
            <v>13.042845350800206</v>
          </cell>
          <cell r="M14">
            <v>4.5</v>
          </cell>
          <cell r="N14">
            <v>2.2366000000000001</v>
          </cell>
        </row>
        <row r="15">
          <cell r="G15">
            <v>24.234987411540555</v>
          </cell>
          <cell r="H15">
            <v>0.98093667756560876</v>
          </cell>
          <cell r="I15">
            <v>14.121445070488857</v>
          </cell>
          <cell r="M15">
            <v>4.2402600000000001</v>
          </cell>
          <cell r="N15">
            <v>2.5118</v>
          </cell>
        </row>
        <row r="16">
          <cell r="G16">
            <v>20.787620781164943</v>
          </cell>
          <cell r="H16">
            <v>0.98823958084659946</v>
          </cell>
          <cell r="I16">
            <v>15.52656158049068</v>
          </cell>
        </row>
        <row r="17">
          <cell r="G17">
            <v>17.340254150789331</v>
          </cell>
          <cell r="H17">
            <v>0.99641523712689339</v>
          </cell>
          <cell r="I17">
            <v>17.417157554192265</v>
          </cell>
        </row>
        <row r="18">
          <cell r="G18">
            <v>15.961307498639085</v>
          </cell>
          <cell r="H18">
            <v>1</v>
          </cell>
          <cell r="I18">
            <v>18.367215142073981</v>
          </cell>
        </row>
        <row r="19">
          <cell r="G19">
            <v>13.892887520413719</v>
          </cell>
          <cell r="H19">
            <v>1.0565820363656748</v>
          </cell>
        </row>
        <row r="20">
          <cell r="G20">
            <v>11.134994216113228</v>
          </cell>
          <cell r="H20">
            <v>1.1882198641675454</v>
          </cell>
        </row>
        <row r="21">
          <cell r="G21">
            <v>8.3771009118127377</v>
          </cell>
          <cell r="H21">
            <v>1.4471462523328986</v>
          </cell>
        </row>
        <row r="22">
          <cell r="G22">
            <v>6.9981542596624937</v>
          </cell>
          <cell r="H22">
            <v>1.6844229536938329</v>
          </cell>
        </row>
        <row r="23">
          <cell r="G23">
            <v>4.240260955362003</v>
          </cell>
          <cell r="H23">
            <v>2.7134596296163851</v>
          </cell>
        </row>
        <row r="25">
          <cell r="K25">
            <v>55.2615014</v>
          </cell>
          <cell r="L25">
            <v>0.65300000000000002</v>
          </cell>
        </row>
        <row r="26">
          <cell r="K26">
            <v>51.814121399999998</v>
          </cell>
          <cell r="L26">
            <v>0.63500000000000001</v>
          </cell>
        </row>
        <row r="27">
          <cell r="K27">
            <v>48.366741399999995</v>
          </cell>
          <cell r="L27">
            <v>0.61699999999999999</v>
          </cell>
        </row>
        <row r="28">
          <cell r="K28">
            <v>44.9193614</v>
          </cell>
          <cell r="L28">
            <v>0.60099999999999998</v>
          </cell>
        </row>
        <row r="29">
          <cell r="K29">
            <v>41.471981399999997</v>
          </cell>
          <cell r="L29">
            <v>0.58499999999999996</v>
          </cell>
        </row>
        <row r="30">
          <cell r="K30">
            <v>39.989607999999997</v>
          </cell>
          <cell r="L30">
            <v>0.57799999999999996</v>
          </cell>
        </row>
        <row r="31">
          <cell r="K31">
            <v>38.024601400000002</v>
          </cell>
          <cell r="L31">
            <v>0.56999999999999995</v>
          </cell>
        </row>
        <row r="32">
          <cell r="K32">
            <v>34.577221399999999</v>
          </cell>
          <cell r="L32">
            <v>0.55600000000000005</v>
          </cell>
        </row>
        <row r="33">
          <cell r="K33">
            <v>31.1298414</v>
          </cell>
          <cell r="L33">
            <v>0.54400000000000004</v>
          </cell>
        </row>
        <row r="34">
          <cell r="K34">
            <v>27.682461399999998</v>
          </cell>
          <cell r="L34">
            <v>0.53</v>
          </cell>
        </row>
        <row r="35">
          <cell r="K35">
            <v>24.235081399999999</v>
          </cell>
          <cell r="L35">
            <v>0.51400000000000001</v>
          </cell>
        </row>
        <row r="36">
          <cell r="K36">
            <v>20.7877014</v>
          </cell>
          <cell r="L36">
            <v>0.497</v>
          </cell>
        </row>
        <row r="37">
          <cell r="K37">
            <v>17.340321400000001</v>
          </cell>
          <cell r="L37">
            <v>0.47199999999999998</v>
          </cell>
        </row>
        <row r="38">
          <cell r="K38">
            <v>15.961369399999999</v>
          </cell>
          <cell r="L38">
            <v>0.46</v>
          </cell>
        </row>
        <row r="39">
          <cell r="K39">
            <v>13.8929414</v>
          </cell>
          <cell r="L39">
            <v>0.51200000000000001</v>
          </cell>
        </row>
        <row r="40">
          <cell r="K40">
            <v>10.445561399999999</v>
          </cell>
          <cell r="L40">
            <v>0.60699999999999998</v>
          </cell>
        </row>
        <row r="41">
          <cell r="K41">
            <v>6.9981814</v>
          </cell>
          <cell r="L41">
            <v>0.69799999999999995</v>
          </cell>
        </row>
        <row r="42">
          <cell r="K42">
            <v>3.5508014000000001</v>
          </cell>
          <cell r="L42">
            <v>0.78500000000000003</v>
          </cell>
        </row>
        <row r="43">
          <cell r="K43">
            <v>2.1718494000000002</v>
          </cell>
          <cell r="L43">
            <v>0.86499999999999999</v>
          </cell>
        </row>
        <row r="44">
          <cell r="K44">
            <v>0.79289739999999997</v>
          </cell>
          <cell r="L44">
            <v>1.012</v>
          </cell>
        </row>
        <row r="45">
          <cell r="K45">
            <v>0.1034214</v>
          </cell>
          <cell r="L45">
            <v>1.35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Normal="100" workbookViewId="0">
      <selection activeCell="K1" sqref="K1"/>
    </sheetView>
  </sheetViews>
  <sheetFormatPr defaultColWidth="9.140625" defaultRowHeight="15"/>
  <cols>
    <col min="1" max="1" width="32.7109375" customWidth="1"/>
    <col min="2" max="2" width="10.7109375" bestFit="1" customWidth="1"/>
    <col min="3" max="3" width="15.42578125" bestFit="1" customWidth="1"/>
    <col min="4" max="5" width="13.5703125" bestFit="1" customWidth="1"/>
    <col min="9" max="9" width="16.5703125" bestFit="1" customWidth="1"/>
    <col min="12" max="12" width="13.42578125" bestFit="1" customWidth="1"/>
  </cols>
  <sheetData>
    <row r="1" spans="1:14" ht="15.75">
      <c r="A1" s="1" t="s">
        <v>57</v>
      </c>
      <c r="B1" s="2" t="s">
        <v>0</v>
      </c>
      <c r="C1" s="2"/>
      <c r="D1" s="3" t="s">
        <v>1</v>
      </c>
      <c r="E1" s="4"/>
      <c r="I1" t="s">
        <v>2</v>
      </c>
      <c r="K1">
        <f>72.2+273.15</f>
        <v>345.34999999999997</v>
      </c>
    </row>
    <row r="2" spans="1:14" ht="15.75">
      <c r="A2" s="5" t="s">
        <v>58</v>
      </c>
      <c r="B2" s="6"/>
      <c r="C2" s="7"/>
      <c r="D2" s="8" t="s">
        <v>3</v>
      </c>
      <c r="E2" s="9" t="s">
        <v>4</v>
      </c>
      <c r="H2" t="s">
        <v>5</v>
      </c>
      <c r="I2" t="s">
        <v>6</v>
      </c>
      <c r="N2" t="s">
        <v>7</v>
      </c>
    </row>
    <row r="3" spans="1:14" ht="15.75">
      <c r="A3" s="10" t="s">
        <v>8</v>
      </c>
      <c r="B3" s="11" t="s">
        <v>9</v>
      </c>
      <c r="C3" s="11" t="s">
        <v>10</v>
      </c>
      <c r="D3" s="12" t="s">
        <v>11</v>
      </c>
      <c r="E3" s="13" t="s">
        <v>12</v>
      </c>
      <c r="G3" t="s">
        <v>13</v>
      </c>
      <c r="H3" t="s">
        <v>14</v>
      </c>
      <c r="I3" t="s">
        <v>15</v>
      </c>
      <c r="M3" t="s">
        <v>16</v>
      </c>
      <c r="N3" t="s">
        <v>17</v>
      </c>
    </row>
    <row r="4" spans="1:14" ht="15.75">
      <c r="A4" s="14" t="s">
        <v>18</v>
      </c>
      <c r="B4" s="15">
        <v>0.35694036746606406</v>
      </c>
      <c r="C4" s="15">
        <v>1.15025360079355</v>
      </c>
      <c r="D4" s="16">
        <v>28.013000000000002</v>
      </c>
      <c r="E4" s="17">
        <v>0.80686999999999998</v>
      </c>
      <c r="G4" t="s">
        <v>19</v>
      </c>
      <c r="H4" t="s">
        <v>20</v>
      </c>
      <c r="I4" t="s">
        <v>21</v>
      </c>
      <c r="M4">
        <v>47.366550000000004</v>
      </c>
      <c r="N4">
        <v>0.79969999999999997</v>
      </c>
    </row>
    <row r="5" spans="1:14" ht="15.75">
      <c r="A5" s="14" t="s">
        <v>22</v>
      </c>
      <c r="B5" s="15">
        <v>0.10125195170551109</v>
      </c>
      <c r="C5" s="15">
        <v>0.20768713294735083</v>
      </c>
      <c r="D5" s="16">
        <v>44.01</v>
      </c>
      <c r="E5" s="17">
        <v>0.81716</v>
      </c>
      <c r="F5" s="88">
        <v>1</v>
      </c>
      <c r="G5">
        <v>55.261287084921065</v>
      </c>
      <c r="H5">
        <v>0.93321264921611702</v>
      </c>
      <c r="I5">
        <v>9.4280437946014501</v>
      </c>
      <c r="M5">
        <v>42.989449999999998</v>
      </c>
      <c r="N5">
        <v>0.84640000000000004</v>
      </c>
    </row>
    <row r="6" spans="1:14" ht="15.75">
      <c r="A6" s="14" t="s">
        <v>23</v>
      </c>
      <c r="B6" s="15">
        <v>6.1730751930615302</v>
      </c>
      <c r="C6" s="15">
        <v>34.735498814964835</v>
      </c>
      <c r="D6" s="16">
        <v>16.042999999999999</v>
      </c>
      <c r="E6" s="17">
        <v>0.3</v>
      </c>
      <c r="F6" s="88">
        <v>2</v>
      </c>
      <c r="G6">
        <v>51.813920454545453</v>
      </c>
      <c r="H6">
        <v>0.93766977848697686</v>
      </c>
      <c r="I6">
        <v>9.6256741722261729</v>
      </c>
      <c r="M6">
        <v>38.024450000000002</v>
      </c>
      <c r="N6">
        <v>0.85809999999999997</v>
      </c>
    </row>
    <row r="7" spans="1:14" ht="15.75">
      <c r="A7" s="14" t="s">
        <v>24</v>
      </c>
      <c r="B7" s="15">
        <v>3.6879447740759099</v>
      </c>
      <c r="C7" s="15">
        <v>11.071552843227467</v>
      </c>
      <c r="D7" s="16">
        <v>30.07</v>
      </c>
      <c r="E7" s="17">
        <v>0.35627999999999999</v>
      </c>
      <c r="F7" s="88">
        <v>3</v>
      </c>
      <c r="G7">
        <v>48.366553824169841</v>
      </c>
      <c r="H7">
        <v>0.94225139345696207</v>
      </c>
      <c r="I7">
        <v>9.8686774148332272</v>
      </c>
      <c r="M7">
        <v>34.577089999999998</v>
      </c>
      <c r="N7">
        <v>0.88439999999999996</v>
      </c>
    </row>
    <row r="8" spans="1:14" ht="15.75">
      <c r="A8" s="14" t="s">
        <v>25</v>
      </c>
      <c r="B8" s="15">
        <v>4.4791014810748742</v>
      </c>
      <c r="C8" s="15">
        <v>9.169368232196085</v>
      </c>
      <c r="D8" s="16">
        <v>44.097000000000001</v>
      </c>
      <c r="E8" s="17">
        <v>0.50719000000000003</v>
      </c>
      <c r="F8" s="88">
        <v>4</v>
      </c>
      <c r="G8">
        <v>44.91918719379423</v>
      </c>
      <c r="H8">
        <v>0.94698532943767844</v>
      </c>
      <c r="I8">
        <v>10.165999631254518</v>
      </c>
      <c r="M8">
        <v>27.682350000000003</v>
      </c>
      <c r="N8">
        <v>0.92879999999999996</v>
      </c>
    </row>
    <row r="9" spans="1:14" ht="15.75">
      <c r="A9" s="83" t="s">
        <v>26</v>
      </c>
      <c r="B9" s="84">
        <v>3.5461020918514232</v>
      </c>
      <c r="C9" s="84">
        <v>5.5075794255420885</v>
      </c>
      <c r="D9" s="85">
        <v>58.122999999999998</v>
      </c>
      <c r="E9" s="86">
        <v>0.58002981724699798</v>
      </c>
      <c r="F9" s="88">
        <v>5</v>
      </c>
      <c r="G9">
        <v>41.471820563418618</v>
      </c>
      <c r="H9">
        <v>0.95190000164305666</v>
      </c>
      <c r="I9">
        <v>10.529208307252443</v>
      </c>
      <c r="M9">
        <v>24.23499</v>
      </c>
      <c r="N9">
        <v>0.95430000000000004</v>
      </c>
    </row>
    <row r="10" spans="1:14" ht="15.75">
      <c r="A10" s="83" t="s">
        <v>27</v>
      </c>
      <c r="B10" s="84">
        <v>2.7210816796329964</v>
      </c>
      <c r="C10" s="84">
        <v>3.4045741648806152</v>
      </c>
      <c r="D10" s="85">
        <v>72.150000000000006</v>
      </c>
      <c r="E10" s="86">
        <v>0.6282756051914189</v>
      </c>
      <c r="F10" s="88">
        <v>6</v>
      </c>
      <c r="G10">
        <v>39.989452912357109</v>
      </c>
      <c r="H10">
        <v>0.95407753487387603</v>
      </c>
      <c r="I10">
        <v>10.709276578258946</v>
      </c>
      <c r="M10">
        <v>20.78762</v>
      </c>
      <c r="N10">
        <v>0.96399999999999997</v>
      </c>
    </row>
    <row r="11" spans="1:14" ht="15.75">
      <c r="A11" s="83" t="s">
        <v>28</v>
      </c>
      <c r="B11" s="84">
        <v>4.2346708626659435</v>
      </c>
      <c r="C11" s="84">
        <v>4.4896163828540541</v>
      </c>
      <c r="D11" s="85">
        <v>85.146731776623767</v>
      </c>
      <c r="E11" s="86">
        <v>0.71085124849194481</v>
      </c>
      <c r="F11" s="88">
        <v>7</v>
      </c>
      <c r="G11">
        <v>38.024453933043006</v>
      </c>
      <c r="H11">
        <v>0.95703368362655461</v>
      </c>
      <c r="I11">
        <v>10.973550608297057</v>
      </c>
      <c r="M11">
        <v>17.340250000000001</v>
      </c>
      <c r="N11">
        <v>0.99939999999999996</v>
      </c>
    </row>
    <row r="12" spans="1:14" ht="15.75">
      <c r="A12" s="83" t="s">
        <v>29</v>
      </c>
      <c r="B12" s="84">
        <v>4.9928962507668864</v>
      </c>
      <c r="C12" s="84">
        <v>4.5603291687431877</v>
      </c>
      <c r="D12" s="85">
        <v>98.83571457793262</v>
      </c>
      <c r="E12" s="86">
        <v>0.7331776812200288</v>
      </c>
      <c r="F12" s="88">
        <v>8</v>
      </c>
      <c r="G12">
        <v>34.577087302667394</v>
      </c>
      <c r="H12">
        <v>0.96243296087495667</v>
      </c>
      <c r="I12">
        <v>11.519582618499308</v>
      </c>
      <c r="M12">
        <v>15.961310000000001</v>
      </c>
      <c r="N12">
        <v>1</v>
      </c>
    </row>
    <row r="13" spans="1:14" ht="15.75">
      <c r="A13" s="83" t="s">
        <v>30</v>
      </c>
      <c r="B13" s="84">
        <v>4.5568298225737394</v>
      </c>
      <c r="C13" s="84">
        <v>3.7202425568515953</v>
      </c>
      <c r="D13" s="85">
        <v>110.57300433127027</v>
      </c>
      <c r="E13" s="86">
        <v>0.75018757976883532</v>
      </c>
      <c r="F13" s="88">
        <v>9</v>
      </c>
      <c r="G13">
        <v>31.129720672291779</v>
      </c>
      <c r="H13">
        <v>0.96816046283937585</v>
      </c>
      <c r="I13">
        <v>12.195772198310294</v>
      </c>
      <c r="M13">
        <v>6.0815399999999995</v>
      </c>
      <c r="N13">
        <v>1.1839999999999999</v>
      </c>
    </row>
    <row r="14" spans="1:14" ht="15.75">
      <c r="A14" s="83" t="s">
        <v>31</v>
      </c>
      <c r="B14" s="84">
        <v>3.5639057937679723</v>
      </c>
      <c r="C14" s="84">
        <v>2.5403132159369162</v>
      </c>
      <c r="D14" s="85">
        <v>126.64746588520524</v>
      </c>
      <c r="E14" s="86">
        <v>0.75354031371893015</v>
      </c>
      <c r="F14" s="88">
        <v>10</v>
      </c>
      <c r="G14">
        <v>27.68235404191617</v>
      </c>
      <c r="H14">
        <v>0.97429331652905271</v>
      </c>
      <c r="I14">
        <v>13.042845350800206</v>
      </c>
      <c r="M14">
        <v>4.5</v>
      </c>
      <c r="N14">
        <v>2.2366000000000001</v>
      </c>
    </row>
    <row r="15" spans="1:14" ht="15.75">
      <c r="A15" s="83" t="s">
        <v>32</v>
      </c>
      <c r="B15" s="84">
        <v>3.5488711954333692</v>
      </c>
      <c r="C15" s="84">
        <v>2.264881941589898</v>
      </c>
      <c r="D15" s="85">
        <v>141.44976308561618</v>
      </c>
      <c r="E15" s="86">
        <v>0.76842481746267854</v>
      </c>
      <c r="F15" s="88">
        <v>11</v>
      </c>
      <c r="G15">
        <v>24.234987411540555</v>
      </c>
      <c r="H15">
        <v>0.98093667756560876</v>
      </c>
      <c r="I15">
        <v>14.121445070488857</v>
      </c>
      <c r="M15">
        <v>4.2402600000000001</v>
      </c>
      <c r="N15">
        <v>2.5118</v>
      </c>
    </row>
    <row r="16" spans="1:14" ht="15.75">
      <c r="A16" s="19" t="s">
        <v>33</v>
      </c>
      <c r="B16" s="20">
        <v>58.03732853592382</v>
      </c>
      <c r="C16" s="20">
        <v>17.17810251947239</v>
      </c>
      <c r="D16" s="115" t="s">
        <v>34</v>
      </c>
      <c r="E16" s="116"/>
      <c r="F16" s="88">
        <v>12</v>
      </c>
      <c r="G16">
        <v>20.787620781164943</v>
      </c>
      <c r="H16">
        <v>0.98823958084659946</v>
      </c>
      <c r="I16">
        <v>15.52656158049068</v>
      </c>
    </row>
    <row r="17" spans="1:12" ht="16.5" thickBot="1">
      <c r="A17" s="21" t="s">
        <v>35</v>
      </c>
      <c r="B17" s="22">
        <f>SUM(B4:B16)</f>
        <v>100.00000000000003</v>
      </c>
      <c r="C17" s="23">
        <f>SUM(C4:C16)</f>
        <v>100.00000000000004</v>
      </c>
      <c r="D17" s="24" t="s">
        <v>36</v>
      </c>
      <c r="E17" s="25" t="s">
        <v>36</v>
      </c>
      <c r="F17" s="88">
        <v>13</v>
      </c>
      <c r="G17">
        <v>17.340254150789331</v>
      </c>
      <c r="H17">
        <v>0.99641523712689339</v>
      </c>
      <c r="I17">
        <v>17.417157554192265</v>
      </c>
    </row>
    <row r="18" spans="1:12" ht="15.75">
      <c r="A18" s="26"/>
      <c r="B18" s="27"/>
      <c r="C18" s="27"/>
      <c r="D18" s="27"/>
      <c r="E18" s="28"/>
      <c r="F18" s="88">
        <v>14</v>
      </c>
      <c r="G18">
        <v>15.961307498639085</v>
      </c>
      <c r="H18">
        <v>1</v>
      </c>
      <c r="I18">
        <v>18.367215142073981</v>
      </c>
    </row>
    <row r="19" spans="1:12" ht="15.75">
      <c r="F19" s="88">
        <v>15</v>
      </c>
      <c r="G19">
        <v>13.892887520413719</v>
      </c>
      <c r="H19">
        <v>1.0565820363656748</v>
      </c>
      <c r="I19" t="s">
        <v>36</v>
      </c>
    </row>
    <row r="20" spans="1:12" ht="16.5" thickBot="1">
      <c r="A20" s="29" t="s">
        <v>37</v>
      </c>
      <c r="F20" s="88">
        <v>16</v>
      </c>
      <c r="G20">
        <v>11.134994216113228</v>
      </c>
      <c r="H20">
        <v>1.1882198641675454</v>
      </c>
      <c r="I20" t="s">
        <v>36</v>
      </c>
    </row>
    <row r="21" spans="1:12" ht="15.75">
      <c r="A21" s="30"/>
      <c r="B21" s="31"/>
      <c r="C21" s="31"/>
      <c r="D21" s="31"/>
      <c r="E21" s="32" t="s">
        <v>38</v>
      </c>
      <c r="F21" s="88">
        <v>17</v>
      </c>
      <c r="G21">
        <v>8.3771009118127377</v>
      </c>
      <c r="H21">
        <v>1.4471462523328986</v>
      </c>
      <c r="I21" t="s">
        <v>36</v>
      </c>
      <c r="L21" t="s">
        <v>39</v>
      </c>
    </row>
    <row r="22" spans="1:12" ht="15.75">
      <c r="A22" s="33"/>
      <c r="B22" s="18"/>
      <c r="C22" s="18" t="s">
        <v>40</v>
      </c>
      <c r="D22" s="18"/>
      <c r="E22" s="34" t="s">
        <v>41</v>
      </c>
      <c r="F22" s="88">
        <v>18</v>
      </c>
      <c r="G22">
        <v>6.9981542596624937</v>
      </c>
      <c r="H22">
        <v>1.6844229536938329</v>
      </c>
      <c r="I22" t="s">
        <v>36</v>
      </c>
      <c r="J22" t="s">
        <v>42</v>
      </c>
      <c r="K22" t="s">
        <v>42</v>
      </c>
      <c r="L22" t="s">
        <v>43</v>
      </c>
    </row>
    <row r="23" spans="1:12" ht="15.75">
      <c r="A23" s="35" t="s">
        <v>44</v>
      </c>
      <c r="B23" s="36"/>
      <c r="C23" s="36" t="s">
        <v>45</v>
      </c>
      <c r="D23" s="36" t="s">
        <v>46</v>
      </c>
      <c r="E23" s="37" t="s">
        <v>11</v>
      </c>
      <c r="F23" s="88">
        <v>19</v>
      </c>
      <c r="G23">
        <v>4.2402609553620003</v>
      </c>
      <c r="H23">
        <v>2.7134596296163851</v>
      </c>
      <c r="I23" t="s">
        <v>36</v>
      </c>
      <c r="J23" t="s">
        <v>47</v>
      </c>
      <c r="K23" t="s">
        <v>48</v>
      </c>
      <c r="L23" t="s">
        <v>20</v>
      </c>
    </row>
    <row r="24" spans="1:12">
      <c r="A24" s="33" t="s">
        <v>49</v>
      </c>
      <c r="B24" s="18"/>
      <c r="C24" s="18" t="s">
        <v>36</v>
      </c>
      <c r="D24" s="38">
        <v>0.82499999999999996</v>
      </c>
      <c r="E24" s="39">
        <v>156</v>
      </c>
    </row>
    <row r="25" spans="1:12">
      <c r="A25" s="33" t="s">
        <v>50</v>
      </c>
      <c r="B25" s="18"/>
      <c r="C25" s="38">
        <v>30.194190489414979</v>
      </c>
      <c r="D25" s="38">
        <v>0.87510874430125574</v>
      </c>
      <c r="E25" s="39">
        <v>304.99293526712535</v>
      </c>
      <c r="J25">
        <v>8015</v>
      </c>
      <c r="K25">
        <f>0.00689476*J25</f>
        <v>55.2615014</v>
      </c>
      <c r="L25">
        <v>0.65300000000000002</v>
      </c>
    </row>
    <row r="26" spans="1:12" ht="15.75" thickBot="1">
      <c r="A26" s="40" t="s">
        <v>51</v>
      </c>
      <c r="B26" s="41"/>
      <c r="C26" s="41" t="s">
        <v>36</v>
      </c>
      <c r="D26" s="42">
        <v>0.87510874430125574</v>
      </c>
      <c r="E26" s="43">
        <v>304.99293526712535</v>
      </c>
      <c r="J26">
        <v>7515</v>
      </c>
      <c r="K26">
        <f t="shared" ref="K26:K45" si="0">0.00689476*J26</f>
        <v>51.814121399999998</v>
      </c>
      <c r="L26">
        <v>0.63500000000000001</v>
      </c>
    </row>
    <row r="27" spans="1:12">
      <c r="J27">
        <v>7015</v>
      </c>
      <c r="K27">
        <f t="shared" si="0"/>
        <v>48.366741399999995</v>
      </c>
      <c r="L27">
        <v>0.61699999999999999</v>
      </c>
    </row>
    <row r="28" spans="1:12" ht="16.5" thickBot="1">
      <c r="A28" s="29" t="s">
        <v>52</v>
      </c>
      <c r="J28">
        <v>6515</v>
      </c>
      <c r="K28">
        <f t="shared" si="0"/>
        <v>44.9193614</v>
      </c>
      <c r="L28">
        <v>0.60099999999999998</v>
      </c>
    </row>
    <row r="29" spans="1:12">
      <c r="A29" s="30"/>
      <c r="B29" s="31"/>
      <c r="C29" s="31"/>
      <c r="D29" s="31"/>
      <c r="E29" s="32" t="s">
        <v>38</v>
      </c>
      <c r="J29">
        <v>6015</v>
      </c>
      <c r="K29">
        <f t="shared" si="0"/>
        <v>41.471981399999997</v>
      </c>
      <c r="L29">
        <v>0.58499999999999996</v>
      </c>
    </row>
    <row r="30" spans="1:12">
      <c r="A30" s="33"/>
      <c r="B30" s="18"/>
      <c r="C30" s="18" t="s">
        <v>40</v>
      </c>
      <c r="D30" s="18"/>
      <c r="E30" s="34" t="s">
        <v>41</v>
      </c>
      <c r="J30">
        <v>5800</v>
      </c>
      <c r="K30">
        <f t="shared" si="0"/>
        <v>39.989607999999997</v>
      </c>
      <c r="L30">
        <v>0.57799999999999996</v>
      </c>
    </row>
    <row r="31" spans="1:12">
      <c r="A31" s="35" t="s">
        <v>44</v>
      </c>
      <c r="B31" s="36"/>
      <c r="C31" s="36" t="s">
        <v>45</v>
      </c>
      <c r="D31" s="36" t="s">
        <v>46</v>
      </c>
      <c r="E31" s="37" t="s">
        <v>53</v>
      </c>
      <c r="J31">
        <v>5515</v>
      </c>
      <c r="K31">
        <f t="shared" si="0"/>
        <v>38.024601400000002</v>
      </c>
      <c r="L31">
        <v>0.56999999999999995</v>
      </c>
    </row>
    <row r="32" spans="1:12">
      <c r="A32" s="33" t="s">
        <v>49</v>
      </c>
      <c r="B32" s="18"/>
      <c r="C32" s="18" t="s">
        <v>36</v>
      </c>
      <c r="D32" s="38">
        <v>0.89889152931421101</v>
      </c>
      <c r="E32" s="39">
        <v>25.885567134539286</v>
      </c>
      <c r="J32">
        <v>5015</v>
      </c>
      <c r="K32">
        <f t="shared" si="0"/>
        <v>34.577221399999999</v>
      </c>
      <c r="L32">
        <v>0.55600000000000005</v>
      </c>
    </row>
    <row r="33" spans="1:12">
      <c r="A33" s="33" t="s">
        <v>50</v>
      </c>
      <c r="B33" s="18"/>
      <c r="C33" s="38">
        <v>43.301060319700326</v>
      </c>
      <c r="D33" s="38">
        <v>0.80949165720851612</v>
      </c>
      <c r="E33" s="39">
        <v>175.48040950953973</v>
      </c>
      <c r="J33">
        <v>4515</v>
      </c>
      <c r="K33">
        <f t="shared" si="0"/>
        <v>31.1298414</v>
      </c>
      <c r="L33">
        <v>0.54400000000000004</v>
      </c>
    </row>
    <row r="34" spans="1:12" ht="15.75" thickBot="1">
      <c r="A34" s="40" t="s">
        <v>51</v>
      </c>
      <c r="B34" s="41"/>
      <c r="C34" s="42">
        <v>74.234810237460493</v>
      </c>
      <c r="D34" s="42">
        <v>0.68777860118411538</v>
      </c>
      <c r="E34" s="43">
        <v>90.272933677340731</v>
      </c>
      <c r="J34">
        <v>4015</v>
      </c>
      <c r="K34">
        <f t="shared" si="0"/>
        <v>27.682461399999998</v>
      </c>
      <c r="L34">
        <v>0.53</v>
      </c>
    </row>
    <row r="35" spans="1:12" ht="15.75" thickBot="1">
      <c r="J35">
        <v>3515</v>
      </c>
      <c r="K35">
        <f t="shared" si="0"/>
        <v>24.235081399999999</v>
      </c>
      <c r="L35">
        <v>0.51400000000000001</v>
      </c>
    </row>
    <row r="36" spans="1:12" ht="18.75" thickBot="1">
      <c r="A36" s="44" t="s">
        <v>54</v>
      </c>
      <c r="B36" s="45"/>
      <c r="C36" s="45"/>
      <c r="D36" s="46"/>
      <c r="E36" s="46"/>
      <c r="F36" s="46"/>
      <c r="G36" s="46"/>
      <c r="H36" s="47"/>
      <c r="J36">
        <v>3015</v>
      </c>
      <c r="K36">
        <f t="shared" si="0"/>
        <v>20.7877014</v>
      </c>
      <c r="L36">
        <v>0.497</v>
      </c>
    </row>
    <row r="37" spans="1:12" ht="15.75">
      <c r="A37" s="48"/>
      <c r="B37" s="49"/>
      <c r="C37" s="50"/>
      <c r="D37" s="51"/>
      <c r="E37" s="52" t="s">
        <v>38</v>
      </c>
      <c r="F37" s="53"/>
      <c r="G37" s="54"/>
      <c r="H37" s="49"/>
      <c r="J37">
        <v>2515</v>
      </c>
      <c r="K37">
        <f t="shared" si="0"/>
        <v>17.340321400000001</v>
      </c>
      <c r="L37">
        <v>0.47199999999999998</v>
      </c>
    </row>
    <row r="38" spans="1:12" ht="15.75">
      <c r="A38" s="55"/>
      <c r="B38" s="56"/>
      <c r="C38" s="57" t="s">
        <v>40</v>
      </c>
      <c r="D38" s="58"/>
      <c r="E38" s="9" t="s">
        <v>41</v>
      </c>
      <c r="F38" s="8"/>
      <c r="G38" s="59"/>
      <c r="H38" s="56"/>
      <c r="J38">
        <v>2315</v>
      </c>
      <c r="K38">
        <f t="shared" si="0"/>
        <v>15.961369399999999</v>
      </c>
      <c r="L38">
        <v>0.46</v>
      </c>
    </row>
    <row r="39" spans="1:12" ht="16.5" thickBot="1">
      <c r="A39" s="60" t="s">
        <v>44</v>
      </c>
      <c r="B39" s="61"/>
      <c r="C39" s="62" t="s">
        <v>45</v>
      </c>
      <c r="D39" s="63" t="s">
        <v>46</v>
      </c>
      <c r="E39" s="9" t="s">
        <v>53</v>
      </c>
      <c r="F39" s="64"/>
      <c r="G39" s="65"/>
      <c r="H39" s="61"/>
      <c r="J39">
        <v>2015</v>
      </c>
      <c r="K39">
        <f t="shared" si="0"/>
        <v>13.8929414</v>
      </c>
      <c r="L39">
        <v>0.51200000000000001</v>
      </c>
    </row>
    <row r="40" spans="1:12" ht="15.75">
      <c r="A40" s="66" t="s">
        <v>55</v>
      </c>
      <c r="B40" s="67"/>
      <c r="C40" s="68">
        <v>35.309304934774673</v>
      </c>
      <c r="D40" s="69">
        <v>0.8482740219757462</v>
      </c>
      <c r="E40" s="70">
        <v>214.07090511951327</v>
      </c>
      <c r="F40" s="71"/>
      <c r="G40" s="72"/>
      <c r="H40" s="73"/>
      <c r="J40">
        <v>1515</v>
      </c>
      <c r="K40">
        <f t="shared" si="0"/>
        <v>10.445561399999999</v>
      </c>
      <c r="L40">
        <v>0.60699999999999998</v>
      </c>
    </row>
    <row r="41" spans="1:12" ht="16.5" thickBot="1">
      <c r="A41" s="74" t="s">
        <v>56</v>
      </c>
      <c r="B41" s="79"/>
      <c r="C41" s="80">
        <v>30.194190489415007</v>
      </c>
      <c r="D41" s="75">
        <v>0.87510874430125563</v>
      </c>
      <c r="E41" s="76">
        <v>304.99373366210187</v>
      </c>
      <c r="F41" s="77"/>
      <c r="G41" s="81"/>
      <c r="H41" s="78"/>
      <c r="J41">
        <v>1015</v>
      </c>
      <c r="K41">
        <f t="shared" si="0"/>
        <v>6.9981814</v>
      </c>
      <c r="L41">
        <v>0.69799999999999995</v>
      </c>
    </row>
    <row r="42" spans="1:12">
      <c r="J42">
        <v>515</v>
      </c>
      <c r="K42">
        <f t="shared" si="0"/>
        <v>3.5508014000000001</v>
      </c>
      <c r="L42">
        <v>0.78500000000000003</v>
      </c>
    </row>
    <row r="43" spans="1:12">
      <c r="J43">
        <v>315</v>
      </c>
      <c r="K43">
        <f t="shared" si="0"/>
        <v>2.1718494000000002</v>
      </c>
      <c r="L43">
        <v>0.86499999999999999</v>
      </c>
    </row>
    <row r="44" spans="1:12">
      <c r="J44">
        <v>115</v>
      </c>
      <c r="K44">
        <f t="shared" si="0"/>
        <v>0.79289739999999997</v>
      </c>
      <c r="L44">
        <v>1.012</v>
      </c>
    </row>
    <row r="45" spans="1:12">
      <c r="J45">
        <v>15</v>
      </c>
      <c r="K45">
        <f t="shared" si="0"/>
        <v>0.1034214</v>
      </c>
      <c r="L45">
        <v>1.35</v>
      </c>
    </row>
  </sheetData>
  <mergeCells count="1">
    <mergeCell ref="D16:E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I46"/>
  <sheetViews>
    <sheetView showGridLines="0" topLeftCell="AU1" zoomScale="115" zoomScaleNormal="115" workbookViewId="0">
      <selection activeCell="BQ4" sqref="BQ4"/>
    </sheetView>
  </sheetViews>
  <sheetFormatPr defaultColWidth="9.140625" defaultRowHeight="12.75"/>
  <cols>
    <col min="1" max="1" width="9.140625" style="89"/>
    <col min="2" max="2" width="8.140625" style="89" customWidth="1"/>
    <col min="3" max="3" width="9" style="89" bestFit="1" customWidth="1"/>
    <col min="4" max="4" width="9.5703125" style="90" bestFit="1" customWidth="1"/>
    <col min="5" max="5" width="11.5703125" style="89" bestFit="1" customWidth="1"/>
    <col min="6" max="11" width="9.140625" style="89"/>
    <col min="12" max="12" width="9.28515625" style="89" bestFit="1" customWidth="1"/>
    <col min="13" max="20" width="9.140625" style="89"/>
    <col min="21" max="21" width="9.28515625" style="89" bestFit="1" customWidth="1"/>
    <col min="22" max="23" width="9.140625" style="89"/>
    <col min="24" max="24" width="9.5703125" style="89" bestFit="1" customWidth="1"/>
    <col min="25" max="27" width="9.140625" style="89"/>
    <col min="28" max="28" width="3.28515625" style="89" bestFit="1" customWidth="1"/>
    <col min="29" max="29" width="3.5703125" style="89" bestFit="1" customWidth="1"/>
    <col min="30" max="30" width="4.85546875" style="89" bestFit="1" customWidth="1"/>
    <col min="31" max="31" width="4.85546875" style="89" customWidth="1"/>
    <col min="32" max="32" width="4.42578125" style="89" bestFit="1" customWidth="1"/>
    <col min="33" max="33" width="4.85546875" style="89" bestFit="1" customWidth="1"/>
    <col min="34" max="34" width="5.5703125" style="89" bestFit="1" customWidth="1"/>
    <col min="35" max="35" width="9.28515625" style="89" customWidth="1"/>
    <col min="36" max="38" width="9.140625" style="89"/>
    <col min="39" max="39" width="14.85546875" style="89" bestFit="1" customWidth="1"/>
    <col min="40" max="40" width="11.5703125" style="89" bestFit="1" customWidth="1"/>
    <col min="41" max="42" width="9.140625" style="89"/>
    <col min="43" max="43" width="8.140625" style="89" bestFit="1" customWidth="1"/>
    <col min="44" max="44" width="13.7109375" style="89" bestFit="1" customWidth="1"/>
    <col min="45" max="45" width="11" style="89" bestFit="1" customWidth="1"/>
    <col min="46" max="46" width="9.140625" style="89"/>
    <col min="47" max="47" width="12.7109375" style="89" bestFit="1" customWidth="1"/>
    <col min="48" max="48" width="22.28515625" style="89" bestFit="1" customWidth="1"/>
    <col min="49" max="49" width="9.140625" style="89"/>
    <col min="50" max="50" width="10.7109375" style="89" bestFit="1" customWidth="1"/>
    <col min="51" max="51" width="4.7109375" style="89" bestFit="1" customWidth="1"/>
    <col min="52" max="52" width="4.42578125" style="89" bestFit="1" customWidth="1"/>
    <col min="53" max="53" width="4.7109375" style="89" bestFit="1" customWidth="1"/>
    <col min="54" max="55" width="5.7109375" style="89" bestFit="1" customWidth="1"/>
    <col min="56" max="56" width="5.5703125" style="89" bestFit="1" customWidth="1"/>
    <col min="57" max="57" width="6.28515625" style="89" bestFit="1" customWidth="1"/>
    <col min="58" max="58" width="5.7109375" style="89" bestFit="1" customWidth="1"/>
    <col min="59" max="59" width="9.140625" style="89"/>
    <col min="60" max="60" width="10.7109375" style="89" bestFit="1" customWidth="1"/>
    <col min="61" max="16384" width="9.140625" style="89"/>
  </cols>
  <sheetData>
    <row r="1" spans="2:61" ht="13.5" thickBot="1">
      <c r="G1" s="89" t="s">
        <v>155</v>
      </c>
    </row>
    <row r="2" spans="2:61">
      <c r="B2" s="91" t="s">
        <v>84</v>
      </c>
      <c r="C2" s="92"/>
      <c r="D2" s="92"/>
      <c r="E2" s="92"/>
      <c r="F2" s="92"/>
      <c r="G2" s="93"/>
      <c r="H2" s="94"/>
      <c r="I2" s="94"/>
      <c r="J2" s="94"/>
      <c r="L2" s="91" t="s">
        <v>114</v>
      </c>
      <c r="M2" s="92"/>
      <c r="N2" s="92"/>
      <c r="O2" s="92"/>
      <c r="P2" s="92"/>
      <c r="Q2" s="93"/>
      <c r="U2" s="91" t="s">
        <v>115</v>
      </c>
      <c r="V2" s="92"/>
      <c r="W2" s="92"/>
      <c r="X2" s="92"/>
      <c r="Y2" s="92"/>
      <c r="Z2" s="93"/>
    </row>
    <row r="3" spans="2:61">
      <c r="B3" s="118" t="s">
        <v>113</v>
      </c>
      <c r="C3" s="120" t="s">
        <v>75</v>
      </c>
      <c r="D3" s="95" t="s">
        <v>76</v>
      </c>
      <c r="E3" s="96" t="s">
        <v>78</v>
      </c>
      <c r="F3" s="96" t="s">
        <v>82</v>
      </c>
      <c r="G3" s="97" t="s">
        <v>80</v>
      </c>
      <c r="H3" s="98"/>
      <c r="I3" s="98"/>
      <c r="J3" s="98"/>
      <c r="L3" s="118" t="s">
        <v>113</v>
      </c>
      <c r="M3" s="120" t="s">
        <v>75</v>
      </c>
      <c r="N3" s="95" t="s">
        <v>76</v>
      </c>
      <c r="O3" s="96" t="s">
        <v>78</v>
      </c>
      <c r="P3" s="96" t="s">
        <v>82</v>
      </c>
      <c r="Q3" s="97" t="s">
        <v>80</v>
      </c>
      <c r="U3" s="122" t="s">
        <v>113</v>
      </c>
      <c r="V3" s="117" t="s">
        <v>75</v>
      </c>
      <c r="W3" s="95" t="s">
        <v>76</v>
      </c>
      <c r="X3" s="96" t="s">
        <v>78</v>
      </c>
      <c r="Y3" s="96" t="s">
        <v>82</v>
      </c>
      <c r="Z3" s="97" t="s">
        <v>80</v>
      </c>
      <c r="AB3" s="117" t="s">
        <v>120</v>
      </c>
      <c r="AC3" s="117"/>
      <c r="AD3" s="117"/>
      <c r="AE3" s="117"/>
      <c r="AF3" s="117"/>
      <c r="AG3" s="117"/>
      <c r="AH3" s="117"/>
      <c r="AI3" s="98"/>
      <c r="AL3" s="117" t="s">
        <v>121</v>
      </c>
      <c r="AM3" s="117"/>
      <c r="AN3" s="117"/>
      <c r="AQ3" s="117" t="s">
        <v>122</v>
      </c>
      <c r="AR3" s="117"/>
      <c r="AS3" s="117"/>
      <c r="AU3" s="96" t="s">
        <v>141</v>
      </c>
      <c r="AV3" s="96" t="s">
        <v>140</v>
      </c>
      <c r="AX3" s="96" t="s">
        <v>156</v>
      </c>
      <c r="AY3" s="117" t="s">
        <v>161</v>
      </c>
      <c r="AZ3" s="117"/>
      <c r="BA3" s="117"/>
      <c r="BB3" s="117"/>
      <c r="BC3" s="117"/>
      <c r="BD3" s="117"/>
      <c r="BE3" s="117"/>
      <c r="BF3" s="96"/>
      <c r="BH3" s="96" t="s">
        <v>156</v>
      </c>
      <c r="BI3" s="96" t="s">
        <v>148</v>
      </c>
    </row>
    <row r="4" spans="2:61">
      <c r="B4" s="119"/>
      <c r="C4" s="121"/>
      <c r="D4" s="95" t="s">
        <v>77</v>
      </c>
      <c r="E4" s="96" t="s">
        <v>79</v>
      </c>
      <c r="F4" s="96" t="s">
        <v>81</v>
      </c>
      <c r="G4" s="97" t="s">
        <v>83</v>
      </c>
      <c r="H4" s="98"/>
      <c r="I4" s="98"/>
      <c r="J4" s="98"/>
      <c r="L4" s="119"/>
      <c r="M4" s="121"/>
      <c r="N4" s="95" t="s">
        <v>77</v>
      </c>
      <c r="O4" s="96" t="s">
        <v>79</v>
      </c>
      <c r="P4" s="96" t="s">
        <v>81</v>
      </c>
      <c r="Q4" s="97" t="s">
        <v>83</v>
      </c>
      <c r="U4" s="122"/>
      <c r="V4" s="117"/>
      <c r="W4" s="95" t="s">
        <v>77</v>
      </c>
      <c r="X4" s="96" t="s">
        <v>79</v>
      </c>
      <c r="Y4" s="96" t="s">
        <v>81</v>
      </c>
      <c r="Z4" s="97" t="s">
        <v>83</v>
      </c>
      <c r="AB4" s="117" t="s">
        <v>119</v>
      </c>
      <c r="AC4" s="117"/>
      <c r="AD4" s="117"/>
      <c r="AE4" s="117"/>
      <c r="AF4" s="117" t="s">
        <v>118</v>
      </c>
      <c r="AG4" s="117"/>
      <c r="AH4" s="117"/>
      <c r="AI4" s="99"/>
      <c r="AL4" s="100"/>
      <c r="AM4" s="101" t="s">
        <v>119</v>
      </c>
      <c r="AN4" s="101" t="s">
        <v>118</v>
      </c>
      <c r="AQ4" s="100"/>
      <c r="AR4" s="96" t="s">
        <v>119</v>
      </c>
      <c r="AS4" s="96" t="s">
        <v>118</v>
      </c>
      <c r="AU4" s="100" t="s">
        <v>128</v>
      </c>
      <c r="AV4" s="100" t="s">
        <v>134</v>
      </c>
      <c r="AX4" s="96" t="s">
        <v>157</v>
      </c>
      <c r="AY4" s="96" t="s">
        <v>22</v>
      </c>
      <c r="AZ4" s="96" t="s">
        <v>18</v>
      </c>
      <c r="BA4" s="96" t="s">
        <v>158</v>
      </c>
      <c r="BB4" s="96" t="s">
        <v>159</v>
      </c>
      <c r="BC4" s="96" t="s">
        <v>160</v>
      </c>
      <c r="BD4" s="96" t="s">
        <v>62</v>
      </c>
      <c r="BE4" s="96" t="s">
        <v>63</v>
      </c>
      <c r="BF4" s="96" t="s">
        <v>64</v>
      </c>
      <c r="BH4" s="96" t="s">
        <v>157</v>
      </c>
      <c r="BI4" s="96" t="s">
        <v>165</v>
      </c>
    </row>
    <row r="5" spans="2:61" ht="15" customHeight="1">
      <c r="B5" s="102">
        <v>1</v>
      </c>
      <c r="C5" s="100" t="s">
        <v>18</v>
      </c>
      <c r="D5" s="103" t="s">
        <v>153</v>
      </c>
      <c r="E5" s="104" t="s">
        <v>154</v>
      </c>
      <c r="F5" s="100"/>
      <c r="G5" s="105"/>
      <c r="H5" s="94"/>
      <c r="I5" s="94"/>
      <c r="J5" s="94"/>
      <c r="L5" s="102">
        <v>1</v>
      </c>
      <c r="M5" s="100" t="s">
        <v>18</v>
      </c>
      <c r="N5" s="103"/>
      <c r="O5" s="104"/>
      <c r="P5" s="100"/>
      <c r="Q5" s="105"/>
      <c r="U5" s="102">
        <v>1</v>
      </c>
      <c r="V5" s="100" t="s">
        <v>18</v>
      </c>
      <c r="W5" s="103"/>
      <c r="X5" s="104" t="e">
        <f>AD5*10^7</f>
        <v>#VALUE!</v>
      </c>
      <c r="Y5" s="100"/>
      <c r="Z5" s="105"/>
      <c r="AB5" s="117" t="s">
        <v>23</v>
      </c>
      <c r="AC5" s="96" t="s">
        <v>18</v>
      </c>
      <c r="AD5" s="96" t="s">
        <v>22</v>
      </c>
      <c r="AE5" s="96" t="s">
        <v>151</v>
      </c>
      <c r="AF5" s="96" t="s">
        <v>18</v>
      </c>
      <c r="AG5" s="96" t="s">
        <v>22</v>
      </c>
      <c r="AH5" s="96" t="s">
        <v>151</v>
      </c>
      <c r="AI5" s="94"/>
      <c r="AJ5" s="89" t="s">
        <v>124</v>
      </c>
      <c r="AK5" s="100" t="s">
        <v>112</v>
      </c>
      <c r="AL5" s="100">
        <v>11.359500000000001</v>
      </c>
      <c r="AM5" s="100"/>
      <c r="AO5" s="89" t="s">
        <v>124</v>
      </c>
      <c r="AQ5" s="100" t="s">
        <v>112</v>
      </c>
      <c r="AR5" s="100">
        <v>0.98309999999999997</v>
      </c>
      <c r="AS5" s="100">
        <f>AR5*2</f>
        <v>1.9661999999999999</v>
      </c>
      <c r="AU5" s="100" t="s">
        <v>129</v>
      </c>
      <c r="AV5" s="100" t="s">
        <v>135</v>
      </c>
      <c r="AX5" s="96">
        <v>1</v>
      </c>
      <c r="AY5" s="100">
        <v>100</v>
      </c>
      <c r="AZ5" s="100"/>
      <c r="BA5" s="100"/>
      <c r="BB5" s="100"/>
      <c r="BC5" s="100"/>
      <c r="BD5" s="100"/>
      <c r="BE5" s="100"/>
      <c r="BF5" s="100"/>
      <c r="BH5" s="96">
        <v>1</v>
      </c>
      <c r="BI5" s="100">
        <v>11.8</v>
      </c>
    </row>
    <row r="6" spans="2:61">
      <c r="B6" s="102">
        <v>2</v>
      </c>
      <c r="C6" s="100" t="s">
        <v>22</v>
      </c>
      <c r="D6" s="103"/>
      <c r="E6" s="104"/>
      <c r="F6" s="100"/>
      <c r="G6" s="105"/>
      <c r="H6" s="94"/>
      <c r="I6" s="94"/>
      <c r="J6" s="94"/>
      <c r="L6" s="102">
        <v>2</v>
      </c>
      <c r="M6" s="100" t="s">
        <v>22</v>
      </c>
      <c r="N6" s="103"/>
      <c r="O6" s="104"/>
      <c r="P6" s="100"/>
      <c r="Q6" s="105"/>
      <c r="U6" s="102">
        <v>2</v>
      </c>
      <c r="V6" s="100" t="s">
        <v>22</v>
      </c>
      <c r="W6" s="103"/>
      <c r="X6" s="104" t="e">
        <f>#REF!*10^7</f>
        <v>#REF!</v>
      </c>
      <c r="Y6" s="100"/>
      <c r="Z6" s="105"/>
      <c r="AB6" s="117"/>
      <c r="AC6" s="100">
        <v>0</v>
      </c>
      <c r="AD6" s="100">
        <v>0</v>
      </c>
      <c r="AE6" s="100" t="s">
        <v>152</v>
      </c>
      <c r="AF6" s="100">
        <v>0.02</v>
      </c>
      <c r="AG6" s="100">
        <v>0.12</v>
      </c>
      <c r="AH6" s="100" t="s">
        <v>152</v>
      </c>
      <c r="AI6" s="94"/>
      <c r="AJ6" s="89" t="s">
        <v>125</v>
      </c>
      <c r="AK6" s="100" t="s">
        <v>117</v>
      </c>
      <c r="AL6" s="100">
        <v>37.789700000000003</v>
      </c>
      <c r="AM6" s="100"/>
      <c r="AO6" s="89" t="s">
        <v>125</v>
      </c>
      <c r="AQ6" s="100" t="s">
        <v>117</v>
      </c>
      <c r="AR6" s="100">
        <v>1.1865000000000001</v>
      </c>
      <c r="AS6" s="100">
        <f>AR6*2</f>
        <v>2.3730000000000002</v>
      </c>
      <c r="AU6" s="100" t="s">
        <v>130</v>
      </c>
      <c r="AV6" s="100" t="s">
        <v>136</v>
      </c>
      <c r="AX6" s="96">
        <v>2</v>
      </c>
      <c r="AY6" s="100">
        <v>50</v>
      </c>
      <c r="AZ6" s="100"/>
      <c r="BA6" s="100">
        <v>50</v>
      </c>
      <c r="BB6" s="100"/>
      <c r="BC6" s="100"/>
      <c r="BD6" s="100"/>
      <c r="BE6" s="100"/>
      <c r="BF6" s="100"/>
      <c r="BH6" s="96">
        <v>2</v>
      </c>
      <c r="BI6" s="100">
        <v>13.3</v>
      </c>
    </row>
    <row r="7" spans="2:61">
      <c r="B7" s="102">
        <v>3</v>
      </c>
      <c r="C7" s="100" t="s">
        <v>23</v>
      </c>
      <c r="D7" s="103"/>
      <c r="E7" s="104"/>
      <c r="F7" s="100"/>
      <c r="G7" s="105"/>
      <c r="H7" s="94"/>
      <c r="I7" s="94"/>
      <c r="J7" s="94"/>
      <c r="L7" s="102">
        <v>3</v>
      </c>
      <c r="M7" s="100" t="s">
        <v>23</v>
      </c>
      <c r="N7" s="103"/>
      <c r="O7" s="104"/>
      <c r="P7" s="100"/>
      <c r="Q7" s="105"/>
      <c r="U7" s="102">
        <v>3</v>
      </c>
      <c r="V7" s="106" t="s">
        <v>23</v>
      </c>
      <c r="W7" s="103"/>
      <c r="X7" s="104" t="e">
        <f>#REF!*10^7</f>
        <v>#REF!</v>
      </c>
      <c r="Y7" s="100"/>
      <c r="Z7" s="105"/>
      <c r="AK7" s="89" t="s">
        <v>126</v>
      </c>
      <c r="AL7" s="100" t="s">
        <v>116</v>
      </c>
      <c r="AM7" s="100">
        <v>22.778099999999998</v>
      </c>
      <c r="AN7" s="100"/>
      <c r="AP7" s="89" t="s">
        <v>126</v>
      </c>
      <c r="AQ7" s="100" t="s">
        <v>116</v>
      </c>
      <c r="AR7" s="100">
        <v>1.2192000000000001</v>
      </c>
      <c r="AS7" s="100">
        <f>AR7*2</f>
        <v>2.4384000000000001</v>
      </c>
      <c r="AU7" s="100" t="s">
        <v>131</v>
      </c>
      <c r="AV7" s="100" t="s">
        <v>137</v>
      </c>
      <c r="AX7" s="96">
        <v>3</v>
      </c>
      <c r="AY7" s="100">
        <v>22</v>
      </c>
      <c r="AZ7" s="100"/>
      <c r="BA7" s="100">
        <v>38</v>
      </c>
      <c r="BB7" s="100">
        <v>20</v>
      </c>
      <c r="BC7" s="100">
        <v>20</v>
      </c>
      <c r="BD7" s="100"/>
      <c r="BE7" s="100"/>
      <c r="BF7" s="100"/>
      <c r="BH7" s="96">
        <v>3</v>
      </c>
      <c r="BI7" s="100">
        <v>24.3</v>
      </c>
    </row>
    <row r="8" spans="2:61">
      <c r="B8" s="102">
        <v>4</v>
      </c>
      <c r="C8" s="100" t="s">
        <v>24</v>
      </c>
      <c r="D8" s="103"/>
      <c r="E8" s="104"/>
      <c r="F8" s="100"/>
      <c r="G8" s="105"/>
      <c r="H8" s="94"/>
      <c r="I8" s="94"/>
      <c r="J8" s="94"/>
      <c r="L8" s="102">
        <v>4</v>
      </c>
      <c r="M8" s="100" t="s">
        <v>24</v>
      </c>
      <c r="N8" s="103"/>
      <c r="O8" s="104"/>
      <c r="P8" s="100"/>
      <c r="Q8" s="105"/>
      <c r="U8" s="102">
        <v>4</v>
      </c>
      <c r="V8" s="106" t="s">
        <v>62</v>
      </c>
      <c r="W8" s="103"/>
      <c r="X8" s="104">
        <f>AD6*10^7</f>
        <v>0</v>
      </c>
      <c r="Y8" s="100"/>
      <c r="Z8" s="105"/>
      <c r="AU8" s="100" t="s">
        <v>132</v>
      </c>
      <c r="AV8" s="100" t="s">
        <v>138</v>
      </c>
      <c r="AX8" s="96">
        <v>4</v>
      </c>
      <c r="AY8" s="100">
        <v>0.36</v>
      </c>
      <c r="AZ8" s="100">
        <v>1.98</v>
      </c>
      <c r="BA8" s="100">
        <v>60.1</v>
      </c>
      <c r="BB8" s="100"/>
      <c r="BC8" s="100"/>
      <c r="BD8" s="100">
        <v>30.33</v>
      </c>
      <c r="BE8" s="100">
        <v>6.78</v>
      </c>
      <c r="BF8" s="100">
        <v>0.42</v>
      </c>
      <c r="BH8" s="96">
        <v>4</v>
      </c>
      <c r="BI8" s="100">
        <v>29.2</v>
      </c>
    </row>
    <row r="9" spans="2:61">
      <c r="B9" s="102">
        <v>5</v>
      </c>
      <c r="C9" s="100" t="s">
        <v>25</v>
      </c>
      <c r="D9" s="103"/>
      <c r="E9" s="104"/>
      <c r="F9" s="100"/>
      <c r="G9" s="105"/>
      <c r="H9" s="94"/>
      <c r="I9" s="94"/>
      <c r="J9" s="94"/>
      <c r="L9" s="102">
        <v>5</v>
      </c>
      <c r="M9" s="100" t="s">
        <v>25</v>
      </c>
      <c r="N9" s="103"/>
      <c r="O9" s="104"/>
      <c r="P9" s="100"/>
      <c r="Q9" s="105"/>
      <c r="U9" s="102">
        <v>5</v>
      </c>
      <c r="V9" s="106" t="s">
        <v>63</v>
      </c>
      <c r="W9" s="103"/>
      <c r="X9" s="104">
        <f>AD7*10^7</f>
        <v>0</v>
      </c>
      <c r="Y9" s="100"/>
      <c r="Z9" s="105"/>
      <c r="AF9" s="94"/>
      <c r="AG9" s="94"/>
      <c r="AH9" s="94"/>
      <c r="AI9" s="94"/>
      <c r="AU9" s="100" t="s">
        <v>133</v>
      </c>
      <c r="AV9" s="100" t="s">
        <v>139</v>
      </c>
    </row>
    <row r="10" spans="2:61">
      <c r="B10" s="102">
        <v>6</v>
      </c>
      <c r="C10" s="100" t="s">
        <v>26</v>
      </c>
      <c r="D10" s="103"/>
      <c r="E10" s="104"/>
      <c r="F10" s="100"/>
      <c r="G10" s="105"/>
      <c r="H10" s="94"/>
      <c r="I10" s="94"/>
      <c r="J10" s="94"/>
      <c r="L10" s="102">
        <v>6</v>
      </c>
      <c r="M10" s="100" t="s">
        <v>26</v>
      </c>
      <c r="N10" s="103"/>
      <c r="O10" s="104"/>
      <c r="P10" s="100"/>
      <c r="Q10" s="105"/>
      <c r="U10" s="102">
        <v>6</v>
      </c>
      <c r="V10" s="106" t="s">
        <v>64</v>
      </c>
      <c r="W10" s="103"/>
      <c r="X10" s="104">
        <f>AD8*10^7</f>
        <v>0</v>
      </c>
      <c r="Y10" s="100"/>
      <c r="Z10" s="105"/>
      <c r="AF10" s="99"/>
      <c r="AG10" s="99"/>
      <c r="AH10" s="99"/>
      <c r="AI10" s="99"/>
      <c r="AU10" s="100" t="s">
        <v>143</v>
      </c>
      <c r="AV10" s="100" t="s">
        <v>142</v>
      </c>
    </row>
    <row r="11" spans="2:61">
      <c r="B11" s="102">
        <v>7</v>
      </c>
      <c r="C11" s="100" t="s">
        <v>27</v>
      </c>
      <c r="D11" s="103"/>
      <c r="E11" s="104"/>
      <c r="F11" s="100"/>
      <c r="G11" s="105"/>
      <c r="H11" s="94"/>
      <c r="I11" s="94"/>
      <c r="J11" s="94"/>
      <c r="L11" s="102">
        <v>7</v>
      </c>
      <c r="M11" s="100" t="s">
        <v>27</v>
      </c>
      <c r="N11" s="103"/>
      <c r="O11" s="104"/>
      <c r="P11" s="100"/>
      <c r="Q11" s="105"/>
      <c r="U11" s="102">
        <v>7</v>
      </c>
      <c r="V11" s="106" t="s">
        <v>65</v>
      </c>
      <c r="W11" s="103"/>
      <c r="X11" s="104">
        <f>AD9*10^7</f>
        <v>0</v>
      </c>
      <c r="Y11" s="100"/>
      <c r="Z11" s="105"/>
      <c r="AF11" s="94"/>
      <c r="AG11" s="99"/>
      <c r="AH11" s="99"/>
      <c r="AI11" s="99"/>
      <c r="AV11" s="100" t="s">
        <v>144</v>
      </c>
    </row>
    <row r="12" spans="2:61">
      <c r="B12" s="102">
        <v>8</v>
      </c>
      <c r="C12" s="100" t="s">
        <v>28</v>
      </c>
      <c r="D12" s="103"/>
      <c r="E12" s="104"/>
      <c r="F12" s="100"/>
      <c r="G12" s="105"/>
      <c r="H12" s="94"/>
      <c r="I12" s="94"/>
      <c r="J12" s="94"/>
      <c r="L12" s="102">
        <v>8</v>
      </c>
      <c r="M12" s="100" t="s">
        <v>28</v>
      </c>
      <c r="N12" s="103"/>
      <c r="O12" s="104"/>
      <c r="P12" s="100"/>
      <c r="Q12" s="105"/>
      <c r="U12" s="102">
        <v>8</v>
      </c>
      <c r="V12" s="106" t="s">
        <v>66</v>
      </c>
      <c r="W12" s="103"/>
      <c r="X12" s="104">
        <f>AN3*10^7</f>
        <v>0</v>
      </c>
      <c r="Y12" s="100"/>
      <c r="Z12" s="105"/>
      <c r="AF12" s="94"/>
      <c r="AG12" s="94"/>
      <c r="AH12" s="94"/>
      <c r="AI12" s="94"/>
      <c r="AV12" s="100" t="s">
        <v>145</v>
      </c>
    </row>
    <row r="13" spans="2:61">
      <c r="B13" s="102"/>
      <c r="C13" s="100"/>
      <c r="D13" s="103"/>
      <c r="E13" s="104"/>
      <c r="F13" s="100"/>
      <c r="G13" s="105"/>
      <c r="H13" s="94"/>
      <c r="I13" s="94"/>
      <c r="J13" s="94"/>
      <c r="L13" s="102"/>
      <c r="M13" s="100"/>
      <c r="N13" s="103"/>
      <c r="O13" s="104"/>
      <c r="P13" s="100"/>
      <c r="Q13" s="105"/>
      <c r="U13" s="102"/>
      <c r="V13" s="106"/>
      <c r="W13" s="103"/>
      <c r="X13" s="104"/>
      <c r="Y13" s="100"/>
      <c r="Z13" s="105"/>
      <c r="AF13" s="94"/>
      <c r="AG13" s="94"/>
      <c r="AH13" s="94"/>
      <c r="AI13" s="94"/>
      <c r="AV13" s="100" t="s">
        <v>162</v>
      </c>
    </row>
    <row r="14" spans="2:61">
      <c r="B14" s="102"/>
      <c r="C14" s="100"/>
      <c r="D14" s="103"/>
      <c r="E14" s="104"/>
      <c r="F14" s="100"/>
      <c r="G14" s="105"/>
      <c r="H14" s="94"/>
      <c r="I14" s="94"/>
      <c r="J14" s="94"/>
      <c r="L14" s="102"/>
      <c r="M14" s="100"/>
      <c r="N14" s="103"/>
      <c r="O14" s="104"/>
      <c r="P14" s="100"/>
      <c r="Q14" s="105"/>
      <c r="U14" s="102"/>
      <c r="V14" s="106"/>
      <c r="W14" s="103"/>
      <c r="X14" s="104"/>
      <c r="Y14" s="100"/>
      <c r="Z14" s="105"/>
      <c r="AF14" s="94"/>
      <c r="AG14" s="94"/>
      <c r="AH14" s="94"/>
      <c r="AI14" s="94"/>
      <c r="AV14" s="100" t="s">
        <v>146</v>
      </c>
    </row>
    <row r="15" spans="2:61">
      <c r="B15" s="102">
        <v>9</v>
      </c>
      <c r="C15" s="100" t="s">
        <v>29</v>
      </c>
      <c r="D15" s="103"/>
      <c r="E15" s="104"/>
      <c r="F15" s="100"/>
      <c r="G15" s="105"/>
      <c r="H15" s="94"/>
      <c r="I15" s="94"/>
      <c r="J15" s="94"/>
      <c r="L15" s="102">
        <v>9</v>
      </c>
      <c r="M15" s="100" t="s">
        <v>29</v>
      </c>
      <c r="N15" s="103"/>
      <c r="O15" s="104"/>
      <c r="P15" s="100"/>
      <c r="Q15" s="105"/>
      <c r="U15" s="102">
        <v>9</v>
      </c>
      <c r="V15" s="106" t="s">
        <v>67</v>
      </c>
      <c r="W15" s="103"/>
      <c r="X15" s="104" t="e">
        <f>#REF!*10^7</f>
        <v>#REF!</v>
      </c>
      <c r="Y15" s="100"/>
      <c r="Z15" s="105"/>
      <c r="AF15" s="94"/>
      <c r="AG15" s="94"/>
      <c r="AH15" s="94"/>
      <c r="AI15" s="94"/>
      <c r="AV15" s="100" t="s">
        <v>147</v>
      </c>
    </row>
    <row r="16" spans="2:61" ht="13.5" thickBot="1">
      <c r="B16" s="102">
        <v>10</v>
      </c>
      <c r="C16" s="100" t="s">
        <v>30</v>
      </c>
      <c r="D16" s="103"/>
      <c r="E16" s="104"/>
      <c r="F16" s="100"/>
      <c r="G16" s="105"/>
      <c r="H16" s="94"/>
      <c r="I16" s="94"/>
      <c r="J16" s="94"/>
      <c r="L16" s="102">
        <v>10</v>
      </c>
      <c r="M16" s="100" t="s">
        <v>30</v>
      </c>
      <c r="N16" s="103"/>
      <c r="O16" s="104"/>
      <c r="P16" s="100"/>
      <c r="Q16" s="105"/>
      <c r="U16" s="107">
        <v>10</v>
      </c>
      <c r="V16" s="108" t="s">
        <v>116</v>
      </c>
      <c r="W16" s="109"/>
      <c r="X16" s="110">
        <f>AM5*10^7</f>
        <v>0</v>
      </c>
      <c r="Y16" s="111"/>
      <c r="Z16" s="112"/>
      <c r="AV16" s="100" t="s">
        <v>148</v>
      </c>
    </row>
    <row r="17" spans="2:48">
      <c r="B17" s="102">
        <v>11</v>
      </c>
      <c r="C17" s="100" t="s">
        <v>31</v>
      </c>
      <c r="D17" s="103"/>
      <c r="E17" s="104"/>
      <c r="F17" s="100"/>
      <c r="G17" s="105"/>
      <c r="H17" s="94"/>
      <c r="I17" s="94"/>
      <c r="J17" s="94"/>
      <c r="L17" s="102">
        <v>11</v>
      </c>
      <c r="M17" s="100" t="s">
        <v>31</v>
      </c>
      <c r="N17" s="103"/>
      <c r="O17" s="104"/>
      <c r="P17" s="100"/>
      <c r="Q17" s="105"/>
      <c r="U17" s="94"/>
      <c r="V17" s="94"/>
      <c r="W17" s="113"/>
      <c r="X17" s="114"/>
      <c r="Y17" s="94"/>
      <c r="Z17" s="94"/>
      <c r="AV17" s="100" t="s">
        <v>149</v>
      </c>
    </row>
    <row r="18" spans="2:48">
      <c r="B18" s="102">
        <v>12</v>
      </c>
      <c r="C18" s="100" t="s">
        <v>32</v>
      </c>
      <c r="D18" s="103"/>
      <c r="E18" s="104"/>
      <c r="F18" s="100"/>
      <c r="G18" s="105"/>
      <c r="H18" s="94"/>
      <c r="I18" s="94"/>
      <c r="J18" s="94"/>
      <c r="L18" s="102">
        <v>12</v>
      </c>
      <c r="M18" s="100" t="s">
        <v>32</v>
      </c>
      <c r="N18" s="103"/>
      <c r="O18" s="104"/>
      <c r="P18" s="100"/>
      <c r="Q18" s="105"/>
      <c r="U18" s="94"/>
      <c r="V18" s="94"/>
      <c r="W18" s="113"/>
      <c r="X18" s="114"/>
      <c r="Y18" s="94"/>
      <c r="Z18" s="94"/>
      <c r="AV18" s="100" t="s">
        <v>150</v>
      </c>
    </row>
    <row r="19" spans="2:48">
      <c r="B19" s="102">
        <v>13</v>
      </c>
      <c r="C19" s="100" t="s">
        <v>85</v>
      </c>
      <c r="D19" s="103"/>
      <c r="E19" s="104"/>
      <c r="F19" s="100"/>
      <c r="G19" s="105"/>
      <c r="H19" s="94"/>
      <c r="I19" s="94"/>
      <c r="J19" s="94"/>
      <c r="L19" s="102">
        <v>13</v>
      </c>
      <c r="M19" s="100" t="s">
        <v>85</v>
      </c>
      <c r="N19" s="103"/>
      <c r="O19" s="104"/>
      <c r="P19" s="100"/>
      <c r="Q19" s="105"/>
      <c r="U19" s="94"/>
      <c r="V19" s="94"/>
      <c r="W19" s="113"/>
      <c r="X19" s="114"/>
      <c r="Y19" s="94"/>
      <c r="Z19" s="94"/>
      <c r="AV19" s="100" t="s">
        <v>163</v>
      </c>
    </row>
    <row r="20" spans="2:48">
      <c r="B20" s="102">
        <v>14</v>
      </c>
      <c r="C20" s="100" t="s">
        <v>86</v>
      </c>
      <c r="D20" s="103"/>
      <c r="E20" s="104"/>
      <c r="F20" s="100"/>
      <c r="G20" s="105"/>
      <c r="H20" s="94"/>
      <c r="I20" s="94"/>
      <c r="J20" s="94"/>
      <c r="L20" s="102">
        <v>14</v>
      </c>
      <c r="M20" s="100" t="s">
        <v>86</v>
      </c>
      <c r="N20" s="103"/>
      <c r="O20" s="104"/>
      <c r="P20" s="100"/>
      <c r="Q20" s="105"/>
      <c r="U20" s="94"/>
      <c r="V20" s="94"/>
      <c r="W20" s="113"/>
      <c r="X20" s="114"/>
      <c r="Y20" s="94"/>
      <c r="Z20" s="94"/>
      <c r="AV20" s="100" t="s">
        <v>164</v>
      </c>
    </row>
    <row r="21" spans="2:48">
      <c r="B21" s="102">
        <v>15</v>
      </c>
      <c r="C21" s="100" t="s">
        <v>87</v>
      </c>
      <c r="D21" s="103"/>
      <c r="E21" s="104"/>
      <c r="F21" s="100"/>
      <c r="G21" s="105"/>
      <c r="H21" s="94"/>
      <c r="I21" s="94"/>
      <c r="J21" s="94"/>
      <c r="L21" s="102">
        <v>15</v>
      </c>
      <c r="M21" s="100" t="s">
        <v>87</v>
      </c>
      <c r="N21" s="103"/>
      <c r="O21" s="104"/>
      <c r="P21" s="100"/>
      <c r="Q21" s="105"/>
      <c r="U21" s="94"/>
      <c r="V21" s="94"/>
      <c r="W21" s="113"/>
      <c r="X21" s="114"/>
      <c r="Y21" s="94"/>
      <c r="Z21" s="94"/>
    </row>
    <row r="22" spans="2:48">
      <c r="B22" s="102">
        <v>16</v>
      </c>
      <c r="C22" s="100" t="s">
        <v>88</v>
      </c>
      <c r="D22" s="103"/>
      <c r="E22" s="104"/>
      <c r="F22" s="100"/>
      <c r="G22" s="105"/>
      <c r="H22" s="94"/>
      <c r="I22" s="94"/>
      <c r="J22" s="94"/>
      <c r="L22" s="102">
        <v>16</v>
      </c>
      <c r="M22" s="100" t="s">
        <v>88</v>
      </c>
      <c r="N22" s="103"/>
      <c r="O22" s="104"/>
      <c r="P22" s="100"/>
      <c r="Q22" s="105"/>
      <c r="U22" s="94"/>
      <c r="V22" s="94"/>
      <c r="W22" s="113"/>
      <c r="X22" s="114"/>
      <c r="Y22" s="94"/>
      <c r="Z22" s="94"/>
    </row>
    <row r="23" spans="2:48">
      <c r="B23" s="102">
        <v>17</v>
      </c>
      <c r="C23" s="100" t="s">
        <v>89</v>
      </c>
      <c r="D23" s="103"/>
      <c r="E23" s="104"/>
      <c r="F23" s="100"/>
      <c r="G23" s="105"/>
      <c r="H23" s="94"/>
      <c r="I23" s="94"/>
      <c r="J23" s="94"/>
      <c r="L23" s="102">
        <v>17</v>
      </c>
      <c r="M23" s="100" t="s">
        <v>89</v>
      </c>
      <c r="N23" s="103"/>
      <c r="O23" s="104"/>
      <c r="P23" s="100"/>
      <c r="Q23" s="105"/>
      <c r="U23" s="94"/>
      <c r="V23" s="94"/>
      <c r="W23" s="113"/>
      <c r="X23" s="114"/>
      <c r="Y23" s="94"/>
      <c r="Z23" s="94"/>
    </row>
    <row r="24" spans="2:48">
      <c r="B24" s="102">
        <v>18</v>
      </c>
      <c r="C24" s="100" t="s">
        <v>90</v>
      </c>
      <c r="D24" s="103"/>
      <c r="E24" s="104"/>
      <c r="F24" s="100"/>
      <c r="G24" s="105"/>
      <c r="H24" s="94"/>
      <c r="I24" s="94"/>
      <c r="J24" s="94"/>
      <c r="L24" s="102">
        <v>18</v>
      </c>
      <c r="M24" s="100" t="s">
        <v>90</v>
      </c>
      <c r="N24" s="103"/>
      <c r="O24" s="104"/>
      <c r="P24" s="100"/>
      <c r="Q24" s="105"/>
      <c r="U24" s="94"/>
      <c r="V24" s="94"/>
      <c r="W24" s="113"/>
      <c r="X24" s="114"/>
      <c r="Y24" s="94"/>
      <c r="Z24" s="94"/>
    </row>
    <row r="25" spans="2:48">
      <c r="B25" s="102">
        <v>19</v>
      </c>
      <c r="C25" s="100" t="s">
        <v>91</v>
      </c>
      <c r="D25" s="103"/>
      <c r="E25" s="104"/>
      <c r="F25" s="100"/>
      <c r="G25" s="105"/>
      <c r="H25" s="94"/>
      <c r="I25" s="94"/>
      <c r="J25" s="94"/>
      <c r="L25" s="102">
        <v>19</v>
      </c>
      <c r="M25" s="100" t="s">
        <v>91</v>
      </c>
      <c r="N25" s="103"/>
      <c r="O25" s="104"/>
      <c r="P25" s="100"/>
      <c r="Q25" s="105"/>
      <c r="U25" s="94"/>
      <c r="V25" s="94"/>
      <c r="W25" s="113"/>
      <c r="X25" s="114"/>
      <c r="Y25" s="94"/>
      <c r="Z25" s="94"/>
    </row>
    <row r="26" spans="2:48" ht="13.5" thickBot="1">
      <c r="B26" s="102">
        <v>20</v>
      </c>
      <c r="C26" s="100" t="s">
        <v>92</v>
      </c>
      <c r="D26" s="103"/>
      <c r="E26" s="104"/>
      <c r="F26" s="100"/>
      <c r="G26" s="105"/>
      <c r="H26" s="94"/>
      <c r="I26" s="94"/>
      <c r="J26" s="94"/>
      <c r="L26" s="107">
        <v>20</v>
      </c>
      <c r="M26" s="111" t="s">
        <v>117</v>
      </c>
      <c r="N26" s="109"/>
      <c r="O26" s="110"/>
      <c r="P26" s="111"/>
      <c r="Q26" s="112"/>
      <c r="U26" s="94"/>
      <c r="V26" s="94"/>
      <c r="W26" s="113"/>
      <c r="X26" s="114"/>
      <c r="Y26" s="94"/>
      <c r="Z26" s="94"/>
    </row>
    <row r="27" spans="2:48">
      <c r="B27" s="102">
        <v>21</v>
      </c>
      <c r="C27" s="100" t="s">
        <v>93</v>
      </c>
      <c r="D27" s="103"/>
      <c r="E27" s="104"/>
      <c r="F27" s="100"/>
      <c r="G27" s="105"/>
      <c r="H27" s="94"/>
      <c r="I27" s="94"/>
      <c r="J27" s="94"/>
      <c r="L27" s="94"/>
      <c r="M27" s="94"/>
      <c r="N27" s="113"/>
      <c r="O27" s="114"/>
      <c r="P27" s="94"/>
      <c r="Q27" s="94"/>
      <c r="R27" s="94"/>
    </row>
    <row r="28" spans="2:48">
      <c r="B28" s="102">
        <v>22</v>
      </c>
      <c r="C28" s="100" t="s">
        <v>94</v>
      </c>
      <c r="D28" s="103"/>
      <c r="E28" s="104"/>
      <c r="F28" s="100"/>
      <c r="G28" s="105"/>
      <c r="H28" s="94"/>
      <c r="I28" s="94"/>
      <c r="J28" s="94"/>
      <c r="L28" s="94"/>
      <c r="M28" s="94"/>
      <c r="N28" s="113"/>
      <c r="O28" s="114"/>
      <c r="P28" s="94"/>
      <c r="Q28" s="94"/>
      <c r="R28" s="94"/>
    </row>
    <row r="29" spans="2:48">
      <c r="B29" s="102">
        <v>23</v>
      </c>
      <c r="C29" s="100" t="s">
        <v>95</v>
      </c>
      <c r="D29" s="103"/>
      <c r="E29" s="104"/>
      <c r="F29" s="100"/>
      <c r="G29" s="105"/>
      <c r="H29" s="94"/>
      <c r="I29" s="94"/>
      <c r="J29" s="94"/>
      <c r="L29" s="94"/>
      <c r="M29" s="94"/>
      <c r="N29" s="113"/>
      <c r="O29" s="114"/>
      <c r="P29" s="94"/>
      <c r="Q29" s="94"/>
      <c r="R29" s="94"/>
    </row>
    <row r="30" spans="2:48">
      <c r="B30" s="102">
        <v>24</v>
      </c>
      <c r="C30" s="100" t="s">
        <v>96</v>
      </c>
      <c r="D30" s="103"/>
      <c r="E30" s="104"/>
      <c r="F30" s="100"/>
      <c r="G30" s="105"/>
      <c r="H30" s="94"/>
      <c r="I30" s="94"/>
      <c r="J30" s="94"/>
      <c r="L30" s="94"/>
      <c r="M30" s="94"/>
      <c r="N30" s="113"/>
      <c r="O30" s="114"/>
      <c r="P30" s="94"/>
      <c r="Q30" s="94"/>
      <c r="R30" s="94"/>
    </row>
    <row r="31" spans="2:48">
      <c r="B31" s="102">
        <v>25</v>
      </c>
      <c r="C31" s="100" t="s">
        <v>97</v>
      </c>
      <c r="D31" s="103"/>
      <c r="E31" s="104"/>
      <c r="F31" s="100"/>
      <c r="G31" s="105"/>
      <c r="H31" s="94"/>
      <c r="I31" s="94"/>
      <c r="J31" s="94"/>
      <c r="L31" s="94"/>
      <c r="M31" s="94"/>
      <c r="N31" s="113"/>
      <c r="O31" s="114"/>
      <c r="P31" s="94"/>
      <c r="Q31" s="94"/>
      <c r="R31" s="94"/>
    </row>
    <row r="32" spans="2:48">
      <c r="B32" s="102">
        <v>26</v>
      </c>
      <c r="C32" s="100" t="s">
        <v>98</v>
      </c>
      <c r="D32" s="103"/>
      <c r="E32" s="104"/>
      <c r="F32" s="100"/>
      <c r="G32" s="105"/>
      <c r="H32" s="94"/>
      <c r="I32" s="94"/>
      <c r="J32" s="94"/>
      <c r="L32" s="94"/>
      <c r="M32" s="94"/>
      <c r="N32" s="113"/>
      <c r="O32" s="114"/>
      <c r="P32" s="94"/>
      <c r="Q32" s="94"/>
      <c r="R32" s="94"/>
    </row>
    <row r="33" spans="2:18">
      <c r="B33" s="102">
        <v>27</v>
      </c>
      <c r="C33" s="100" t="s">
        <v>99</v>
      </c>
      <c r="D33" s="103"/>
      <c r="E33" s="104"/>
      <c r="F33" s="100"/>
      <c r="G33" s="105"/>
      <c r="H33" s="94"/>
      <c r="I33" s="94"/>
      <c r="J33" s="94"/>
      <c r="L33" s="94"/>
      <c r="M33" s="94"/>
      <c r="N33" s="113"/>
      <c r="O33" s="114"/>
      <c r="P33" s="94"/>
      <c r="Q33" s="94"/>
      <c r="R33" s="94"/>
    </row>
    <row r="34" spans="2:18">
      <c r="B34" s="102">
        <v>28</v>
      </c>
      <c r="C34" s="100" t="s">
        <v>100</v>
      </c>
      <c r="D34" s="103"/>
      <c r="E34" s="104"/>
      <c r="F34" s="100"/>
      <c r="G34" s="105"/>
      <c r="H34" s="94"/>
      <c r="I34" s="94"/>
      <c r="J34" s="94"/>
      <c r="L34" s="94"/>
      <c r="M34" s="94"/>
      <c r="N34" s="113"/>
      <c r="O34" s="114"/>
      <c r="P34" s="94"/>
      <c r="Q34" s="94"/>
      <c r="R34" s="94"/>
    </row>
    <row r="35" spans="2:18">
      <c r="B35" s="102">
        <v>29</v>
      </c>
      <c r="C35" s="100" t="s">
        <v>101</v>
      </c>
      <c r="D35" s="103"/>
      <c r="E35" s="104"/>
      <c r="F35" s="100"/>
      <c r="G35" s="105"/>
      <c r="H35" s="94"/>
      <c r="I35" s="94"/>
      <c r="J35" s="94"/>
      <c r="L35" s="94"/>
      <c r="M35" s="94"/>
      <c r="N35" s="113"/>
      <c r="O35" s="114"/>
      <c r="P35" s="94"/>
      <c r="Q35" s="94"/>
      <c r="R35" s="94"/>
    </row>
    <row r="36" spans="2:18">
      <c r="B36" s="102">
        <v>30</v>
      </c>
      <c r="C36" s="100" t="s">
        <v>102</v>
      </c>
      <c r="D36" s="103"/>
      <c r="E36" s="104"/>
      <c r="F36" s="100"/>
      <c r="G36" s="105"/>
      <c r="H36" s="94"/>
      <c r="I36" s="94"/>
      <c r="J36" s="94"/>
      <c r="L36" s="94"/>
      <c r="M36" s="94"/>
      <c r="N36" s="113"/>
      <c r="O36" s="114"/>
      <c r="P36" s="94"/>
      <c r="Q36" s="94"/>
      <c r="R36" s="94"/>
    </row>
    <row r="37" spans="2:18">
      <c r="B37" s="102">
        <v>31</v>
      </c>
      <c r="C37" s="100" t="s">
        <v>103</v>
      </c>
      <c r="D37" s="103"/>
      <c r="E37" s="104"/>
      <c r="F37" s="100"/>
      <c r="G37" s="105"/>
      <c r="H37" s="94"/>
      <c r="I37" s="94"/>
      <c r="J37" s="94"/>
      <c r="L37" s="94"/>
      <c r="M37" s="94"/>
      <c r="N37" s="113"/>
      <c r="O37" s="114"/>
      <c r="P37" s="94"/>
      <c r="Q37" s="94"/>
      <c r="R37" s="94"/>
    </row>
    <row r="38" spans="2:18">
      <c r="B38" s="102">
        <v>32</v>
      </c>
      <c r="C38" s="100" t="s">
        <v>104</v>
      </c>
      <c r="D38" s="103"/>
      <c r="E38" s="104"/>
      <c r="F38" s="100"/>
      <c r="G38" s="105"/>
      <c r="H38" s="94"/>
      <c r="I38" s="94"/>
      <c r="J38" s="94"/>
      <c r="L38" s="94"/>
      <c r="M38" s="94"/>
      <c r="N38" s="113"/>
      <c r="O38" s="114"/>
      <c r="P38" s="94"/>
      <c r="Q38" s="94"/>
      <c r="R38" s="94"/>
    </row>
    <row r="39" spans="2:18">
      <c r="B39" s="102">
        <v>33</v>
      </c>
      <c r="C39" s="100" t="s">
        <v>105</v>
      </c>
      <c r="D39" s="103"/>
      <c r="E39" s="104"/>
      <c r="F39" s="100"/>
      <c r="G39" s="105"/>
      <c r="H39" s="94"/>
      <c r="I39" s="94"/>
      <c r="J39" s="94"/>
      <c r="L39" s="94"/>
      <c r="M39" s="94"/>
      <c r="N39" s="113"/>
      <c r="O39" s="114"/>
      <c r="P39" s="94"/>
      <c r="Q39" s="94"/>
      <c r="R39" s="94"/>
    </row>
    <row r="40" spans="2:18">
      <c r="B40" s="102">
        <v>34</v>
      </c>
      <c r="C40" s="100" t="s">
        <v>106</v>
      </c>
      <c r="D40" s="103"/>
      <c r="E40" s="104"/>
      <c r="F40" s="100"/>
      <c r="G40" s="105"/>
      <c r="H40" s="94"/>
      <c r="I40" s="94"/>
      <c r="J40" s="94"/>
      <c r="L40" s="94"/>
      <c r="M40" s="94"/>
      <c r="N40" s="113"/>
      <c r="O40" s="114"/>
      <c r="P40" s="94"/>
      <c r="Q40" s="94"/>
      <c r="R40" s="94"/>
    </row>
    <row r="41" spans="2:18">
      <c r="B41" s="102">
        <v>35</v>
      </c>
      <c r="C41" s="100" t="s">
        <v>107</v>
      </c>
      <c r="D41" s="103"/>
      <c r="E41" s="104"/>
      <c r="F41" s="100"/>
      <c r="G41" s="105"/>
      <c r="H41" s="94"/>
      <c r="I41" s="94"/>
      <c r="J41" s="94"/>
      <c r="L41" s="94"/>
      <c r="M41" s="94"/>
      <c r="N41" s="113"/>
      <c r="O41" s="114"/>
      <c r="P41" s="94"/>
      <c r="Q41" s="94"/>
      <c r="R41" s="94"/>
    </row>
    <row r="42" spans="2:18">
      <c r="B42" s="102">
        <v>36</v>
      </c>
      <c r="C42" s="100" t="s">
        <v>108</v>
      </c>
      <c r="D42" s="103"/>
      <c r="E42" s="104"/>
      <c r="F42" s="100"/>
      <c r="G42" s="105"/>
      <c r="H42" s="94"/>
      <c r="I42" s="94"/>
      <c r="J42" s="94"/>
      <c r="L42" s="94"/>
      <c r="M42" s="94"/>
      <c r="N42" s="113"/>
      <c r="O42" s="114"/>
      <c r="P42" s="94"/>
      <c r="Q42" s="94"/>
      <c r="R42" s="94"/>
    </row>
    <row r="43" spans="2:18">
      <c r="B43" s="102">
        <v>37</v>
      </c>
      <c r="C43" s="100" t="s">
        <v>109</v>
      </c>
      <c r="D43" s="103"/>
      <c r="E43" s="104"/>
      <c r="F43" s="100"/>
      <c r="G43" s="105"/>
      <c r="H43" s="94"/>
      <c r="I43" s="94"/>
      <c r="J43" s="94"/>
      <c r="L43" s="94"/>
      <c r="M43" s="94"/>
      <c r="N43" s="113"/>
      <c r="O43" s="114"/>
      <c r="P43" s="94"/>
      <c r="Q43" s="94"/>
      <c r="R43" s="94"/>
    </row>
    <row r="44" spans="2:18">
      <c r="B44" s="102">
        <v>38</v>
      </c>
      <c r="C44" s="100" t="s">
        <v>110</v>
      </c>
      <c r="D44" s="103"/>
      <c r="E44" s="104"/>
      <c r="F44" s="100"/>
      <c r="G44" s="105"/>
      <c r="H44" s="94"/>
      <c r="I44" s="94"/>
      <c r="J44" s="94"/>
      <c r="L44" s="94"/>
      <c r="M44" s="94"/>
      <c r="N44" s="113"/>
      <c r="O44" s="114"/>
      <c r="P44" s="94"/>
      <c r="Q44" s="94"/>
      <c r="R44" s="94"/>
    </row>
    <row r="45" spans="2:18">
      <c r="B45" s="102">
        <v>39</v>
      </c>
      <c r="C45" s="100" t="s">
        <v>111</v>
      </c>
      <c r="D45" s="103"/>
      <c r="E45" s="104"/>
      <c r="F45" s="100"/>
      <c r="G45" s="105"/>
      <c r="H45" s="94"/>
      <c r="I45" s="94"/>
      <c r="J45" s="94"/>
      <c r="L45" s="94"/>
      <c r="M45" s="94"/>
      <c r="N45" s="113"/>
      <c r="O45" s="114"/>
      <c r="P45" s="94"/>
      <c r="Q45" s="94"/>
      <c r="R45" s="94"/>
    </row>
    <row r="46" spans="2:18" ht="13.5" thickBot="1">
      <c r="B46" s="107">
        <v>40</v>
      </c>
      <c r="C46" s="111" t="s">
        <v>112</v>
      </c>
      <c r="D46" s="109"/>
      <c r="E46" s="110"/>
      <c r="F46" s="111"/>
      <c r="G46" s="112"/>
      <c r="H46" s="94"/>
      <c r="I46" s="94"/>
      <c r="J46" s="94"/>
      <c r="L46" s="94"/>
      <c r="M46" s="94"/>
      <c r="N46" s="113"/>
      <c r="O46" s="114"/>
      <c r="P46" s="94"/>
      <c r="Q46" s="94"/>
      <c r="R46" s="94"/>
    </row>
  </sheetData>
  <mergeCells count="13">
    <mergeCell ref="AB5:AB6"/>
    <mergeCell ref="AL3:AN3"/>
    <mergeCell ref="AQ3:AS3"/>
    <mergeCell ref="AF4:AH4"/>
    <mergeCell ref="AB3:AH3"/>
    <mergeCell ref="AB4:AE4"/>
    <mergeCell ref="AY3:BE3"/>
    <mergeCell ref="V3:V4"/>
    <mergeCell ref="B3:B4"/>
    <mergeCell ref="C3:C4"/>
    <mergeCell ref="L3:L4"/>
    <mergeCell ref="M3:M4"/>
    <mergeCell ref="U3:U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"/>
  <sheetViews>
    <sheetView workbookViewId="0">
      <selection activeCell="J23" sqref="J23"/>
    </sheetView>
  </sheetViews>
  <sheetFormatPr defaultColWidth="9.140625" defaultRowHeight="15"/>
  <cols>
    <col min="2" max="2" width="11.42578125" bestFit="1" customWidth="1"/>
  </cols>
  <sheetData>
    <row r="1" spans="2:17">
      <c r="C1" t="s">
        <v>123</v>
      </c>
    </row>
    <row r="2" spans="2:17">
      <c r="B2" t="s">
        <v>42</v>
      </c>
      <c r="C2">
        <v>-92</v>
      </c>
      <c r="E2">
        <v>-90</v>
      </c>
      <c r="G2">
        <v>-80</v>
      </c>
      <c r="I2">
        <v>-60</v>
      </c>
      <c r="K2">
        <v>-50</v>
      </c>
      <c r="M2">
        <v>-30</v>
      </c>
      <c r="O2">
        <v>-20</v>
      </c>
      <c r="Q2">
        <v>-10</v>
      </c>
    </row>
    <row r="4" spans="2:17">
      <c r="B4">
        <v>0.01</v>
      </c>
      <c r="C4">
        <v>0.62680000000000002</v>
      </c>
      <c r="E4">
        <v>0.62160000000000004</v>
      </c>
      <c r="G4">
        <v>0.59319999999999995</v>
      </c>
      <c r="I4">
        <v>0.59319999999999995</v>
      </c>
      <c r="K4">
        <v>0.49959999999999999</v>
      </c>
    </row>
    <row r="8" spans="2:17">
      <c r="B8">
        <v>0.1</v>
      </c>
      <c r="C8">
        <v>1</v>
      </c>
      <c r="E8">
        <v>1</v>
      </c>
      <c r="G8">
        <v>1</v>
      </c>
      <c r="I8">
        <v>1</v>
      </c>
      <c r="K8">
        <v>1</v>
      </c>
    </row>
    <row r="11" spans="2:17">
      <c r="B11">
        <v>1.7</v>
      </c>
      <c r="C11">
        <v>0.98360000000000003</v>
      </c>
      <c r="E11">
        <v>0.96825000000000006</v>
      </c>
      <c r="F11">
        <v>2.2000000000000002</v>
      </c>
      <c r="G11">
        <v>0.96660000000000001</v>
      </c>
      <c r="H11">
        <v>2.7</v>
      </c>
      <c r="I11">
        <v>0.89190000000000003</v>
      </c>
      <c r="K11">
        <v>0.84050000000000002</v>
      </c>
    </row>
    <row r="15" spans="2:17">
      <c r="B15">
        <v>2</v>
      </c>
      <c r="C15">
        <v>1</v>
      </c>
      <c r="E15">
        <v>1</v>
      </c>
      <c r="F15">
        <v>2.5</v>
      </c>
      <c r="G15">
        <v>1</v>
      </c>
      <c r="H15">
        <v>5</v>
      </c>
      <c r="I15">
        <v>1</v>
      </c>
      <c r="K1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D3" sqref="D3"/>
    </sheetView>
  </sheetViews>
  <sheetFormatPr defaultColWidth="9.140625" defaultRowHeight="15"/>
  <sheetData>
    <row r="1" spans="1:5" ht="18.75">
      <c r="A1" s="82" t="s">
        <v>59</v>
      </c>
      <c r="B1" s="82"/>
      <c r="C1" s="82"/>
      <c r="D1" s="82"/>
      <c r="E1" s="82"/>
    </row>
    <row r="20" spans="10:10">
      <c r="J20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160" zoomScaleNormal="160" workbookViewId="0">
      <selection activeCell="E15" sqref="E15"/>
    </sheetView>
  </sheetViews>
  <sheetFormatPr defaultColWidth="9.140625" defaultRowHeight="15"/>
  <cols>
    <col min="2" max="2" width="13.28515625" bestFit="1" customWidth="1"/>
    <col min="3" max="3" width="12.85546875" bestFit="1" customWidth="1"/>
    <col min="4" max="4" width="15.28515625" bestFit="1" customWidth="1"/>
    <col min="5" max="5" width="9.42578125" customWidth="1"/>
  </cols>
  <sheetData>
    <row r="1" spans="1:9">
      <c r="A1" s="123" t="s">
        <v>60</v>
      </c>
      <c r="B1" s="123"/>
      <c r="C1" s="123"/>
      <c r="D1" s="123"/>
      <c r="E1" s="123"/>
      <c r="F1" s="123"/>
      <c r="G1" s="123"/>
      <c r="H1" s="87"/>
      <c r="I1" s="87"/>
    </row>
    <row r="2" spans="1:9"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</row>
    <row r="3" spans="1:9">
      <c r="A3" t="s">
        <v>22</v>
      </c>
      <c r="B3">
        <v>2E-3</v>
      </c>
      <c r="C3">
        <v>44</v>
      </c>
      <c r="D3">
        <v>1.84</v>
      </c>
      <c r="E3">
        <v>304.2</v>
      </c>
      <c r="F3">
        <v>74.879199999999997</v>
      </c>
    </row>
    <row r="4" spans="1:9">
      <c r="A4" t="s">
        <v>61</v>
      </c>
      <c r="B4">
        <v>1.06E-2</v>
      </c>
      <c r="C4">
        <v>28</v>
      </c>
      <c r="D4">
        <v>1.165</v>
      </c>
      <c r="E4">
        <v>126</v>
      </c>
      <c r="F4">
        <v>34.450499999999998</v>
      </c>
      <c r="G4">
        <v>0.04</v>
      </c>
    </row>
    <row r="5" spans="1:9">
      <c r="A5" t="s">
        <v>23</v>
      </c>
      <c r="B5">
        <v>0.32079999999999997</v>
      </c>
      <c r="C5">
        <v>16</v>
      </c>
      <c r="D5">
        <v>0.66800000000000004</v>
      </c>
      <c r="E5">
        <v>190.6</v>
      </c>
      <c r="F5">
        <v>46.609499999999997</v>
      </c>
      <c r="G5">
        <v>0.01</v>
      </c>
    </row>
    <row r="6" spans="1:9">
      <c r="A6" t="s">
        <v>62</v>
      </c>
      <c r="B6">
        <v>0.1895</v>
      </c>
      <c r="C6">
        <v>37.777999999999999</v>
      </c>
      <c r="D6">
        <v>1.5484</v>
      </c>
      <c r="E6">
        <v>335.03309999999999</v>
      </c>
      <c r="F6">
        <v>46.509300000000003</v>
      </c>
      <c r="G6">
        <v>0.123</v>
      </c>
    </row>
    <row r="7" spans="1:9">
      <c r="A7" t="s">
        <v>63</v>
      </c>
      <c r="B7">
        <v>0.1215</v>
      </c>
      <c r="C7">
        <v>70.811599999999999</v>
      </c>
      <c r="D7">
        <v>349.8809</v>
      </c>
      <c r="E7">
        <v>456.62549999999999</v>
      </c>
      <c r="F7">
        <v>35.866999999999997</v>
      </c>
      <c r="G7">
        <v>0.21490000000000001</v>
      </c>
    </row>
    <row r="8" spans="1:9">
      <c r="A8" t="s">
        <v>64</v>
      </c>
      <c r="B8">
        <v>0.14280000000000001</v>
      </c>
      <c r="C8">
        <v>102.5795</v>
      </c>
      <c r="D8">
        <v>721.0376</v>
      </c>
      <c r="E8">
        <v>572.63430000000005</v>
      </c>
      <c r="F8">
        <v>29.356100000000001</v>
      </c>
      <c r="G8">
        <v>0.30959999999999999</v>
      </c>
    </row>
    <row r="9" spans="1:9">
      <c r="A9" t="s">
        <v>65</v>
      </c>
      <c r="B9">
        <v>8.1500000000000003E-2</v>
      </c>
      <c r="C9">
        <v>157.86340000000001</v>
      </c>
      <c r="D9">
        <v>782.85900000000004</v>
      </c>
      <c r="E9">
        <v>629.27670000000001</v>
      </c>
      <c r="F9">
        <v>22.4496</v>
      </c>
      <c r="G9">
        <v>0.56259999999999999</v>
      </c>
    </row>
    <row r="10" spans="1:9">
      <c r="A10" t="s">
        <v>66</v>
      </c>
      <c r="B10">
        <v>5.9499999999999997E-2</v>
      </c>
      <c r="C10">
        <v>218.4134</v>
      </c>
      <c r="D10">
        <v>837.70100000000002</v>
      </c>
      <c r="E10">
        <v>689.70510000000002</v>
      </c>
      <c r="F10">
        <v>18.422799999999999</v>
      </c>
      <c r="G10">
        <v>0.84719999999999995</v>
      </c>
    </row>
    <row r="11" spans="1:9">
      <c r="A11" t="s">
        <v>67</v>
      </c>
      <c r="B11">
        <v>4.4499999999999998E-2</v>
      </c>
      <c r="C11">
        <v>305.50459999999998</v>
      </c>
      <c r="D11">
        <v>892.62860000000001</v>
      </c>
      <c r="E11">
        <v>773.10230000000001</v>
      </c>
      <c r="F11">
        <v>15.433400000000001</v>
      </c>
      <c r="G11">
        <v>1.1561999999999999</v>
      </c>
    </row>
    <row r="12" spans="1:9">
      <c r="A12" t="s">
        <v>68</v>
      </c>
      <c r="B12">
        <v>2.7300000000000001E-2</v>
      </c>
      <c r="C12">
        <v>510.75779999999997</v>
      </c>
      <c r="D12">
        <v>973.42989999999998</v>
      </c>
      <c r="E12">
        <v>941.38789999999995</v>
      </c>
      <c r="F12">
        <v>12.629799999999999</v>
      </c>
      <c r="G12">
        <v>1.3681000000000001</v>
      </c>
    </row>
    <row r="13" spans="1:9">
      <c r="B13">
        <f>SUM(B3:B12)</f>
        <v>0.99999999999999989</v>
      </c>
    </row>
    <row r="15" spans="1:9">
      <c r="D15">
        <v>0</v>
      </c>
    </row>
    <row r="19" spans="4:11">
      <c r="D19" t="s">
        <v>127</v>
      </c>
    </row>
    <row r="26" spans="4:11">
      <c r="K26" t="e">
        <f>'PseudoComponents for MMP calcs'!F30wi*J26</f>
        <v>#NAME?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Part A Tables</vt:lpstr>
      <vt:lpstr>PTDiagram</vt:lpstr>
      <vt:lpstr>MMP 100% CO2</vt:lpstr>
      <vt:lpstr>PseudoComponents for MMP calcs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intrida@outlook.com</cp:lastModifiedBy>
  <dcterms:created xsi:type="dcterms:W3CDTF">2016-11-18T01:19:09Z</dcterms:created>
  <dcterms:modified xsi:type="dcterms:W3CDTF">2020-10-07T20:54:33Z</dcterms:modified>
</cp:coreProperties>
</file>