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429FBBD3-C972-2944-8072-D630B3662047}" xr6:coauthVersionLast="47" xr6:coauthVersionMax="47" xr10:uidLastSave="{00000000-0000-0000-0000-000000000000}"/>
  <bookViews>
    <workbookView xWindow="-32040" yWindow="-440" windowWidth="30240" windowHeight="17840" activeTab="5" xr2:uid="{00000000-000D-0000-FFFF-FFFF00000000}"/>
  </bookViews>
  <sheets>
    <sheet name="ppn" sheetId="1" r:id="rId1"/>
    <sheet name="WY" sheetId="2" r:id="rId2"/>
    <sheet name="yh" sheetId="3" r:id="rId3"/>
    <sheet name="lc" sheetId="4" r:id="rId4"/>
    <sheet name="octopart" sheetId="5" r:id="rId5"/>
    <sheet name="Result" sheetId="6" r:id="rId6"/>
  </sheets>
  <definedNames>
    <definedName name="_xlnm._FilterDatabase" localSheetId="5" hidden="1">Result!$A$1:$U$105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5" i="3" l="1"/>
  <c r="Y104" i="3"/>
  <c r="Y103" i="3"/>
  <c r="Y102" i="3"/>
  <c r="Y101" i="3"/>
  <c r="Y100" i="3"/>
  <c r="Y99" i="3"/>
  <c r="Y98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39" i="3"/>
  <c r="Y38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</calcChain>
</file>

<file path=xl/sharedStrings.xml><?xml version="1.0" encoding="utf-8"?>
<sst xmlns="http://schemas.openxmlformats.org/spreadsheetml/2006/main" count="10211" uniqueCount="2091">
  <si>
    <t>LM2576S-5.0/NOPB</t>
  </si>
  <si>
    <t>Texas Instruments</t>
  </si>
  <si>
    <t>LM61495QRPHRQ1</t>
  </si>
  <si>
    <t>TPS631010YBGR</t>
  </si>
  <si>
    <t>LMR38020SDDAR</t>
  </si>
  <si>
    <t>LM2675M-5.0/NOPB</t>
  </si>
  <si>
    <t>ADP3367ARZ</t>
  </si>
  <si>
    <t>Analog Devices</t>
  </si>
  <si>
    <t>ADP7104ACPZ-3.3-R7</t>
  </si>
  <si>
    <t>LT3042EMSE#PBF</t>
  </si>
  <si>
    <t>MASWSS0115TR-3000</t>
  </si>
  <si>
    <t>MA-COM</t>
  </si>
  <si>
    <t>CY62128ELL-45SXI</t>
  </si>
  <si>
    <t>Infineon</t>
  </si>
  <si>
    <t>LM3401MMX/NOPB</t>
  </si>
  <si>
    <t>ICL5102XUMA2</t>
  </si>
  <si>
    <t>V36SE12004NRFA</t>
  </si>
  <si>
    <t>DELTA</t>
  </si>
  <si>
    <t>B0505S-2WR3</t>
  </si>
  <si>
    <t>MORNSUN</t>
  </si>
  <si>
    <t>B1212S-2WR3</t>
  </si>
  <si>
    <t>TUNS100F12</t>
  </si>
  <si>
    <t>COSEL</t>
  </si>
  <si>
    <t>B2405S-2WR3</t>
  </si>
  <si>
    <t>TUNS50F12</t>
  </si>
  <si>
    <t>T48SR05005NNFA</t>
  </si>
  <si>
    <t>B1205S-2WR3</t>
  </si>
  <si>
    <t>LRS-350-24</t>
  </si>
  <si>
    <t>MEANWELL</t>
  </si>
  <si>
    <t>CHS604812</t>
  </si>
  <si>
    <t>TUNS700F48</t>
  </si>
  <si>
    <t>MGFS304805</t>
  </si>
  <si>
    <t>LRS-100-24</t>
  </si>
  <si>
    <t>LRS-50-24</t>
  </si>
  <si>
    <t>HDR-30-24</t>
  </si>
  <si>
    <t>NDR-120-24</t>
  </si>
  <si>
    <t>LRS-150-24</t>
  </si>
  <si>
    <t>SDR-240-24</t>
  </si>
  <si>
    <t>HDR-15-24</t>
  </si>
  <si>
    <t>TUHS25F24</t>
  </si>
  <si>
    <t>B0512XT-1WR3</t>
  </si>
  <si>
    <t>V36SE05010NRFA</t>
  </si>
  <si>
    <t>B2412S-2WR3</t>
  </si>
  <si>
    <t>PBA1500F-7R5</t>
  </si>
  <si>
    <t>RS-25-12</t>
  </si>
  <si>
    <t>LRS-75-24</t>
  </si>
  <si>
    <t>V36SE12004NMFA</t>
  </si>
  <si>
    <t>RS-15-5</t>
  </si>
  <si>
    <t>LRS-150-12</t>
  </si>
  <si>
    <t>PBA600F-48</t>
  </si>
  <si>
    <t>RSP-2000-48</t>
  </si>
  <si>
    <t>PBA600F-24</t>
  </si>
  <si>
    <t>NDR-240-24</t>
  </si>
  <si>
    <t>RS-15-12</t>
  </si>
  <si>
    <t>MGFS32405</t>
  </si>
  <si>
    <t>LRS-100-12</t>
  </si>
  <si>
    <t>NDR-480-24</t>
  </si>
  <si>
    <t>TUHS10F15</t>
  </si>
  <si>
    <t>LRS-75-12</t>
  </si>
  <si>
    <t>MDR-60-24</t>
  </si>
  <si>
    <t>RS-25-5</t>
  </si>
  <si>
    <t>RSP-1000-48</t>
  </si>
  <si>
    <t>TUNS1200F12</t>
  </si>
  <si>
    <t>RSP-2000-24</t>
  </si>
  <si>
    <t>RSP-500-24</t>
  </si>
  <si>
    <t>HDR-60-24</t>
  </si>
  <si>
    <t>TUHS25F12</t>
  </si>
  <si>
    <t>LRS-350-12</t>
  </si>
  <si>
    <t>EDR-120-24</t>
  </si>
  <si>
    <t>TUNS500F28</t>
  </si>
  <si>
    <t>LRS-50-12</t>
  </si>
  <si>
    <t>SDR-120-24</t>
  </si>
  <si>
    <t>HDR-15-12</t>
  </si>
  <si>
    <t>DCL12S0A0S20NFA</t>
  </si>
  <si>
    <t>RS-25-24</t>
  </si>
  <si>
    <t>LRS-350-48</t>
  </si>
  <si>
    <t>LRS-200-24</t>
  </si>
  <si>
    <t>TDR-960-24</t>
  </si>
  <si>
    <t>RSD-60G-24</t>
  </si>
  <si>
    <t>LRS-600-48</t>
  </si>
  <si>
    <t>E35SE12013PDPG</t>
  </si>
  <si>
    <t>B0512S-2WR3</t>
  </si>
  <si>
    <t>RSP-750-48</t>
  </si>
  <si>
    <t>RSP-1000-24</t>
  </si>
  <si>
    <t>TUHS3F05</t>
  </si>
  <si>
    <t>RSP-3000-48</t>
  </si>
  <si>
    <t>S24DE15001PDFA</t>
  </si>
  <si>
    <t>TUHS10F12</t>
  </si>
  <si>
    <t>LGA75A-24-H</t>
  </si>
  <si>
    <t>LRS-50-5</t>
  </si>
  <si>
    <t>VI-JW0-IZ</t>
  </si>
  <si>
    <t>VICOR</t>
  </si>
  <si>
    <t>B1515S-2WR3</t>
  </si>
  <si>
    <t>RSP-2400-48</t>
  </si>
  <si>
    <t>RSP-3000-24</t>
  </si>
  <si>
    <t>LRS-350-5</t>
  </si>
  <si>
    <t>LRS-35-12</t>
  </si>
  <si>
    <t>RSP-1000-27</t>
  </si>
  <si>
    <t>B1209S-2WR3</t>
  </si>
  <si>
    <t>EPP-200-24</t>
  </si>
  <si>
    <t>RS-150-24</t>
  </si>
  <si>
    <t>RS-100-24</t>
  </si>
  <si>
    <t>MDR-20-24</t>
  </si>
  <si>
    <t>RSD-60G-12</t>
  </si>
  <si>
    <t>MGS61205</t>
  </si>
  <si>
    <t>NAC-06-472</t>
  </si>
  <si>
    <t>TUHS15F24</t>
  </si>
  <si>
    <t>RST-10000-24</t>
  </si>
  <si>
    <t>PBA600F-36</t>
  </si>
  <si>
    <t>RS-100-15</t>
  </si>
  <si>
    <t>HDR-15-5</t>
  </si>
  <si>
    <t>RSP-750-24</t>
  </si>
  <si>
    <t>HDR-100-24</t>
  </si>
  <si>
    <t>V24B28T200BL</t>
  </si>
  <si>
    <t>行业: 工控 铁道 军工</t>
  </si>
  <si>
    <t>万一严选自营
在线咨询</t>
  </si>
  <si>
    <t>￥
2202.53</t>
  </si>
  <si>
    <t>100 可售</t>
  </si>
  <si>
    <t>V375C5T100BG</t>
  </si>
  <si>
    <t>￥
2001.77</t>
  </si>
  <si>
    <t>11 可售</t>
  </si>
  <si>
    <t>VI-JW0-IY</t>
  </si>
  <si>
    <t>￥
3270.90</t>
  </si>
  <si>
    <t>21 可售</t>
  </si>
  <si>
    <t>V375C8M100BL</t>
  </si>
  <si>
    <t>行业: 工控 军工</t>
  </si>
  <si>
    <t>￥
3823.10</t>
  </si>
  <si>
    <t>2 可售</t>
  </si>
  <si>
    <t>V300C48T150BL</t>
  </si>
  <si>
    <t>￥
1801.29</t>
  </si>
  <si>
    <t>DCM3623T50T13A6M70</t>
  </si>
  <si>
    <t>行业: 工控 铁道 军工 机器人</t>
  </si>
  <si>
    <t>￥
3357.14</t>
  </si>
  <si>
    <t>25 可售</t>
  </si>
  <si>
    <t>V300A12H500BL</t>
  </si>
  <si>
    <t>￥
7181.14</t>
  </si>
  <si>
    <t>1 可售</t>
  </si>
  <si>
    <t>DCM3623T50M31C2T70</t>
  </si>
  <si>
    <t>￥
2254.78</t>
  </si>
  <si>
    <t>15 可售</t>
  </si>
  <si>
    <t>V110C5T75BG</t>
  </si>
  <si>
    <t>行业: 铁道 工控</t>
  </si>
  <si>
    <t>￥
1922.46</t>
  </si>
  <si>
    <t>637 可售</t>
  </si>
  <si>
    <t>V24A5M400BL</t>
  </si>
  <si>
    <t>￥
7844.10</t>
  </si>
  <si>
    <t>5 可售</t>
  </si>
  <si>
    <t>V300A48M500BL</t>
  </si>
  <si>
    <t>￥
8014.53</t>
  </si>
  <si>
    <t>10 可售</t>
  </si>
  <si>
    <t>DCM2322TA5N26A2T60</t>
  </si>
  <si>
    <t>￥
1057.42</t>
  </si>
  <si>
    <t>187 可售</t>
  </si>
  <si>
    <t>V28C12T100BG</t>
  </si>
  <si>
    <t>￥
1899.22</t>
  </si>
  <si>
    <t>8 可售</t>
  </si>
  <si>
    <t>V375B5T150BG</t>
  </si>
  <si>
    <t>￥
2355.00</t>
  </si>
  <si>
    <t>40 可售</t>
  </si>
  <si>
    <t>V48C28M150BL</t>
  </si>
  <si>
    <t>￥
4621.62</t>
  </si>
  <si>
    <t>6 可售</t>
  </si>
  <si>
    <t>DCM3623TA5N26B4T70</t>
  </si>
  <si>
    <t>行业: 铁道 军工 工控 机器人</t>
  </si>
  <si>
    <t>￥
1673.76</t>
  </si>
  <si>
    <t>130 可售</t>
  </si>
  <si>
    <t>V110A24T400BG</t>
  </si>
  <si>
    <t>行业: 工控 铁道</t>
  </si>
  <si>
    <t>￥
3314.20</t>
  </si>
  <si>
    <t>9 可售</t>
  </si>
  <si>
    <t>VI-JT0-03</t>
  </si>
  <si>
    <t>￥
3893.00</t>
  </si>
  <si>
    <t>65 可售</t>
  </si>
  <si>
    <t>DCM3623T50M31C2T00</t>
  </si>
  <si>
    <t>3 可售</t>
  </si>
  <si>
    <t>NBM2317S60D1580T0R</t>
  </si>
  <si>
    <t>行业: 工控 铁道 军工 通讯 数据中心</t>
  </si>
  <si>
    <t>￥
722.82</t>
  </si>
  <si>
    <t>19 可售</t>
  </si>
  <si>
    <t>31943</t>
  </si>
  <si>
    <t>￥
78.19</t>
  </si>
  <si>
    <t>30722</t>
  </si>
  <si>
    <t>￥
160.16</t>
  </si>
  <si>
    <t>53 可售</t>
  </si>
  <si>
    <t>VE-JW0-IX</t>
  </si>
  <si>
    <t>￥
3544.87</t>
  </si>
  <si>
    <t>50 可售</t>
  </si>
  <si>
    <t>DCM4623TD2K31E0T00</t>
  </si>
  <si>
    <t>￥
2966.67</t>
  </si>
  <si>
    <t>61 可售</t>
  </si>
  <si>
    <t>VI-263-IV</t>
  </si>
  <si>
    <t>￥
5423.97</t>
  </si>
  <si>
    <t>29 可售</t>
  </si>
  <si>
    <t>V375A28T600BL</t>
  </si>
  <si>
    <t>￥
4506.07</t>
  </si>
  <si>
    <t>13 可售</t>
  </si>
  <si>
    <t>V28C28T100BL</t>
  </si>
  <si>
    <t>￥
1807.84</t>
  </si>
  <si>
    <t>V300C3V3H50BL</t>
  </si>
  <si>
    <t>￥
3356.57</t>
  </si>
  <si>
    <t>DCM4623TD2K13E0M00</t>
  </si>
  <si>
    <t>￥
6177.47</t>
  </si>
  <si>
    <t>24 可售</t>
  </si>
  <si>
    <t>QPI-5LZ</t>
  </si>
  <si>
    <t>行业: 工控 铁道 军工 通讯 机器人</t>
  </si>
  <si>
    <t>￥
282.54</t>
  </si>
  <si>
    <t>V24C15T50BL</t>
  </si>
  <si>
    <t>￥
1754.02</t>
  </si>
  <si>
    <t>249 可售</t>
  </si>
  <si>
    <t>DCM2322T50T2660M60</t>
  </si>
  <si>
    <t>￥
2304.75</t>
  </si>
  <si>
    <t>20 可售</t>
  </si>
  <si>
    <t>QPI-3LZ</t>
  </si>
  <si>
    <t>￥
272.68</t>
  </si>
  <si>
    <t>MDCM28AP050M180A50</t>
  </si>
  <si>
    <t>￥
3778.84</t>
  </si>
  <si>
    <t>V48C5T100BL</t>
  </si>
  <si>
    <t>￥
1762.37</t>
  </si>
  <si>
    <t>84 可售</t>
  </si>
  <si>
    <t>DCM2322T50T1360T60</t>
  </si>
  <si>
    <t>￥
1137.61</t>
  </si>
  <si>
    <t>124 可售</t>
  </si>
  <si>
    <t>HCV1206-R48-R</t>
  </si>
  <si>
    <t>行业: 铁道 军工 工控</t>
  </si>
  <si>
    <t>￥
31.54</t>
  </si>
  <si>
    <t>200 可售</t>
  </si>
  <si>
    <t>DCM3623T50M04A2T70</t>
  </si>
  <si>
    <t>￥
2059.20</t>
  </si>
  <si>
    <t>VI-J60-IY</t>
  </si>
  <si>
    <t>V300B8T200BL</t>
  </si>
  <si>
    <t>￥
2280.14</t>
  </si>
  <si>
    <t>V24C5T100BL</t>
  </si>
  <si>
    <t>￥
1774.33</t>
  </si>
  <si>
    <t>237 可售</t>
  </si>
  <si>
    <t>V48C48M150B</t>
  </si>
  <si>
    <t>￥
4931.77</t>
  </si>
  <si>
    <t>DCM3623T50T13A6T00</t>
  </si>
  <si>
    <t>￥
1933.29</t>
  </si>
  <si>
    <t>V300C5M100BL</t>
  </si>
  <si>
    <t>￥
3822.64</t>
  </si>
  <si>
    <t>23 可售</t>
  </si>
  <si>
    <t>V300C5M50BL</t>
  </si>
  <si>
    <t>￥
3558.91</t>
  </si>
  <si>
    <t>DCM2322T50T3160M60</t>
  </si>
  <si>
    <t>￥
2313.41</t>
  </si>
  <si>
    <t>V375B28T300BL</t>
  </si>
  <si>
    <t>￥
2715.68</t>
  </si>
  <si>
    <t>18 可售</t>
  </si>
  <si>
    <t>MVTM36BF240M005A00</t>
  </si>
  <si>
    <t>行业: 工控 铁道 军工 通讯</t>
  </si>
  <si>
    <t>￥
1868.31</t>
  </si>
  <si>
    <t>V24A24T400BL</t>
  </si>
  <si>
    <t>￥
3802.54</t>
  </si>
  <si>
    <t>DCM3623TA5N0480T70</t>
  </si>
  <si>
    <t>￥
1522.90</t>
  </si>
  <si>
    <t>30075</t>
  </si>
  <si>
    <t>￥
28.41</t>
  </si>
  <si>
    <t>45 可售</t>
  </si>
  <si>
    <t>V24C24C100BL</t>
  </si>
  <si>
    <t>￥
1714.19</t>
  </si>
  <si>
    <t>V24C5M100BL</t>
  </si>
  <si>
    <t>￥
3927.96</t>
  </si>
  <si>
    <t>38 可售</t>
  </si>
  <si>
    <t>VI-2W0-CV</t>
  </si>
  <si>
    <t>￥
3267.38</t>
  </si>
  <si>
    <t>137 可售</t>
  </si>
  <si>
    <t>V48C3V3H75BL</t>
  </si>
  <si>
    <t>￥
3341.49</t>
  </si>
  <si>
    <t>4 可售</t>
  </si>
  <si>
    <t>DCM4623TD2N26C8T00</t>
  </si>
  <si>
    <t>￥
2480.55</t>
  </si>
  <si>
    <t>43 可售</t>
  </si>
  <si>
    <t>VI-JW3-IX</t>
  </si>
  <si>
    <t>￥
3544.64</t>
  </si>
  <si>
    <t>V24B3V3C100BL</t>
  </si>
  <si>
    <t>￥
2187.46</t>
  </si>
  <si>
    <t>V300C12T75BL</t>
  </si>
  <si>
    <t>￥
1878.46</t>
  </si>
  <si>
    <t>BCM6123TD1E5135T0R</t>
  </si>
  <si>
    <t>行业: 工控 铁道 军工 通讯 无人机</t>
  </si>
  <si>
    <t>￥
2787.34</t>
  </si>
  <si>
    <t>V300C5T100BL</t>
  </si>
  <si>
    <t>￥
1883.54</t>
  </si>
  <si>
    <t>120 可售</t>
  </si>
  <si>
    <t>V28C15T100BL</t>
  </si>
  <si>
    <t>￥
1878.69</t>
  </si>
  <si>
    <t>275 可售</t>
  </si>
  <si>
    <t>DCM48AP120T320A50</t>
  </si>
  <si>
    <t>￥
2030.23</t>
  </si>
  <si>
    <t>54 可售</t>
  </si>
  <si>
    <t>V24B15M200BL</t>
  </si>
  <si>
    <t>￥
5300.42</t>
  </si>
  <si>
    <t>V300C12C150BL</t>
  </si>
  <si>
    <t>￥
1855.90</t>
  </si>
  <si>
    <t>V72C12T150BG</t>
  </si>
  <si>
    <t>￥
1835.93</t>
  </si>
  <si>
    <t>DCM2322TA5N17A2T60</t>
  </si>
  <si>
    <t>￥
1025.85</t>
  </si>
  <si>
    <t>7 可售</t>
  </si>
  <si>
    <t>VI-J60-IW</t>
  </si>
  <si>
    <t>￥
3818.50</t>
  </si>
  <si>
    <t>V300C3V3M75BL</t>
  </si>
  <si>
    <t>DCM24AP120T320A50</t>
  </si>
  <si>
    <t>￥
1915.51</t>
  </si>
  <si>
    <t>30182</t>
  </si>
  <si>
    <t>￥
165.82</t>
  </si>
  <si>
    <t>42 可售</t>
  </si>
  <si>
    <t>VI-HAM-IL</t>
  </si>
  <si>
    <t>￥
5346.22</t>
  </si>
  <si>
    <t>DCM3623T50M06A8T00</t>
  </si>
  <si>
    <t>V110C24H100BG</t>
  </si>
  <si>
    <t>￥
1818.55</t>
  </si>
  <si>
    <t>16 可售</t>
  </si>
  <si>
    <t>V110B12T200BG</t>
  </si>
  <si>
    <t>￥
2424.22</t>
  </si>
  <si>
    <t>V300A5H400BL</t>
  </si>
  <si>
    <t>￥
6161.35</t>
  </si>
  <si>
    <t>VI-JNR-IZ</t>
  </si>
  <si>
    <t>￥
3234.50</t>
  </si>
  <si>
    <t>102 可售</t>
  </si>
  <si>
    <t>BCM4414BG0F4440C06</t>
  </si>
  <si>
    <t>￥
5120.31</t>
  </si>
  <si>
    <t>DCM2322TA5N0660T60</t>
  </si>
  <si>
    <t>￥
1056.13</t>
  </si>
  <si>
    <t>181 可售</t>
  </si>
  <si>
    <t>V24C15M100BL</t>
  </si>
  <si>
    <t>￥
3926.78</t>
  </si>
  <si>
    <t>V300A48T500BL</t>
  </si>
  <si>
    <t>￥
4106.67</t>
  </si>
  <si>
    <t>BCM6123TD1E2663T00</t>
  </si>
  <si>
    <t>行业: 铁道 军工 通讯 工控 无人机</t>
  </si>
  <si>
    <t>￥
2198.00</t>
  </si>
  <si>
    <t>91 可售</t>
  </si>
  <si>
    <t>VI-2W0-IV</t>
  </si>
  <si>
    <t>￥
5431.48</t>
  </si>
  <si>
    <t>V300A12M500BL</t>
  </si>
  <si>
    <t>￥
7863.13</t>
  </si>
  <si>
    <t>V375A24T600BL</t>
  </si>
  <si>
    <t>￥
4464.42</t>
  </si>
  <si>
    <t>DCM2322T72S0650T60</t>
  </si>
  <si>
    <t>￥
1132.36</t>
  </si>
  <si>
    <t>86 可售</t>
  </si>
  <si>
    <t>V300B28T250BL</t>
  </si>
  <si>
    <t>￥
2414.13</t>
  </si>
  <si>
    <t>35 可售</t>
  </si>
  <si>
    <t>VI-JW0-CX</t>
  </si>
  <si>
    <t>￥
2134.76</t>
  </si>
  <si>
    <t>90 可售</t>
  </si>
  <si>
    <t>V300B28M250BL</t>
  </si>
  <si>
    <t>￥
5910.85</t>
  </si>
  <si>
    <t>V72B15T250BG</t>
  </si>
  <si>
    <t>￥
2483.53</t>
  </si>
  <si>
    <t>55 可售</t>
  </si>
  <si>
    <t>BCM6123TD1E5135T00</t>
  </si>
  <si>
    <t>V28A28M200BL</t>
  </si>
  <si>
    <t>￥
6671.19</t>
  </si>
  <si>
    <t>V300C24M150BL</t>
  </si>
  <si>
    <t>￥
4497.91</t>
  </si>
  <si>
    <t>V24A15M400BL</t>
  </si>
  <si>
    <t>￥
7961.36</t>
  </si>
  <si>
    <t>DCM4623TD2K53E0T00</t>
  </si>
  <si>
    <t>￥
2968.80</t>
  </si>
  <si>
    <t>V300B48H250BG</t>
  </si>
  <si>
    <t>￥
4479.88</t>
  </si>
  <si>
    <t>30 可售</t>
  </si>
  <si>
    <t>V24C12T100BG</t>
  </si>
  <si>
    <t>￥
1834.69</t>
  </si>
  <si>
    <t>VI-J10-IZ</t>
  </si>
  <si>
    <t>￥
3227.71</t>
  </si>
  <si>
    <t>VI-261-CU</t>
  </si>
  <si>
    <t>￥
3624.19</t>
  </si>
  <si>
    <t>V300A24T500BL</t>
  </si>
  <si>
    <t>V24C12T50BG</t>
  </si>
  <si>
    <t>￥
1783.92</t>
  </si>
  <si>
    <t>V300C15C75BL</t>
  </si>
  <si>
    <t>￥
1888.16</t>
  </si>
  <si>
    <t>V375B12T300BL</t>
  </si>
  <si>
    <t>￥
2712.98</t>
  </si>
  <si>
    <t>DCM4623TD2K13E0T00</t>
  </si>
  <si>
    <t>￥
2988.67</t>
  </si>
  <si>
    <t>DCM300P480M500A40</t>
  </si>
  <si>
    <t>￥
4707.12</t>
  </si>
  <si>
    <t>V375C5T100BL</t>
  </si>
  <si>
    <t>￥
1974.58</t>
  </si>
  <si>
    <t>V24C3V3M75BL</t>
  </si>
  <si>
    <t>￥
4090.77</t>
  </si>
  <si>
    <t>V24B24C200BL</t>
  </si>
  <si>
    <t>￥
2062.70</t>
  </si>
  <si>
    <t>VTM48EF060T040A00</t>
  </si>
  <si>
    <t>￥
637.26</t>
  </si>
  <si>
    <t>V110B24T200BG</t>
  </si>
  <si>
    <t>￥
2200.48</t>
  </si>
  <si>
    <t>80 可售</t>
  </si>
  <si>
    <t>FPT705-230-R</t>
  </si>
  <si>
    <t>￥
28.43</t>
  </si>
  <si>
    <t>190 可售</t>
  </si>
  <si>
    <t>V300C12C75BL</t>
  </si>
  <si>
    <t>PI3303-00-LGIZ</t>
  </si>
  <si>
    <t>￥
132.63</t>
  </si>
  <si>
    <t>234 可售</t>
  </si>
  <si>
    <t>32173</t>
  </si>
  <si>
    <t>￥
97.55</t>
  </si>
  <si>
    <t>DCM3623TA5N26B4T00</t>
  </si>
  <si>
    <t>V24A12M400BL</t>
  </si>
  <si>
    <t>￥
7843.88</t>
  </si>
  <si>
    <t>URAM2T21</t>
  </si>
  <si>
    <t>￥
1244.57</t>
  </si>
  <si>
    <t>88 可售</t>
  </si>
  <si>
    <t>V24C5T50BL</t>
  </si>
  <si>
    <t>￥
1746.80</t>
  </si>
  <si>
    <t>DCM2322T72S17A0T60</t>
  </si>
  <si>
    <t>￥
1201.91</t>
  </si>
  <si>
    <t>PI3301-00-LGIZ</t>
  </si>
  <si>
    <t>行业: 铁道 军工 通讯 工控 机器人</t>
  </si>
  <si>
    <t>￥
139.54</t>
  </si>
  <si>
    <t>209 可售</t>
  </si>
  <si>
    <t>VI-JW3-IW</t>
  </si>
  <si>
    <t>￥
3817.79</t>
  </si>
  <si>
    <t>DCM3623TA5N53B4T70</t>
  </si>
  <si>
    <t>￥
1673.38</t>
  </si>
  <si>
    <t>VI-26L-MU</t>
  </si>
  <si>
    <t>￥
9540.85</t>
  </si>
  <si>
    <t>V24C15T100BL</t>
  </si>
  <si>
    <t>￥
1773.20</t>
  </si>
  <si>
    <t>12 可售</t>
  </si>
  <si>
    <t>DCM3623T50M53C2T00</t>
  </si>
  <si>
    <t>￥
2440.08</t>
  </si>
  <si>
    <t>￥
3012.53</t>
  </si>
  <si>
    <t>VI-B63-IV</t>
  </si>
  <si>
    <t>￥
4547.21</t>
  </si>
  <si>
    <t>VI-2T3-CX</t>
  </si>
  <si>
    <t>￥
2537.04</t>
  </si>
  <si>
    <t>105 可售</t>
  </si>
  <si>
    <t>VTM48EF120T025A00</t>
  </si>
  <si>
    <t>V72C15T150BG</t>
  </si>
  <si>
    <t>￥
1975.71</t>
  </si>
  <si>
    <t>217 可售</t>
  </si>
  <si>
    <t>20263</t>
  </si>
  <si>
    <t>￥
551.29</t>
  </si>
  <si>
    <t>17 可售</t>
  </si>
  <si>
    <t>V375A48T600BL</t>
  </si>
  <si>
    <t>￥
4474.62</t>
  </si>
  <si>
    <t>V72B5T150BG</t>
  </si>
  <si>
    <t>￥
2437.96</t>
  </si>
  <si>
    <t>V300C12T150BL</t>
  </si>
  <si>
    <t>78 可售</t>
  </si>
  <si>
    <t>DCM3623T50T26A6T00</t>
  </si>
  <si>
    <t>￥
1875.62</t>
  </si>
  <si>
    <t>64 可售</t>
  </si>
  <si>
    <t>V28C5T50BG</t>
  </si>
  <si>
    <t>￥
1885.79</t>
  </si>
  <si>
    <t>144 可售</t>
  </si>
  <si>
    <t>V300A5T400BL</t>
  </si>
  <si>
    <t>￥
3594.39</t>
  </si>
  <si>
    <t>95 可售</t>
  </si>
  <si>
    <t>DCM4623TD2K31E0M00</t>
  </si>
  <si>
    <t>￥
5592.53</t>
  </si>
  <si>
    <t>V300C5C100BL2</t>
  </si>
  <si>
    <t>￥
2263.36</t>
  </si>
  <si>
    <t>DCM3623T36G31C2T00</t>
  </si>
  <si>
    <t>￥
1895.27</t>
  </si>
  <si>
    <t>VI-2N3-IX</t>
  </si>
  <si>
    <t>￥
4236.19</t>
  </si>
  <si>
    <t>V110A48T300BG</t>
  </si>
  <si>
    <t>￥
2717.21</t>
  </si>
  <si>
    <t>DCM2322T72S31A0M60</t>
  </si>
  <si>
    <t>￥
2317.10</t>
  </si>
  <si>
    <t>V24C48H100BG</t>
  </si>
  <si>
    <t>￥
2871.85</t>
  </si>
  <si>
    <t>V300C36M150BL</t>
  </si>
  <si>
    <t>￥
4498.60</t>
  </si>
  <si>
    <t>DCM3623T50T31A6T00</t>
  </si>
  <si>
    <t>￥
1895.38</t>
  </si>
  <si>
    <t>VI-J60-IZ</t>
  </si>
  <si>
    <t>￥
3009.83</t>
  </si>
  <si>
    <t>V375B48T300BL</t>
  </si>
  <si>
    <t>￥
2771.65</t>
  </si>
  <si>
    <t>V110B5T150BG</t>
  </si>
  <si>
    <t>￥
2333.57</t>
  </si>
  <si>
    <t>31 可售</t>
  </si>
  <si>
    <t>DCM2322T50T3160T60</t>
  </si>
  <si>
    <t>￥
1121.29</t>
  </si>
  <si>
    <t>48 可售</t>
  </si>
  <si>
    <t>V28A24T200BG</t>
  </si>
  <si>
    <t>￥
2716.85</t>
  </si>
  <si>
    <t>V72B24T250BG</t>
  </si>
  <si>
    <t>272 可售</t>
  </si>
  <si>
    <t>DCM2322TA5N13A2T60</t>
  </si>
  <si>
    <t>￥
1025.07</t>
  </si>
  <si>
    <t>193 可售</t>
  </si>
  <si>
    <t>VI-JT3-03</t>
  </si>
  <si>
    <t>￥
4198.07</t>
  </si>
  <si>
    <t>562 可售</t>
  </si>
  <si>
    <t>MPRM48NH480M250A00</t>
  </si>
  <si>
    <t>￥
2073.55</t>
  </si>
  <si>
    <t>VI-HAM-CL</t>
  </si>
  <si>
    <t>￥
4388.03</t>
  </si>
  <si>
    <t>V110C24T100BG3</t>
  </si>
  <si>
    <t>VI-JW3-CX</t>
  </si>
  <si>
    <t>￥
2143.45</t>
  </si>
  <si>
    <t>DCM4623TD2K26E0M00</t>
  </si>
  <si>
    <t>￥
5662.93</t>
  </si>
  <si>
    <t>V300A28M500BL</t>
  </si>
  <si>
    <t>￥
7925.68</t>
  </si>
  <si>
    <t>DCM3623T50M26C2T70</t>
  </si>
  <si>
    <t>￥
2295.31</t>
  </si>
  <si>
    <t>V24B48C200BL</t>
  </si>
  <si>
    <t>￥
2417.02</t>
  </si>
  <si>
    <t>V300C24C150BS</t>
  </si>
  <si>
    <t>￥
1906.10</t>
  </si>
  <si>
    <t>VTM48ET060T040A00</t>
  </si>
  <si>
    <t>行业: 工业 铁道 军工 机器人 半导体设备</t>
  </si>
  <si>
    <t>国内现货</t>
  </si>
  <si>
    <t>面议</t>
  </si>
  <si>
    <t>81 可售</t>
  </si>
  <si>
    <t>VTM48EF080M030A00</t>
  </si>
  <si>
    <t>34 可售</t>
  </si>
  <si>
    <t>VI-RAM-C1</t>
  </si>
  <si>
    <t>56 可售</t>
  </si>
  <si>
    <t>VTM2308S60Z1513TZ0</t>
  </si>
  <si>
    <t>14 可售</t>
  </si>
  <si>
    <t>VI-RAM-C2</t>
  </si>
  <si>
    <t>VI-LU2-IY</t>
  </si>
  <si>
    <t>VI-JWY-CX</t>
  </si>
  <si>
    <t>49 可售</t>
  </si>
  <si>
    <t>VI-JW2-MZ</t>
  </si>
  <si>
    <t>300 可售</t>
  </si>
  <si>
    <t>VI-JW2-MY</t>
  </si>
  <si>
    <t>96 可售</t>
  </si>
  <si>
    <t>VI-JW3-IY</t>
  </si>
  <si>
    <t>85 可售</t>
  </si>
  <si>
    <t>VI-JW0-MZ</t>
  </si>
  <si>
    <t>72 可售</t>
  </si>
  <si>
    <t>VI-JW1-IW</t>
  </si>
  <si>
    <t>82 可售</t>
  </si>
  <si>
    <t>VI-JW0-MY</t>
  </si>
  <si>
    <t>251 可售</t>
  </si>
  <si>
    <t>VI-JW0-MX</t>
  </si>
  <si>
    <t>VI-J63-IW</t>
  </si>
  <si>
    <t>VI-J63-IY</t>
  </si>
  <si>
    <t>VI-J6L-IY</t>
  </si>
  <si>
    <t>VI-J62-IY</t>
  </si>
  <si>
    <t>68 可售</t>
  </si>
  <si>
    <t>VI-J62-CX</t>
  </si>
  <si>
    <t>VI-J60-MZ</t>
  </si>
  <si>
    <t>VI-J52-MY</t>
  </si>
  <si>
    <t>VI-J22-MZ</t>
  </si>
  <si>
    <t>224 可售</t>
  </si>
  <si>
    <t>VI-J50-MY</t>
  </si>
  <si>
    <t>VI-J52-CY</t>
  </si>
  <si>
    <t>VI-J51-CY</t>
  </si>
  <si>
    <t>VI-J51-MZ</t>
  </si>
  <si>
    <t>VI-J51-MW</t>
  </si>
  <si>
    <t>VI-HAM-IM</t>
  </si>
  <si>
    <t>VI-J20-MY</t>
  </si>
  <si>
    <t>162 可售</t>
  </si>
  <si>
    <t>VI-J21-MZ</t>
  </si>
  <si>
    <t>164 可售</t>
  </si>
  <si>
    <t>VI-AWW-CU</t>
  </si>
  <si>
    <t>VI-J22-MY</t>
  </si>
  <si>
    <t>VI-2WJ-IV</t>
  </si>
  <si>
    <t>240 可售</t>
  </si>
  <si>
    <t>VI-2W0-MV</t>
  </si>
  <si>
    <t>113 可售</t>
  </si>
  <si>
    <t>VI-26L-IU</t>
  </si>
  <si>
    <t>94 可售</t>
  </si>
  <si>
    <t>VI-911781B</t>
  </si>
  <si>
    <t>150 可售</t>
  </si>
  <si>
    <t>VI-812066B</t>
  </si>
  <si>
    <t>285 可售</t>
  </si>
  <si>
    <t>VI-261-IU</t>
  </si>
  <si>
    <t>VI-253-CU</t>
  </si>
  <si>
    <t>66 可售</t>
  </si>
  <si>
    <t>VI-26L-CU</t>
  </si>
  <si>
    <t>37 可售</t>
  </si>
  <si>
    <t>VI-220-MW</t>
  </si>
  <si>
    <t>VI-251-MW</t>
  </si>
  <si>
    <t>VI-220-MY</t>
  </si>
  <si>
    <t>V48C12C75BL</t>
  </si>
  <si>
    <t>V48C24T75BL</t>
  </si>
  <si>
    <t>V48C28M75BL</t>
  </si>
  <si>
    <t>VI-21Y-IU</t>
  </si>
  <si>
    <t>V48B48H250BG</t>
  </si>
  <si>
    <t>V48C12C150BL</t>
  </si>
  <si>
    <t>V48A48T500BL</t>
  </si>
  <si>
    <t>V48B28C250BL</t>
  </si>
  <si>
    <t>V300C3V3H75BL</t>
  </si>
  <si>
    <t>V375C24T150BL</t>
  </si>
  <si>
    <t>V375B48T300BG</t>
  </si>
  <si>
    <t>V375C15T150BL</t>
  </si>
  <si>
    <t>V375A28C600BL</t>
  </si>
  <si>
    <t>V300C24T150BL2</t>
  </si>
  <si>
    <t>V300C15C75BG</t>
  </si>
  <si>
    <t>V300C15C150BL</t>
  </si>
  <si>
    <t>V300C3V3C75BL</t>
  </si>
  <si>
    <t>V300C24C75BL</t>
  </si>
  <si>
    <t>V28C5M50BL</t>
  </si>
  <si>
    <t>41 可售</t>
  </si>
  <si>
    <t>V300B24T150BL</t>
  </si>
  <si>
    <t>V300A24T500BG</t>
  </si>
  <si>
    <t>V300B28H250BL</t>
  </si>
  <si>
    <t>V300B28H250BN</t>
  </si>
  <si>
    <t>V28C15M100BL</t>
  </si>
  <si>
    <t>V28B24T150BL</t>
  </si>
  <si>
    <t>V28C3V3M50BL</t>
  </si>
  <si>
    <t>167 可售</t>
  </si>
  <si>
    <t>V28B5M75B</t>
  </si>
  <si>
    <t>V28C24M100BL</t>
  </si>
  <si>
    <t>V24C5M50BL</t>
  </si>
  <si>
    <t>V28B12M125B</t>
  </si>
  <si>
    <t>71 可售</t>
  </si>
  <si>
    <t>V24C5M50BG</t>
  </si>
  <si>
    <t>V24C5M50BN3</t>
  </si>
  <si>
    <t>V28A28T200BL</t>
  </si>
  <si>
    <t>70 可售</t>
  </si>
  <si>
    <t>V24C5C100BL2</t>
  </si>
  <si>
    <t>V24C15M50B</t>
  </si>
  <si>
    <t>700 可售</t>
  </si>
  <si>
    <t>V24C3V3H75BL</t>
  </si>
  <si>
    <t>V24B5M150B</t>
  </si>
  <si>
    <t>652 可售</t>
  </si>
  <si>
    <t>V24C12M100B</t>
  </si>
  <si>
    <t>46 可售</t>
  </si>
  <si>
    <t>V24C15M100B</t>
  </si>
  <si>
    <t>22 可售</t>
  </si>
  <si>
    <t>V24C12M50BN</t>
  </si>
  <si>
    <t>V24C12H100BL3</t>
  </si>
  <si>
    <t>V24B28M200BL3</t>
  </si>
  <si>
    <t>V24A28M400BL</t>
  </si>
  <si>
    <t>URAM3MN1</t>
  </si>
  <si>
    <t>V24A12T500BL2</t>
  </si>
  <si>
    <t>59 可售</t>
  </si>
  <si>
    <t>V24A28T500BL</t>
  </si>
  <si>
    <t>PI3741-00-LGIZ</t>
  </si>
  <si>
    <t>2676 可售</t>
  </si>
  <si>
    <t>PRM48AT480T400A00</t>
  </si>
  <si>
    <t>357 可售</t>
  </si>
  <si>
    <t>QPI-12LZ-01</t>
  </si>
  <si>
    <t>QPI-12LZ</t>
  </si>
  <si>
    <t>PI3526-00-LGIZ</t>
  </si>
  <si>
    <t>1930 可售</t>
  </si>
  <si>
    <t>PI3546-00-LGIZ</t>
  </si>
  <si>
    <t>1145 可售</t>
  </si>
  <si>
    <t>PI3525-00-LGIZ</t>
  </si>
  <si>
    <t>1000 可售</t>
  </si>
  <si>
    <t>PFM4414VB6M48D0TA0</t>
  </si>
  <si>
    <t>415 可售</t>
  </si>
  <si>
    <t>DCM4623TD2K53E0T70</t>
  </si>
  <si>
    <t>77 可售</t>
  </si>
  <si>
    <t>P036T048T12AL</t>
  </si>
  <si>
    <t>FP2207R1-R230-R</t>
  </si>
  <si>
    <t>IB054Q096T64N1-BP</t>
  </si>
  <si>
    <t>M-FIAM9MG1</t>
  </si>
  <si>
    <t>417 可售</t>
  </si>
  <si>
    <t>DCM4623TD2N13C8T70</t>
  </si>
  <si>
    <t>DCM4623TD2K53E0M70</t>
  </si>
  <si>
    <t>DCM4623TD2K31E0T70</t>
  </si>
  <si>
    <t>DCM4623TD2K31E0M70</t>
  </si>
  <si>
    <t>DCM4623TD2H53E0T70</t>
  </si>
  <si>
    <t>DCM4623TD2J13D0T70</t>
  </si>
  <si>
    <t>DCM4623TD2K26E0M70</t>
  </si>
  <si>
    <t>DCM4623TD2K04A5T00</t>
  </si>
  <si>
    <t>DCM4623TD2H53E0T00</t>
  </si>
  <si>
    <t>26 可售</t>
  </si>
  <si>
    <t>DCM4623TD2H31E0M00</t>
  </si>
  <si>
    <t>DCM4623TD2H31E0M70</t>
  </si>
  <si>
    <t>DCM4623TD2H31E0T70</t>
  </si>
  <si>
    <t>60 可售</t>
  </si>
  <si>
    <t>DCM4623TD2H26F0T70</t>
  </si>
  <si>
    <t>DCM3623TA5N13B4T00</t>
  </si>
  <si>
    <t>DCM4623TC8G16F0T00</t>
  </si>
  <si>
    <t>DCM3623TA5N13B4T70</t>
  </si>
  <si>
    <t>DCM3623T75H53C2T00</t>
  </si>
  <si>
    <t>DCM3717S60E14G5TN0</t>
  </si>
  <si>
    <t>DCM3623T75H26C2T00</t>
  </si>
  <si>
    <t>DCM3623T75H26C2M00</t>
  </si>
  <si>
    <t>DCM3623T75H13C2T00</t>
  </si>
  <si>
    <t>DCM3623T75H31C2M00</t>
  </si>
  <si>
    <t>28 可售</t>
  </si>
  <si>
    <t>DCM3623T50T13A6T70</t>
  </si>
  <si>
    <t>350 可售</t>
  </si>
  <si>
    <t>DCM3623T50T31A6M70</t>
  </si>
  <si>
    <t>DCM3623T50T13A6M00</t>
  </si>
  <si>
    <t>DCM3623T50T0680T70</t>
  </si>
  <si>
    <t>DCM3623T50T0680M00</t>
  </si>
  <si>
    <t>DCM3623T50T0680T00</t>
  </si>
  <si>
    <t>DCM3623T50M53C2T70</t>
  </si>
  <si>
    <t>DCM3623T50M13C2T70</t>
  </si>
  <si>
    <t>DCM3623T50M13C2M00</t>
  </si>
  <si>
    <t>DCM3623T50M13C2M70</t>
  </si>
  <si>
    <t>DCM3623T50M06A8M70</t>
  </si>
  <si>
    <t>DCM3623T36G53C2M00</t>
  </si>
  <si>
    <t>DCM3623T36G13C2M00</t>
  </si>
  <si>
    <t>DCM3623T36G26C2T00</t>
  </si>
  <si>
    <t>DCM3623T36G06A8T00</t>
  </si>
  <si>
    <t>DCM3623T36G13C2T00</t>
  </si>
  <si>
    <t>DCM3623T36G06A8M00</t>
  </si>
  <si>
    <t>DCM2322TA5N31A2M60</t>
  </si>
  <si>
    <t>DCM300P240T600A40</t>
  </si>
  <si>
    <t>DCM2322T50T5360T60</t>
  </si>
  <si>
    <t>DCM2322T50T2660T60</t>
  </si>
  <si>
    <t>BCM6123TD1E5135T01</t>
  </si>
  <si>
    <t>47 可售</t>
  </si>
  <si>
    <t>255 可售</t>
  </si>
  <si>
    <t>BCM6123T60E15A3T00</t>
  </si>
  <si>
    <t>BCM48BT160T240A00</t>
  </si>
  <si>
    <t>DCM2322T50T1760T60</t>
  </si>
  <si>
    <t>BCM4414BD1E5135T10</t>
  </si>
  <si>
    <t>BCM4414BH0E5035T06</t>
  </si>
  <si>
    <t>44 可售</t>
  </si>
  <si>
    <t>BCM48BF480T300A00</t>
  </si>
  <si>
    <t>931 可售</t>
  </si>
  <si>
    <t>BCM352T440T330A00</t>
  </si>
  <si>
    <t>BCM48BH120T120B00</t>
  </si>
  <si>
    <t>AIM1714VB6MC7D5T00</t>
  </si>
  <si>
    <t>BCM352T110T300B00</t>
  </si>
  <si>
    <t>31499-10</t>
  </si>
  <si>
    <t>620 可售</t>
  </si>
  <si>
    <t>47272</t>
  </si>
  <si>
    <t>47718-232</t>
  </si>
  <si>
    <t>36-00029-01</t>
  </si>
  <si>
    <t>139 可售</t>
  </si>
  <si>
    <t>31743</t>
  </si>
  <si>
    <t>92 可售</t>
  </si>
  <si>
    <t>32436</t>
  </si>
  <si>
    <t>32438</t>
  </si>
  <si>
    <t>34073</t>
  </si>
  <si>
    <t>2400 可售</t>
  </si>
  <si>
    <t>31499-08</t>
  </si>
  <si>
    <t>520 可售</t>
  </si>
  <si>
    <t>RSP-1600-24</t>
  </si>
  <si>
    <t>行业: 工控 新能源 机器人</t>
  </si>
  <si>
    <t>￥
2974.00</t>
  </si>
  <si>
    <t>UHP-500-48</t>
  </si>
  <si>
    <t>￥
416.00</t>
  </si>
  <si>
    <t>99 可售</t>
  </si>
  <si>
    <t>行业: 工控 机器人 新能源</t>
  </si>
  <si>
    <t>￥
75.00</t>
  </si>
  <si>
    <t>109 可售</t>
  </si>
  <si>
    <t>MSP-300-12</t>
  </si>
  <si>
    <t>行业: 工控 新能源 机器人 医疗</t>
  </si>
  <si>
    <t>￥
578.00</t>
  </si>
  <si>
    <t>LRS-35-36</t>
  </si>
  <si>
    <t>￥
48.00</t>
  </si>
  <si>
    <t>SDR-960-24</t>
  </si>
  <si>
    <t>￥
1110.00</t>
  </si>
  <si>
    <t>RSP-320-12</t>
  </si>
  <si>
    <t>￥
235.00</t>
  </si>
  <si>
    <t>￥
58.00</t>
  </si>
  <si>
    <t>83 可售</t>
  </si>
  <si>
    <t>UHP-1000-48</t>
  </si>
  <si>
    <t>￥
1600.00</t>
  </si>
  <si>
    <t>NTS-300-248</t>
  </si>
  <si>
    <t>￥
573.00</t>
  </si>
  <si>
    <t>RSP-75-27</t>
  </si>
  <si>
    <t>￥
142.00</t>
  </si>
  <si>
    <t>RSP-150-7.5</t>
  </si>
  <si>
    <t>￥
171.00</t>
  </si>
  <si>
    <t>UHP-750-48</t>
  </si>
  <si>
    <t>￥
859.00</t>
  </si>
  <si>
    <t>NTS-300-124</t>
  </si>
  <si>
    <t>￥
233.00</t>
  </si>
  <si>
    <t>UHP-350-36</t>
  </si>
  <si>
    <t>￥
306.00</t>
  </si>
  <si>
    <t>￥
38.00</t>
  </si>
  <si>
    <t>UHP-1500-380</t>
  </si>
  <si>
    <t>￥
1755.00</t>
  </si>
  <si>
    <t>￥
3692.00</t>
  </si>
  <si>
    <t>UHP-350-12</t>
  </si>
  <si>
    <t>UHP-500-12</t>
  </si>
  <si>
    <t>LRS-150-36</t>
  </si>
  <si>
    <t>￥
87.00</t>
  </si>
  <si>
    <t>UHP-200-24</t>
  </si>
  <si>
    <t>￥
216.00</t>
  </si>
  <si>
    <t>199 可售</t>
  </si>
  <si>
    <t>MSP-100-24</t>
  </si>
  <si>
    <t>￥
256.00</t>
  </si>
  <si>
    <t>NTS-450-112</t>
  </si>
  <si>
    <t>￥
602.00</t>
  </si>
  <si>
    <t>MSP-300-48</t>
  </si>
  <si>
    <t>NTS-450-124</t>
  </si>
  <si>
    <t>UHP-350-3.3</t>
  </si>
  <si>
    <t>￥
315.00</t>
  </si>
  <si>
    <t>RS-100-48</t>
  </si>
  <si>
    <t>￥
107.00</t>
  </si>
  <si>
    <t>UHP-2500-48</t>
  </si>
  <si>
    <t>￥
3705.00</t>
  </si>
  <si>
    <t>LRS-600-5</t>
  </si>
  <si>
    <t>￥
317.00</t>
  </si>
  <si>
    <t>RSP-150-3.3</t>
  </si>
  <si>
    <t>UHP-350-15</t>
  </si>
  <si>
    <t>LRS-600-36</t>
  </si>
  <si>
    <t>￥
285.00</t>
  </si>
  <si>
    <t>RSP-150-5</t>
  </si>
  <si>
    <t>LRS-50-15</t>
  </si>
  <si>
    <t>￥
53.00</t>
  </si>
  <si>
    <t>SDR-120-12</t>
  </si>
  <si>
    <t>￥
252.00</t>
  </si>
  <si>
    <t>RS-75-5</t>
  </si>
  <si>
    <t>￥
80.00</t>
  </si>
  <si>
    <t>LRS-450-24</t>
  </si>
  <si>
    <t>￥
210.00</t>
  </si>
  <si>
    <t>UHP-1500-24</t>
  </si>
  <si>
    <t>￥
2470.00</t>
  </si>
  <si>
    <t>NDR-480-48</t>
  </si>
  <si>
    <t>￥
470.00</t>
  </si>
  <si>
    <t>LRS-450-36</t>
  </si>
  <si>
    <t>￥
244.00</t>
  </si>
  <si>
    <t>MSP-100-48</t>
  </si>
  <si>
    <t>UHP-500-5</t>
  </si>
  <si>
    <t>￥
428.00</t>
  </si>
  <si>
    <t>NTS-1200-124</t>
  </si>
  <si>
    <t>￥
1291.00</t>
  </si>
  <si>
    <t>SDR-480-24</t>
  </si>
  <si>
    <t>￥
625.00</t>
  </si>
  <si>
    <t>RS-35-5</t>
  </si>
  <si>
    <t>￥
60.00</t>
  </si>
  <si>
    <t>RSP-1500-24</t>
  </si>
  <si>
    <t>￥
2793.00</t>
  </si>
  <si>
    <t>RSP-100-13.5</t>
  </si>
  <si>
    <t>￥
160.00</t>
  </si>
  <si>
    <t>RSP-100-12</t>
  </si>
  <si>
    <t>RSP-100-3.3</t>
  </si>
  <si>
    <t>RSP-320-24</t>
  </si>
  <si>
    <t>106 可售</t>
  </si>
  <si>
    <t>RS-50-15</t>
  </si>
  <si>
    <t>￥
67.00</t>
  </si>
  <si>
    <t>RSP-500-27</t>
  </si>
  <si>
    <t>￥
419.00</t>
  </si>
  <si>
    <t>NTS-1200-148</t>
  </si>
  <si>
    <t>RSP-1500-5</t>
  </si>
  <si>
    <t>LRS-450-5</t>
  </si>
  <si>
    <t>￥
276.00</t>
  </si>
  <si>
    <t>LRS-150F-12</t>
  </si>
  <si>
    <t>￥
90.00</t>
  </si>
  <si>
    <t>299 可售</t>
  </si>
  <si>
    <t>LRS-35-5</t>
  </si>
  <si>
    <t>UHP-200-15</t>
  </si>
  <si>
    <t>SDR-75-48</t>
  </si>
  <si>
    <t>￥
156.00</t>
  </si>
  <si>
    <t>RS-75-24</t>
  </si>
  <si>
    <t>UHP-750-24</t>
  </si>
  <si>
    <t>NDR-75-12</t>
  </si>
  <si>
    <t>￥
113.00</t>
  </si>
  <si>
    <t>RSP-1000-15</t>
  </si>
  <si>
    <t>￥
1701.00</t>
  </si>
  <si>
    <t>RS-50-5</t>
  </si>
  <si>
    <t>RS-100-12</t>
  </si>
  <si>
    <t>￥
435.00</t>
  </si>
  <si>
    <t>NTS-450-212</t>
  </si>
  <si>
    <t>SDR-75-24</t>
  </si>
  <si>
    <t>￥
144.00</t>
  </si>
  <si>
    <t>LRS-600-12</t>
  </si>
  <si>
    <t>￥
245.00</t>
  </si>
  <si>
    <t>RSP-150-27</t>
  </si>
  <si>
    <t>￥
44.00</t>
  </si>
  <si>
    <t>RS-35-24</t>
  </si>
  <si>
    <t>RSP-320-48</t>
  </si>
  <si>
    <t>RSD-30H-5</t>
  </si>
  <si>
    <t>行业: 工控 新能源 机器人 铁道</t>
  </si>
  <si>
    <t>￥
161.00</t>
  </si>
  <si>
    <t>RSP-200-5</t>
  </si>
  <si>
    <t>￥
195.00</t>
  </si>
  <si>
    <t>RSP-750-12</t>
  </si>
  <si>
    <t>￥
1159.00</t>
  </si>
  <si>
    <t>NDR-240-48</t>
  </si>
  <si>
    <t>￥
242.00</t>
  </si>
  <si>
    <t>UHP-1500-115</t>
  </si>
  <si>
    <t>LRS-100-15</t>
  </si>
  <si>
    <t>￥
71.00</t>
  </si>
  <si>
    <t>RSP-200-13.5</t>
  </si>
  <si>
    <t>LRS-450-15</t>
  </si>
  <si>
    <t>RSP-3000-12</t>
  </si>
  <si>
    <t>RS-50-3.3</t>
  </si>
  <si>
    <t>RSP-320-27</t>
  </si>
  <si>
    <t>SDR-240-48</t>
  </si>
  <si>
    <t>￥
423.00</t>
  </si>
  <si>
    <t>RS-25-48</t>
  </si>
  <si>
    <t>MDR-100-12</t>
  </si>
  <si>
    <t>￥
157.00</t>
  </si>
  <si>
    <t>RSP-320-13.5</t>
  </si>
  <si>
    <t>NTS-450-224</t>
  </si>
  <si>
    <t>RSP-1600-27</t>
  </si>
  <si>
    <t>RSP-320-3.3</t>
  </si>
  <si>
    <t>RST-5000-36</t>
  </si>
  <si>
    <t>￥
9880.00</t>
  </si>
  <si>
    <t>RSP-200-36</t>
  </si>
  <si>
    <t>RSP-320-5</t>
  </si>
  <si>
    <t>MSP-100-5</t>
  </si>
  <si>
    <t>RSP-750-5</t>
  </si>
  <si>
    <t>RSP-2000-12</t>
  </si>
  <si>
    <t>￥
3154.00</t>
  </si>
  <si>
    <t>UHP-200-48</t>
  </si>
  <si>
    <t>NDR-75-48</t>
  </si>
  <si>
    <t>UHP-350-24</t>
  </si>
  <si>
    <t>RSD-30H-24</t>
  </si>
  <si>
    <t>LRS-75-36</t>
  </si>
  <si>
    <t>￥
63.00</t>
  </si>
  <si>
    <t>MSP-450-5</t>
  </si>
  <si>
    <t>￥
798.00</t>
  </si>
  <si>
    <t>MDR-60-12</t>
  </si>
  <si>
    <t>￥
91.00</t>
  </si>
  <si>
    <t>LRS-150F-15</t>
  </si>
  <si>
    <t>￥
98.00</t>
  </si>
  <si>
    <t>LRS-50-36</t>
  </si>
  <si>
    <t>LRS-100-5</t>
  </si>
  <si>
    <t>￥
83.00</t>
  </si>
  <si>
    <t>RSP-75-5</t>
  </si>
  <si>
    <t>RSP-100-15</t>
  </si>
  <si>
    <t>RSP-75-12</t>
  </si>
  <si>
    <t>RSP-200-27</t>
  </si>
  <si>
    <t>UHP-750-36</t>
  </si>
  <si>
    <t>MSP-600-12</t>
  </si>
  <si>
    <t>￥
899.00</t>
  </si>
  <si>
    <t>UHP-350-55</t>
  </si>
  <si>
    <t>￥
365.00</t>
  </si>
  <si>
    <t>UHP-200-36</t>
  </si>
  <si>
    <t>RSP-1600-48</t>
  </si>
  <si>
    <t>NDR-120-48</t>
  </si>
  <si>
    <t>￥
131.00</t>
  </si>
  <si>
    <t>MSP-200-12</t>
  </si>
  <si>
    <t>￥
421.00</t>
  </si>
  <si>
    <t>SDR-480-48</t>
  </si>
  <si>
    <t>￥
675.00</t>
  </si>
  <si>
    <t>￥
49.00</t>
  </si>
  <si>
    <t>NTS-1200-212</t>
  </si>
  <si>
    <t>￥
122.00</t>
  </si>
  <si>
    <t>MSP-450-12</t>
  </si>
  <si>
    <t>UHP-500-36</t>
  </si>
  <si>
    <t>RSP-1500-48</t>
  </si>
  <si>
    <t>UHP-2500-24</t>
  </si>
  <si>
    <t>￥
129.00</t>
  </si>
  <si>
    <t>￥
3213.00</t>
  </si>
  <si>
    <t>RSP-500-48</t>
  </si>
  <si>
    <t>UHP-200-5</t>
  </si>
  <si>
    <t>￥
225.00</t>
  </si>
  <si>
    <t>RS-35-48</t>
  </si>
  <si>
    <t>RSP-500-15</t>
  </si>
  <si>
    <t>NDR-75-24</t>
  </si>
  <si>
    <t>￥
104.00</t>
  </si>
  <si>
    <t>UHP-200-12</t>
  </si>
  <si>
    <t>MSP-200-5</t>
  </si>
  <si>
    <t>RS-50-24</t>
  </si>
  <si>
    <t>RSP-750-27</t>
  </si>
  <si>
    <t>SDR-75-12</t>
  </si>
  <si>
    <t>UHP-500-24</t>
  </si>
  <si>
    <t>RSP-2400-12</t>
  </si>
  <si>
    <t>MSP-1000-24</t>
  </si>
  <si>
    <t>￥
1102.00</t>
  </si>
  <si>
    <t>RS-35-12</t>
  </si>
  <si>
    <t>RSP-100-48</t>
  </si>
  <si>
    <t>LRS-350-15</t>
  </si>
  <si>
    <t>RSP-200-48</t>
  </si>
  <si>
    <t>UHP-1000-12</t>
  </si>
  <si>
    <t>MSP-100-7.5</t>
  </si>
  <si>
    <t>RSP-100-24</t>
  </si>
  <si>
    <t>RSP-75-7.5</t>
  </si>
  <si>
    <t>UHP-350-5</t>
  </si>
  <si>
    <t>MSP-450-48</t>
  </si>
  <si>
    <t>MSP-300-24</t>
  </si>
  <si>
    <t>￥
152.00</t>
  </si>
  <si>
    <t>RS-150-5</t>
  </si>
  <si>
    <t>￥
115.00</t>
  </si>
  <si>
    <t>NTS-300-148</t>
  </si>
  <si>
    <t>￥
65.00</t>
  </si>
  <si>
    <t>LRS-150F-36</t>
  </si>
  <si>
    <t>NTS-1200-112</t>
  </si>
  <si>
    <t>NTS-450-148</t>
  </si>
  <si>
    <t>RSP-75-48</t>
  </si>
  <si>
    <t>￥
55.00</t>
  </si>
  <si>
    <t>RSP-200-7.5</t>
  </si>
  <si>
    <t>RSP-150-48</t>
  </si>
  <si>
    <t>NTS-450-248</t>
  </si>
  <si>
    <t>RS-50-12</t>
  </si>
  <si>
    <t>LRS-450-48</t>
  </si>
  <si>
    <t>RSP-320-15</t>
  </si>
  <si>
    <t>GSM220B48-R7B</t>
  </si>
  <si>
    <t>行业: 工控 通讯</t>
  </si>
  <si>
    <t>行业: 工控 通讯 机器人 医疗</t>
  </si>
  <si>
    <t>179 可售</t>
  </si>
  <si>
    <t>NTS-300-112</t>
  </si>
  <si>
    <t>0 可售</t>
  </si>
  <si>
    <t>RSD-60L-3.3</t>
  </si>
  <si>
    <t>￥
205.00</t>
  </si>
  <si>
    <t>RSD-30H-12</t>
  </si>
  <si>
    <t>RSD-60G-3.3</t>
  </si>
  <si>
    <t>RST-10000-48</t>
  </si>
  <si>
    <t>￥
19570.00</t>
  </si>
  <si>
    <t>RST-15K-115</t>
  </si>
  <si>
    <t>￥
18270.00</t>
  </si>
  <si>
    <t>RST-15K-230</t>
  </si>
  <si>
    <t>RST-15K-380</t>
  </si>
  <si>
    <t>RST-7K5-115</t>
  </si>
  <si>
    <t>￥
9135.00</t>
  </si>
  <si>
    <t>RST-7K5-230</t>
  </si>
  <si>
    <t>RST-7K5-380</t>
  </si>
  <si>
    <t>RST-10000-36</t>
  </si>
  <si>
    <t>EPP-500-24</t>
  </si>
  <si>
    <t>￥
418.00</t>
  </si>
  <si>
    <t>EPP-500-27</t>
  </si>
  <si>
    <t>EPP-500-48</t>
  </si>
  <si>
    <t>EPP-400-27</t>
  </si>
  <si>
    <t>￥
346.00</t>
  </si>
  <si>
    <t>EPP-400-48</t>
  </si>
  <si>
    <t>EPP-500-12</t>
  </si>
  <si>
    <t>EPP-500-15</t>
  </si>
  <si>
    <t>EPP-400-12</t>
  </si>
  <si>
    <t>EPP-400-15</t>
  </si>
  <si>
    <t>EPP-400-24</t>
  </si>
  <si>
    <t>EPP-200-48</t>
  </si>
  <si>
    <t>￥
203.00</t>
  </si>
  <si>
    <t>EPP-300-12</t>
  </si>
  <si>
    <t>￥
286.00</t>
  </si>
  <si>
    <t>EPP-300-15</t>
  </si>
  <si>
    <t>EPP-300-24</t>
  </si>
  <si>
    <t>EPP-300-27</t>
  </si>
  <si>
    <t>EPP-300-48</t>
  </si>
  <si>
    <t>EPP-150-27</t>
  </si>
  <si>
    <t>￥
196.00</t>
  </si>
  <si>
    <t>EPP-150-48</t>
  </si>
  <si>
    <t>EPP-200-12</t>
  </si>
  <si>
    <t>EPP-200-15</t>
  </si>
  <si>
    <t>EPP-200-27</t>
  </si>
  <si>
    <t>EPP-100-27</t>
  </si>
  <si>
    <t>￥
179.00</t>
  </si>
  <si>
    <t>EPP-100-48</t>
  </si>
  <si>
    <t>EPP-150-12</t>
  </si>
  <si>
    <t>EPP-150-15</t>
  </si>
  <si>
    <t>EPP-150-24</t>
  </si>
  <si>
    <t>EPP-100-12</t>
  </si>
  <si>
    <t>EPP-100-15</t>
  </si>
  <si>
    <t>EPP-100-24</t>
  </si>
  <si>
    <t>EPP-120S-15</t>
  </si>
  <si>
    <t>￥
138.00</t>
  </si>
  <si>
    <t>EPP-120S-24</t>
  </si>
  <si>
    <t>EPP-120S-27</t>
  </si>
  <si>
    <t>EPP-120S-48</t>
  </si>
  <si>
    <t>EPP-120S-12</t>
  </si>
  <si>
    <t>TDR-240-24</t>
  </si>
  <si>
    <t>￥
348.00</t>
  </si>
  <si>
    <t>TDR-240-48</t>
  </si>
  <si>
    <t>￥
376.00</t>
  </si>
  <si>
    <t>TDR-480-24</t>
  </si>
  <si>
    <t>￥
527.00</t>
  </si>
  <si>
    <t>TDR-480-48</t>
  </si>
  <si>
    <t>￥
569.00</t>
  </si>
  <si>
    <t>￥
1063.00</t>
  </si>
  <si>
    <t>TDR-960-48</t>
  </si>
  <si>
    <t>￥
1148.00</t>
  </si>
  <si>
    <t>￥
112.00</t>
  </si>
  <si>
    <t>EDR-120-48</t>
  </si>
  <si>
    <t>￥
121.00</t>
  </si>
  <si>
    <t>EDR-150-24</t>
  </si>
  <si>
    <t>MDR-100-24</t>
  </si>
  <si>
    <t>￥
145.00</t>
  </si>
  <si>
    <t>MDR-100-48</t>
  </si>
  <si>
    <t>EDR-75-12</t>
  </si>
  <si>
    <t>EDR-75-24</t>
  </si>
  <si>
    <t>￥
97.00</t>
  </si>
  <si>
    <t>EDR-75-48</t>
  </si>
  <si>
    <t>EDR-120-12</t>
  </si>
  <si>
    <t>MDR-40-24</t>
  </si>
  <si>
    <t>￥
77.00</t>
  </si>
  <si>
    <t>MDR-60-5</t>
  </si>
  <si>
    <t>￥
84.00</t>
  </si>
  <si>
    <t>MDR-20-5</t>
  </si>
  <si>
    <t>MDR-20-12</t>
  </si>
  <si>
    <t>MDR-20-15</t>
  </si>
  <si>
    <t>MDR-40-5</t>
  </si>
  <si>
    <t>MDR-40-12</t>
  </si>
  <si>
    <t>HDR-150-48</t>
  </si>
  <si>
    <t>￥
164.00</t>
  </si>
  <si>
    <t>MDR-10-5</t>
  </si>
  <si>
    <t>￥
56.00</t>
  </si>
  <si>
    <t>MDR-10-12</t>
  </si>
  <si>
    <t>MDR-10-15</t>
  </si>
  <si>
    <t>MDR-10-24</t>
  </si>
  <si>
    <t>￥
52.00</t>
  </si>
  <si>
    <t>HDR-100-15</t>
  </si>
  <si>
    <t>￥
119.00</t>
  </si>
  <si>
    <t>HDR-100-48</t>
  </si>
  <si>
    <t>HDR-150-12</t>
  </si>
  <si>
    <t>HDR-150-15</t>
  </si>
  <si>
    <t>HDR-150-24</t>
  </si>
  <si>
    <t>HDR-100-12</t>
  </si>
  <si>
    <t>HDR-60-48</t>
  </si>
  <si>
    <t>HDR-30-15</t>
  </si>
  <si>
    <t>￥
62.00</t>
  </si>
  <si>
    <t>HDR-30-48</t>
  </si>
  <si>
    <t>HDR-60-5</t>
  </si>
  <si>
    <t>HDR-60-12</t>
  </si>
  <si>
    <t>HDR-60-15</t>
  </si>
  <si>
    <t>HDR-15-15</t>
  </si>
  <si>
    <t>￥
54.00</t>
  </si>
  <si>
    <t>￥
50.00</t>
  </si>
  <si>
    <t>HDR-15-48</t>
  </si>
  <si>
    <t>HDR-30-5</t>
  </si>
  <si>
    <t>HDR-30-12</t>
  </si>
  <si>
    <t>MSP-1000-15</t>
  </si>
  <si>
    <t>MSP-1000-48</t>
  </si>
  <si>
    <t>MSP-600-15</t>
  </si>
  <si>
    <t>MSP-600-36</t>
  </si>
  <si>
    <t>MSP-450-36</t>
  </si>
  <si>
    <t>MSP-600-3.3</t>
  </si>
  <si>
    <t>MSP-600-7.5</t>
  </si>
  <si>
    <t>MSP-450-3.3</t>
  </si>
  <si>
    <t>MSP-450-7.5</t>
  </si>
  <si>
    <t>MSP-450-15</t>
  </si>
  <si>
    <t>MSP-300-7.5</t>
  </si>
  <si>
    <t>MSP-300-15</t>
  </si>
  <si>
    <t>MSP-300-36</t>
  </si>
  <si>
    <t>MSP-200-36</t>
  </si>
  <si>
    <t>MSP-300-3.3</t>
  </si>
  <si>
    <t>MSP-200-7.5</t>
  </si>
  <si>
    <t>MSP-200-15</t>
  </si>
  <si>
    <t>MSP-100-36</t>
  </si>
  <si>
    <t>MSP-200-3.3</t>
  </si>
  <si>
    <t>MSP-100-15</t>
  </si>
  <si>
    <t>RS-150-3.3</t>
  </si>
  <si>
    <t>RS-150-48</t>
  </si>
  <si>
    <t>RS-75-3.3</t>
  </si>
  <si>
    <t>RS-35-3.3</t>
  </si>
  <si>
    <t>RS-25-3.3</t>
  </si>
  <si>
    <t>RS-15-3.3</t>
  </si>
  <si>
    <t>RSP-200-3.3</t>
  </si>
  <si>
    <t>UHP-200-3.3</t>
  </si>
  <si>
    <t>LRS-350-3.3</t>
  </si>
  <si>
    <t>LRS-200-3.3</t>
  </si>
  <si>
    <t>￥
130.00</t>
  </si>
  <si>
    <t>LRS-100-3.3</t>
  </si>
  <si>
    <t>LRS-50-3.3</t>
  </si>
  <si>
    <t>MDR-60-15</t>
  </si>
  <si>
    <t>MDR-40-15</t>
  </si>
  <si>
    <t>RS-150-150</t>
  </si>
  <si>
    <t>RS-100-100</t>
  </si>
  <si>
    <t>RS-75-75</t>
  </si>
  <si>
    <t>RS-50-50</t>
  </si>
  <si>
    <t>RS-35-35</t>
  </si>
  <si>
    <t>RS-25-25</t>
  </si>
  <si>
    <t>RSP-1600-15</t>
  </si>
  <si>
    <t>RSP-500-13.5</t>
  </si>
  <si>
    <t>序号</t>
  </si>
  <si>
    <t>第一列</t>
  </si>
  <si>
    <t>第二列</t>
  </si>
  <si>
    <t>配单结果</t>
  </si>
  <si>
    <t>待确认内容</t>
  </si>
  <si>
    <t>购买数量差异
(购买量-需求量-备损)</t>
  </si>
  <si>
    <t>型号</t>
  </si>
  <si>
    <t>厂牌</t>
  </si>
  <si>
    <t>参数</t>
  </si>
  <si>
    <t>封装</t>
  </si>
  <si>
    <t>供应商</t>
  </si>
  <si>
    <t>货期(工作日)</t>
  </si>
  <si>
    <t>批次</t>
  </si>
  <si>
    <t>库存</t>
  </si>
  <si>
    <t>最小起订量</t>
  </si>
  <si>
    <t>增量</t>
  </si>
  <si>
    <t>最小包装数</t>
  </si>
  <si>
    <t>购买量</t>
  </si>
  <si>
    <t>需求量</t>
  </si>
  <si>
    <t>备损</t>
  </si>
  <si>
    <t>单价</t>
  </si>
  <si>
    <t>小计</t>
  </si>
  <si>
    <t>关税/包装费</t>
  </si>
  <si>
    <t>云汉编码</t>
  </si>
  <si>
    <t>商品链接</t>
  </si>
  <si>
    <t>完全匹配</t>
  </si>
  <si>
    <t>TEXAS INSTRUMENTS</t>
  </si>
  <si>
    <t>德州仪器 降压转换芯片  最大输出 3A  最大输入40 V  固定输出</t>
  </si>
  <si>
    <t>DDPAK-5，TO-263</t>
  </si>
  <si>
    <t>TI Store</t>
  </si>
  <si>
    <t>7-12</t>
  </si>
  <si>
    <t>YH0000641197</t>
  </si>
  <si>
    <t>IC REG BUCK ADJ 10A 16VQFN</t>
  </si>
  <si>
    <t>VQFN-16</t>
  </si>
  <si>
    <t>Digi-Key</t>
  </si>
  <si>
    <t>12-17</t>
  </si>
  <si>
    <t>YH0031471941</t>
  </si>
  <si>
    <t>贴片安装 黏合安装 Step-Up/Step-Down No Buck-Boost Adjustable 5.5V 5.5V 2MHz 1.6V 1.2V 1</t>
  </si>
  <si>
    <t>YH0043347888</t>
  </si>
  <si>
    <t>云汉自营</t>
  </si>
  <si>
    <t>22+</t>
  </si>
  <si>
    <t>YH0037448150</t>
  </si>
  <si>
    <t>德州仪器 降压转换器  最大输出 1A  最大输入40 V  固定输出</t>
  </si>
  <si>
    <t>SOIC-8</t>
  </si>
  <si>
    <t>YH0011956780</t>
  </si>
  <si>
    <t>多买: 67</t>
  </si>
  <si>
    <t>Analog Devices Inc.</t>
  </si>
  <si>
    <t>贴片安装 正极 SOIC-8 Adjustable (Fixed) 5mV 500mV@  300mA 300mA 25μA 2.5V 16V 16.5V 10mV 1.3V 1</t>
  </si>
  <si>
    <t>海外现货</t>
  </si>
  <si>
    <t>15-19</t>
  </si>
  <si>
    <t>YH0005373627</t>
  </si>
  <si>
    <t>ANALOG DEVICES</t>
  </si>
  <si>
    <t>24+</t>
  </si>
  <si>
    <t>YH0000544469</t>
  </si>
  <si>
    <t>多买: 21</t>
  </si>
  <si>
    <t>ADI(亚德诺)</t>
  </si>
  <si>
    <t>贴片安装 正极 SOP Adjustable 3uV/V 3nA(Typ) 3mm*3mm*860μm 350mV@  200mA (Typ) 2mA 20V 200mA 15V 117dB~56dB(120Hz~10MHz) 1.8V 1 0V</t>
  </si>
  <si>
    <t>SOP</t>
  </si>
  <si>
    <t>6-8</t>
  </si>
  <si>
    <t>YH0012415917</t>
  </si>
  <si>
    <t>MACOM Technology Solutions</t>
  </si>
  <si>
    <t>贴片安装 SC-70-6 SOT-363 GaAs pHEMT 50Ω 0MHz~3GHz</t>
  </si>
  <si>
    <t>SC-70-6，SOT-363</t>
  </si>
  <si>
    <t>YH0009273848</t>
  </si>
  <si>
    <t>INFINEON TECHNOLOGIES</t>
  </si>
  <si>
    <t>Cypress Semiconductor SRAM  1Mbit  32针  表面贴装安装  8Bit  SOIC封装</t>
  </si>
  <si>
    <t>SOIC-32</t>
  </si>
  <si>
    <t>Chip1stop</t>
  </si>
  <si>
    <t>8-13</t>
  </si>
  <si>
    <t>YH0030723664</t>
  </si>
  <si>
    <t>多买: 9</t>
  </si>
  <si>
    <t>贴片安装 黏合安装 VSSOP-8 Step-Down (Buck) PWM 4.5V 35V 33V 200mV 1A 1</t>
  </si>
  <si>
    <t>VSSOP-8</t>
  </si>
  <si>
    <t>7-10</t>
  </si>
  <si>
    <t>YH0003399258</t>
  </si>
  <si>
    <t>Infineon LED驱动芯片  18 V输入  700mA输出</t>
  </si>
  <si>
    <t>DSO-16</t>
  </si>
  <si>
    <t>YH0011055381</t>
  </si>
  <si>
    <t>待确认</t>
  </si>
  <si>
    <t>厂牌不一致</t>
  </si>
  <si>
    <t>Delta Electronics</t>
  </si>
  <si>
    <t>通孔安装 Fixed 75V 440KHz 33mm*22.8mm*8.7mm 18V 12V 1</t>
  </si>
  <si>
    <t>8-DIP Module, 1/16 Brick</t>
  </si>
  <si>
    <t>YH0011665221</t>
  </si>
  <si>
    <t>多买: 4</t>
  </si>
  <si>
    <t>MORNSUN/广州金升阳科技</t>
  </si>
  <si>
    <t>SIP Fixed 84% 5V 5V 5.5V 400mA 2W 220KHz(Typ)</t>
  </si>
  <si>
    <t>SIP</t>
  </si>
  <si>
    <t>8-12</t>
  </si>
  <si>
    <t>YH0039074942</t>
  </si>
  <si>
    <t>HI-LINK/深圳海凌科电子</t>
  </si>
  <si>
    <t>自然冷却 SIP 90% 560μF 2W 19.5mm*7mm*10mm 166mA 13.2Vdc 12Vdc 100KHz 10.8V(DC)</t>
  </si>
  <si>
    <t>云汉优选</t>
  </si>
  <si>
    <t>YH0045110392</t>
  </si>
  <si>
    <t>Cosel 100.8W开关电源  12V 直流输出电压 8.4A输出电流  1输出点</t>
  </si>
  <si>
    <t>7-DIP Module</t>
  </si>
  <si>
    <t>5-7</t>
  </si>
  <si>
    <t>YH0011148169</t>
  </si>
  <si>
    <t>通孔安装 5V 400mA 26.4V</t>
  </si>
  <si>
    <t>7-SIP Module, 4 Leads</t>
  </si>
  <si>
    <t>YH0031407914</t>
  </si>
  <si>
    <t>通孔安装 Universal Input Fixed 85V~264V(AC) 50.4W 4.2A 12V</t>
  </si>
  <si>
    <t>13-17</t>
  </si>
  <si>
    <t>YH0006667626</t>
  </si>
  <si>
    <t>DELTA PRODUCTS</t>
  </si>
  <si>
    <t>通孔安装 75V 5V 36V 24.75W 23.4mm*19.1mm*8.9mm 10mV 1</t>
  </si>
  <si>
    <t>8-DIP Module, 1/32 Brick</t>
  </si>
  <si>
    <t>Master</t>
  </si>
  <si>
    <t>6-13</t>
  </si>
  <si>
    <t>YH0012164966</t>
  </si>
  <si>
    <t>通孔安装 短路保护 SIP-4 82% 5V 500VDC输入输出电阻 400mA 2W 220khz 13.2V 10.8V 1</t>
  </si>
  <si>
    <t>SIP-4</t>
  </si>
  <si>
    <t>YH0031406753</t>
  </si>
  <si>
    <t>MEAN WELL/台湾明纬</t>
  </si>
  <si>
    <t>明纬 350W开关电源, 24V 直流输出电压 14.6A输出电流, 1输出点</t>
  </si>
  <si>
    <t>23+</t>
  </si>
  <si>
    <t>YH0012129259</t>
  </si>
  <si>
    <t>科索 DCDC转换器  CHS系列  36 → 76 V 直流输入  12V 直流输出  72W</t>
  </si>
  <si>
    <t>DIP</t>
  </si>
  <si>
    <t>YH0006140951</t>
  </si>
  <si>
    <t>Cosel USA, Inc.</t>
  </si>
  <si>
    <t>Cosel 700.8W开关电源  48V 直流输出电压 14.6A输出电流  1输出点</t>
  </si>
  <si>
    <t>YH0000624352</t>
  </si>
  <si>
    <t>科索 DCDC转换器  18 → 76 V 直流输入  5V 直流输出  30W</t>
  </si>
  <si>
    <t>6-DIP Module</t>
  </si>
  <si>
    <t>YH0010813282</t>
  </si>
  <si>
    <t>明纬 108W开关电源, 24V 直流输出电压 4.5A输出电流, 1输出点</t>
  </si>
  <si>
    <t>YH0011096294</t>
  </si>
  <si>
    <t>明纬 52.8W开关电源, 24V 直流输出电压 2.2A输出电流, 1输出点</t>
  </si>
  <si>
    <t>YH0001551645</t>
  </si>
  <si>
    <t>请确认封装</t>
  </si>
  <si>
    <t>明纬 导轨电源, HDR系列, 24V 直流输出, 120 → 370 V dc, 85 → 264 V ac输入</t>
  </si>
  <si>
    <t>YH0006430775</t>
  </si>
  <si>
    <t>明纬 导轨电源, NDR系列, 24V 直流输出, 90 → 264V 交流输入</t>
  </si>
  <si>
    <t>YH0001192029</t>
  </si>
  <si>
    <t>底座安装 Fixed Adjustable Output 85V~132V(AC) 170V~264V(AC) 240V~370V(DC) 6.5A 370V(DC) 24V 156W</t>
  </si>
  <si>
    <t>YH0001864023</t>
  </si>
  <si>
    <t>明纬 导轨电源, SDR系列, 24V 直流输出, 88 → 264V 交流输入</t>
  </si>
  <si>
    <t>YH0011548327</t>
  </si>
  <si>
    <t>YH0002332227</t>
  </si>
  <si>
    <t>Cosel 26.4W开关电源  TUHS25系列  24V 直流输出电压 1.1A输出电流  1输出点</t>
  </si>
  <si>
    <t>DIP-6</t>
  </si>
  <si>
    <t>YH0011626831</t>
  </si>
  <si>
    <t>YLPTEC/易川</t>
  </si>
  <si>
    <t>DELTAELECTRONICSINC</t>
  </si>
  <si>
    <t>通孔安装 Fixed 75V 5V 580KHz 33mm*22.9mm*9.4mm 18V 1</t>
  </si>
  <si>
    <t>9-15</t>
  </si>
  <si>
    <t>YH0003967678</t>
  </si>
  <si>
    <t>通孔安装 26.4V 167mA 12V</t>
  </si>
  <si>
    <t>YH0031406542</t>
  </si>
  <si>
    <t>无结果</t>
  </si>
  <si>
    <t>明纬 25W开关电源, 12V 直流输出电压 2.1A输出电流, 1输出点</t>
  </si>
  <si>
    <t>YH0009340899</t>
  </si>
  <si>
    <t>明纬 76.8W开关电源, 24V 直流输出电压 3.2A输出电流, 1输出点</t>
  </si>
  <si>
    <t>YH0002972828</t>
  </si>
  <si>
    <t>明纬 15W开关电源, 5V 直流输出电压 3A输出电流, 1输出点</t>
  </si>
  <si>
    <t>YH0007459426</t>
  </si>
  <si>
    <t>AC/DC Power Supply Single-OUT 12V 12.5A 150W 7-Pin</t>
  </si>
  <si>
    <t>YH0011032707</t>
  </si>
  <si>
    <t>Cosel 624W开关电源  PBA600F系列  48V 直流输出电压 13A输出电流  1输出点</t>
  </si>
  <si>
    <t>YH0003258862</t>
  </si>
  <si>
    <t>明纬 2kW开关电源  48V 直流输出电压 42A输出电流  1输出点</t>
  </si>
  <si>
    <t>3-5</t>
  </si>
  <si>
    <t>YH0008752812</t>
  </si>
  <si>
    <t>Cosel 648W开关电源  24V 直流输出电压 27A输出电流  1输出点</t>
  </si>
  <si>
    <t>YH0006347798</t>
  </si>
  <si>
    <t>YH0001830838</t>
  </si>
  <si>
    <t>明纬 15.6W开关电源  12V 直流输出电压 1.3A输出电流  1输出点</t>
  </si>
  <si>
    <t>YH0011034884</t>
  </si>
  <si>
    <t>科索 DCDC转换器  MGF系列  9 → 36 V 直流输入  5V 直流输出  3W</t>
  </si>
  <si>
    <t>4-SIP Module</t>
  </si>
  <si>
    <t>YH0006062483</t>
  </si>
  <si>
    <t>明纬 102W开关电源, 12V 直流输出电压 8.5A输出电流, 1输出点</t>
  </si>
  <si>
    <t>YH0006703192</t>
  </si>
  <si>
    <t>YH0008531759</t>
  </si>
  <si>
    <t>通孔安装 85V~264 VAC  120~370 VDC 85V~264 VAC  120~370 VDC 670mA 33mm*21.8mm*15mm 15V 10W</t>
  </si>
  <si>
    <t>YH0000433630</t>
  </si>
  <si>
    <t>明纬 72W开关电源, 12V 直流输出电压 6A输出电流, 1输出点</t>
  </si>
  <si>
    <t>YH0000070416</t>
  </si>
  <si>
    <t>明纬 导轨电源, MDR系列, 24V 直流输出, 85 → 264V 交流输入</t>
  </si>
  <si>
    <t>YH0004208627</t>
  </si>
  <si>
    <t>明纬 25W开关电源, 5V 直流输出电压 5A输出电流, 1输出点</t>
  </si>
  <si>
    <t>5-15</t>
  </si>
  <si>
    <t>YH0003589795</t>
  </si>
  <si>
    <t>明纬 1kW开关电源, 48V 直流输出电压 21A输出电流, 1输出点</t>
  </si>
  <si>
    <t>YH0004816905</t>
  </si>
  <si>
    <t>Cosel 0.001kW交直流电源  TUNS系列  12V 直流输出电压 84A输出电流  1输出点</t>
  </si>
  <si>
    <t>19-DIP Module</t>
  </si>
  <si>
    <t>YH0031888266</t>
  </si>
  <si>
    <t>明纬 1.9kW开关电源  24V 直流输出电压 80A输出电流  1输出点</t>
  </si>
  <si>
    <t>YH0009029325</t>
  </si>
  <si>
    <t>明纬 504W开关电源, 24V 直流输出电压 21A输出电流, 1输出点</t>
  </si>
  <si>
    <t>YH0010045951</t>
  </si>
  <si>
    <t>YH0010442365</t>
  </si>
  <si>
    <t>Cosel 25W开关电源  12V 直流输出电压 2.1A输出电流  1输出点</t>
  </si>
  <si>
    <t>YH0009801155</t>
  </si>
  <si>
    <t>明纬 348W开关电源, 12V 直流输出电压 29A输出电流, 1输出点</t>
  </si>
  <si>
    <t>YH0008819968</t>
  </si>
  <si>
    <t>明纬 导轨电源, EDR系列, 24V 直流输出, 90 → 264V 交流输入</t>
  </si>
  <si>
    <t>YH0009548573</t>
  </si>
  <si>
    <t>Cosel 504W开关电源  28V 直流输出电压 18A输出电流  1输出点</t>
  </si>
  <si>
    <t>7-13</t>
  </si>
  <si>
    <t>YH0004212732</t>
  </si>
  <si>
    <t>明纬 50W开关电源, 12V 直流输出电压 4.2A输出电流, 1输出点</t>
  </si>
  <si>
    <t>YH0006765482</t>
  </si>
  <si>
    <t>YH0001752891</t>
  </si>
  <si>
    <t>明纬 导轨电源, HDR系列, 12V 直流输出, 120 → 370 V dc, 85 → 264 V ac输入</t>
  </si>
  <si>
    <t>YH0002332767</t>
  </si>
  <si>
    <t>明纬 26W开关电源, 24V 直流输出电压 1.1A输出电流, 1输出点</t>
  </si>
  <si>
    <t>YH0000497990</t>
  </si>
  <si>
    <t>MEAN WELL</t>
  </si>
  <si>
    <t>AC/DC Power Supply Single-OUT 48V 7.3A 350.4W 9-Pin</t>
  </si>
  <si>
    <t>Avnet</t>
  </si>
  <si>
    <t>10-12</t>
  </si>
  <si>
    <t>YH0010725938</t>
  </si>
  <si>
    <t>明纬 211W开关电源, 24V 直流输出电压 8.8A输出电流, 1输出点</t>
  </si>
  <si>
    <t>YH0010892318</t>
  </si>
  <si>
    <t>明纬 导轨电源, TDR系列, 24V 直流输出, 340 → 550V 交流输入</t>
  </si>
  <si>
    <t>YH0005048543</t>
  </si>
  <si>
    <t>明纬 DCDC转换器  RSD-60系列  9 → 36 V 直流输入  24V 直流输出  60W</t>
  </si>
  <si>
    <t>YH0006285350</t>
  </si>
  <si>
    <t>底座安装 90V(AC) 255V(DC) 600W 48V 264V(AC) 370V(DC) 225mm*124mm*41mm 1 0.5%</t>
  </si>
  <si>
    <t>YH0039123589</t>
  </si>
  <si>
    <t>Fixed 5V 5.5V 2W 220KHz(Typ) 167mA 12V</t>
  </si>
  <si>
    <t>YH0039074976</t>
  </si>
  <si>
    <t>底座安装 90V(AC) 127V(DC) 754W 48V 264V(AC) 370V(DC) 250mm*127mm*41mm 15.7A 1 0.5%</t>
  </si>
  <si>
    <t>YH0000285214</t>
  </si>
  <si>
    <t>明纬 960W开关电源, 24V 直流输出电压 40A输出电流, 1输出点</t>
  </si>
  <si>
    <t>YH0012262290</t>
  </si>
  <si>
    <t>Cosel 3W开关电源  TUHS3系列  5V 直流输出电压 600mA输出电流  1输出点</t>
  </si>
  <si>
    <t>YH0012148744</t>
  </si>
  <si>
    <t>明纬 3kW开关电源, 48V 直流输出电压 62.5A输出电流, 1输出点</t>
  </si>
  <si>
    <t>YH0008702607</t>
  </si>
  <si>
    <t>通孔安装 Fixed 9V 550KHz 36V 25.4mm*25.4mm*10.2mm 2 15V</t>
  </si>
  <si>
    <t>YH0003313184</t>
  </si>
  <si>
    <t>Cosel 10.8W开关电源  TUHS10系列  12V 直流输出电压 900mA输出电流  1输出点</t>
  </si>
  <si>
    <t>YH0012149472</t>
  </si>
  <si>
    <t>明纬 50W开关电源, 5V 直流输出电压 10A输出电流, 1输出点</t>
  </si>
  <si>
    <t>YH0009190708</t>
  </si>
  <si>
    <t>通孔安装 OCP SCP HALF-BRICK Fixed 5V 5A 36V 25W 18V</t>
  </si>
  <si>
    <t>HALF-BRICK</t>
  </si>
  <si>
    <t>YH0012290689</t>
  </si>
  <si>
    <t>电源模块</t>
  </si>
  <si>
    <t>明纬 2.4kW开关电源  48V 直流输出电压 50A输出电流  1输出点</t>
  </si>
  <si>
    <t>YH0009240431</t>
  </si>
  <si>
    <t>明纬 3kW开关电源  24V 直流输出电压 125A输出电流  1输出点</t>
  </si>
  <si>
    <t>YH0005458439</t>
  </si>
  <si>
    <t>AC/DC Power Supply Single-OUT 5V 60A 300W 9-Pin</t>
  </si>
  <si>
    <t>YH0000577520</t>
  </si>
  <si>
    <t>明纬 36W开关电源, 12V 直流输出电压 3A输出电流, 1输出点</t>
  </si>
  <si>
    <t>YH0007504101</t>
  </si>
  <si>
    <t>明纬 999W开关电源  27V 直流输出电压 37A输出电流  1输出点</t>
  </si>
  <si>
    <t>YH0006689483</t>
  </si>
  <si>
    <t>DC DC CONVERTER 9V 2W</t>
  </si>
  <si>
    <t>YH0039074871</t>
  </si>
  <si>
    <t>明纬 141.6W开关电源  24V 直流输出电压 5.9 A  8.4 A输出电流  1输出点</t>
  </si>
  <si>
    <t>YH0008906691</t>
  </si>
  <si>
    <t>明纬 156W开关电源  24V 直流输出电压 6.5A输出电流  1输出点</t>
  </si>
  <si>
    <t>YH0011221105</t>
  </si>
  <si>
    <t>明纬 108W开关电源  24V 直流输出电压 4.5A输出电流  1输出点</t>
  </si>
  <si>
    <t>YH0010919699</t>
  </si>
  <si>
    <t>YH0012296675</t>
  </si>
  <si>
    <t>明纬 DCDC转换器  RSD-60系列  9 → 36 V 直流输入  12V 直流输出  60W</t>
  </si>
  <si>
    <t>YH0005434844</t>
  </si>
  <si>
    <t>Power Line Filter High Attenuation 60Hz 6A 250VAC/250VDC Terminal Block Flange Mount</t>
  </si>
  <si>
    <t>YH0001745389</t>
  </si>
  <si>
    <t>Cosel 15W交直流电源  24V 直流输出电压 630mA输出电流  1输出点</t>
  </si>
  <si>
    <t>e络盟</t>
  </si>
  <si>
    <t>YH0011635627</t>
  </si>
  <si>
    <t>明纬 9.6kW开关电源  24V 直流输出电压 400A输出电流  1输出点</t>
  </si>
  <si>
    <t>YH0010321909</t>
  </si>
  <si>
    <t>Cosel 648W开关电源  36V 直流输出电压 18A输出电流  1输出点</t>
  </si>
  <si>
    <t>YH0006686939</t>
  </si>
  <si>
    <t>明纬 105W开关电源  15V 直流输出电压 7A输出电流  1输出点</t>
  </si>
  <si>
    <t>YH0007113974</t>
  </si>
  <si>
    <t>明纬 导轨电源, HDR系列, 5V 直流输出, 120 → 370 V dc, 85 → 264 V ac输入</t>
  </si>
  <si>
    <t>YH0008631600</t>
  </si>
  <si>
    <t>AC/DC Power Supply Single-OUT 24V 31.3A 751.2W 17-Pin</t>
  </si>
  <si>
    <t>4-8</t>
  </si>
  <si>
    <t>YH0004932080</t>
  </si>
  <si>
    <t>YH0005963043</t>
  </si>
  <si>
    <t>￥66679.27</t>
  </si>
  <si>
    <t>原始需求</t>
  </si>
  <si>
    <t>匹配结果</t>
  </si>
  <si>
    <t>订单满足</t>
  </si>
  <si>
    <t>购买数量差异</t>
  </si>
  <si>
    <t>商品名称</t>
  </si>
  <si>
    <t>品牌</t>
  </si>
  <si>
    <t>一级目录</t>
  </si>
  <si>
    <t>商品编号</t>
  </si>
  <si>
    <t>渠道</t>
  </si>
  <si>
    <t>交期</t>
  </si>
  <si>
    <t>MOQ</t>
  </si>
  <si>
    <t>MPQ</t>
  </si>
  <si>
    <t>单套用量</t>
  </si>
  <si>
    <t>备损量</t>
  </si>
  <si>
    <t>总用量</t>
  </si>
  <si>
    <t>购买数量</t>
  </si>
  <si>
    <t>单价(RMB)</t>
  </si>
  <si>
    <t>小计(RMB)</t>
  </si>
  <si>
    <t>系统匹配</t>
  </si>
  <si>
    <t>无差异</t>
  </si>
  <si>
    <t>TI(德州仪器)</t>
  </si>
  <si>
    <t>TO-263-5</t>
  </si>
  <si>
    <t>功能类型：降压型 输出类型：固定 输入电压：4V~40V 输出电压：5V 输出电流(最大值)：3A</t>
  </si>
  <si>
    <t>电源管理</t>
  </si>
  <si>
    <t>C880552</t>
  </si>
  <si>
    <t>https://item.szlcsc.com/943096.html</t>
  </si>
  <si>
    <t>商城自营-现货</t>
  </si>
  <si>
    <t>4小时内发货</t>
  </si>
  <si>
    <t>1</t>
  </si>
  <si>
    <t>45</t>
  </si>
  <si>
    <t>0</t>
  </si>
  <si>
    <t>10</t>
  </si>
  <si>
    <t>337</t>
  </si>
  <si>
    <t>10.43</t>
  </si>
  <si>
    <t>VQFN-16-HR(4.5x3.5)</t>
  </si>
  <si>
    <t>功能类型：降压型 输出类型：可调 输入电压：3V~36V 输出电压：1V~34.2V 输出电流(最大值)：10A</t>
  </si>
  <si>
    <t>C3188410</t>
  </si>
  <si>
    <t>https://item.szlcsc.com/3750352.html</t>
  </si>
  <si>
    <t>3000</t>
  </si>
  <si>
    <t>63</t>
  </si>
  <si>
    <t>33.51</t>
  </si>
  <si>
    <t>DSBGA-8(1.1x1.6)</t>
  </si>
  <si>
    <t>功能类型：升降压型 输出类型：可调 输入电压：1.6V~5.5V 输出电压：1.2V~5.5V 输出电流(最大值)：1.5A</t>
  </si>
  <si>
    <t>C6719123</t>
  </si>
  <si>
    <t>https://item.szlcsc.com/7676823.html</t>
  </si>
  <si>
    <t>272</t>
  </si>
  <si>
    <t>7.47</t>
  </si>
  <si>
    <t>SO-8-PowerPad</t>
  </si>
  <si>
    <t>功能类型：降压型 输出类型：可调 输入电压：4.2V~80V 输出电压：1V~75V 输出电流(最大值)：2A</t>
  </si>
  <si>
    <t>C3192337</t>
  </si>
  <si>
    <t>https://item.szlcsc.com/3754280.html</t>
  </si>
  <si>
    <t>2500</t>
  </si>
  <si>
    <t>2447</t>
  </si>
  <si>
    <t>7.37</t>
  </si>
  <si>
    <t>功能类型：降压型 输出类型：固定 输入电压：6.5V~40V 输出电压：5V 输出电流(最大值)：1A</t>
  </si>
  <si>
    <t>C32214</t>
  </si>
  <si>
    <t>https://item.szlcsc.com/33177.html</t>
  </si>
  <si>
    <t>BOM订货</t>
  </si>
  <si>
    <t>待沟通</t>
  </si>
  <si>
    <t>95</t>
  </si>
  <si>
    <t>21.046889</t>
  </si>
  <si>
    <t>最大输入电压：16.5V 输出电压：1.3V~16V 最大输出电流：300mA 输出极性：正极</t>
  </si>
  <si>
    <t>C208598</t>
  </si>
  <si>
    <t>https://item.szlcsc.com/209630.html</t>
  </si>
  <si>
    <t>商城自营-订货</t>
  </si>
  <si>
    <t>98</t>
  </si>
  <si>
    <t>16.21</t>
  </si>
  <si>
    <t>LFCSP-8(3x3)</t>
  </si>
  <si>
    <t>输出类型：固定 最大输入电压：20V 输出电压：3.3V 最大输出电流：500mA 输出极性：正极</t>
  </si>
  <si>
    <t>C579265</t>
  </si>
  <si>
    <t>https://item.szlcsc.com/607042.html</t>
  </si>
  <si>
    <t>1500</t>
  </si>
  <si>
    <t>42</t>
  </si>
  <si>
    <t>17.43</t>
  </si>
  <si>
    <t>ADJ 输入20V 输出0V~15V 200mA</t>
  </si>
  <si>
    <t>MSOP-10-EP</t>
  </si>
  <si>
    <t>输出类型：可调 最大输入电压：20V 输出电压：0V~15V 最大输出电流：200mA 电源纹波抑制比(PSRR)：117dB 输出极性：正极</t>
  </si>
  <si>
    <t>C69847</t>
  </si>
  <si>
    <t>https://item.szlcsc.com/70941.html</t>
  </si>
  <si>
    <t>50</t>
  </si>
  <si>
    <t>653</t>
  </si>
  <si>
    <t>28.74</t>
  </si>
  <si>
    <t>MACOM</t>
  </si>
  <si>
    <t>SC-70-6(SOT-363)</t>
  </si>
  <si>
    <t>C3304186</t>
  </si>
  <si>
    <t>https://item.szlcsc.com/3868775.html</t>
  </si>
  <si>
    <t>海外代购mouser</t>
  </si>
  <si>
    <t>8-15个工作日</t>
  </si>
  <si>
    <t>90916</t>
  </si>
  <si>
    <t>11.557769</t>
  </si>
  <si>
    <t>Infineon/CYPRESS(赛普拉斯)</t>
  </si>
  <si>
    <t>C2953613</t>
  </si>
  <si>
    <t>https://item.szlcsc.com/3339891.html</t>
  </si>
  <si>
    <t>海外代购rscomponents</t>
  </si>
  <si>
    <t>8-16个工作日</t>
  </si>
  <si>
    <t>6</t>
  </si>
  <si>
    <t>2</t>
  </si>
  <si>
    <t>728</t>
  </si>
  <si>
    <t>22.912929</t>
  </si>
  <si>
    <t>输出1A 降压型驱动</t>
  </si>
  <si>
    <t>MSOP-8</t>
  </si>
  <si>
    <t>类型：DC-DC控制器 输入电压：4.5V~35V 通道数：1 输出电流：1A 拓扑结构：降压</t>
  </si>
  <si>
    <t>数码管驱动/LED驱动</t>
  </si>
  <si>
    <t>C11131</t>
  </si>
  <si>
    <t>https://item.szlcsc.com/11678.html</t>
  </si>
  <si>
    <t>1000</t>
  </si>
  <si>
    <t>4.17</t>
  </si>
  <si>
    <t>Infineon(英飞凌)</t>
  </si>
  <si>
    <t>SOIC-16</t>
  </si>
  <si>
    <t>类型：AC-DC离线开关 输入电压：8.5V~18V 开关频率：1.3MHz 通道数：1 拓扑结构：半桥</t>
  </si>
  <si>
    <t>C571252</t>
  </si>
  <si>
    <t>https://item.szlcsc.com/597194.html</t>
  </si>
  <si>
    <t>2024</t>
  </si>
  <si>
    <t>9.503</t>
  </si>
  <si>
    <t>DELTA(台达)</t>
  </si>
  <si>
    <t>DIP,33x22.8mm</t>
  </si>
  <si>
    <t>C7095966</t>
  </si>
  <si>
    <t>https://item.szlcsc.com/8062620.html</t>
  </si>
  <si>
    <t>海外代购arrow</t>
  </si>
  <si>
    <t>76</t>
  </si>
  <si>
    <t>219.390863</t>
  </si>
  <si>
    <t>MORNSUN(金升阳)</t>
  </si>
  <si>
    <t>SIP,19.7x7.1mm</t>
  </si>
  <si>
    <t>C3037775</t>
  </si>
  <si>
    <t>https://item.szlcsc.com/3590048.html</t>
  </si>
  <si>
    <t>25</t>
  </si>
  <si>
    <t>809</t>
  </si>
  <si>
    <t>15.86</t>
  </si>
  <si>
    <t>SIP,11.6x6mm</t>
  </si>
  <si>
    <t>C970827</t>
  </si>
  <si>
    <t>https://item.szlcsc.com/1060570.html</t>
  </si>
  <si>
    <t>796</t>
  </si>
  <si>
    <t>17.34</t>
  </si>
  <si>
    <t>Cosel</t>
  </si>
  <si>
    <t>DIP,61x58.4mm</t>
  </si>
  <si>
    <t>输出电压：12V 输出功率：100W 输入电压(AC)：85VAC~264VAC 输出电流(最大值)：8.4A 转换效率：85%</t>
  </si>
  <si>
    <t>C5970397</t>
  </si>
  <si>
    <t>https://item.szlcsc.com/6908494.html</t>
  </si>
  <si>
    <t>711.320755</t>
  </si>
  <si>
    <t>C970828</t>
  </si>
  <si>
    <t>https://item.szlcsc.com/1060571.html</t>
  </si>
  <si>
    <t>607</t>
  </si>
  <si>
    <t>16.22</t>
  </si>
  <si>
    <t>DIP,58.4x37.3mm</t>
  </si>
  <si>
    <t>C7129975</t>
  </si>
  <si>
    <t>https://item.szlcsc.com/8096789.html</t>
  </si>
  <si>
    <t>海外代购sager</t>
  </si>
  <si>
    <t>40</t>
  </si>
  <si>
    <t>894.879572</t>
  </si>
  <si>
    <t>DIP,23.4x19.1mm</t>
  </si>
  <si>
    <t>C7114891</t>
  </si>
  <si>
    <t>https://item.szlcsc.com/8081625.html</t>
  </si>
  <si>
    <t>海外代购onlinecomponents</t>
  </si>
  <si>
    <t>7-15个工作日</t>
  </si>
  <si>
    <t>93</t>
  </si>
  <si>
    <t>224.453410</t>
  </si>
  <si>
    <t>C970826</t>
  </si>
  <si>
    <t>https://item.szlcsc.com/1060569.html</t>
  </si>
  <si>
    <t>381</t>
  </si>
  <si>
    <t>16.25</t>
  </si>
  <si>
    <t>无法匹配</t>
  </si>
  <si>
    <t>C5572719</t>
  </si>
  <si>
    <t>https://item.szlcsc.com/6491103.html</t>
  </si>
  <si>
    <t>120</t>
  </si>
  <si>
    <t>294.534371</t>
  </si>
  <si>
    <t>-</t>
  </si>
  <si>
    <t>工控电气</t>
  </si>
  <si>
    <t>C6725114</t>
  </si>
  <si>
    <t>https://item.szlcsc.com/7683005.html</t>
  </si>
  <si>
    <t>1434.42</t>
  </si>
  <si>
    <t>DIP,50.8x25.4mm</t>
  </si>
  <si>
    <t>C6226221</t>
  </si>
  <si>
    <t>https://item.szlcsc.com/7171440.html</t>
  </si>
  <si>
    <t>397.453095</t>
  </si>
  <si>
    <t>ndr-12024</t>
  </si>
  <si>
    <t>oring</t>
  </si>
  <si>
    <t>https://item.szlcsc.com/null.html</t>
  </si>
  <si>
    <t>132.5</t>
  </si>
  <si>
    <t>sdr+</t>
  </si>
  <si>
    <t>3m</t>
  </si>
  <si>
    <t>1.61</t>
  </si>
  <si>
    <t>C3031206</t>
  </si>
  <si>
    <t>https://item.szlcsc.com/3567841.html</t>
  </si>
  <si>
    <t>海外代购chip1stop</t>
  </si>
  <si>
    <t>89.963797</t>
  </si>
  <si>
    <t>SMD-5P,13.2x8.5mm</t>
  </si>
  <si>
    <t>C182925</t>
  </si>
  <si>
    <t>https://item.szlcsc.com/194326.html</t>
  </si>
  <si>
    <t>38</t>
  </si>
  <si>
    <t>154</t>
  </si>
  <si>
    <t>12.74</t>
  </si>
  <si>
    <t>C970829</t>
  </si>
  <si>
    <t>https://item.szlcsc.com/1060572.html</t>
  </si>
  <si>
    <t>124</t>
  </si>
  <si>
    <t>14.9</t>
  </si>
  <si>
    <t>C5823282</t>
  </si>
  <si>
    <t>https://item.szlcsc.com/6753367.html</t>
  </si>
  <si>
    <t>23100.79</t>
  </si>
  <si>
    <t>rs25-12</t>
  </si>
  <si>
    <t>mw(明纬)</t>
  </si>
  <si>
    <t>10.3</t>
  </si>
  <si>
    <t>C5707195</t>
  </si>
  <si>
    <t>https://item.szlcsc.com/6630347.html</t>
  </si>
  <si>
    <t>60</t>
  </si>
  <si>
    <t>3608.550960</t>
  </si>
  <si>
    <t>MW(明纬)</t>
  </si>
  <si>
    <t>C6995705</t>
  </si>
  <si>
    <t>https://item.szlcsc.com/7961679.html</t>
  </si>
  <si>
    <t>27</t>
  </si>
  <si>
    <t>2715.729597</t>
  </si>
  <si>
    <t>C5844312</t>
  </si>
  <si>
    <t>https://item.szlcsc.com/6776125.html</t>
  </si>
  <si>
    <t>81</t>
  </si>
  <si>
    <t>3616.612550</t>
  </si>
  <si>
    <t>m-dr</t>
  </si>
  <si>
    <t>wiremold</t>
  </si>
  <si>
    <t>15.27</t>
  </si>
  <si>
    <t>rs25-5</t>
  </si>
  <si>
    <t>11.7</t>
  </si>
  <si>
    <t>C7302437</t>
  </si>
  <si>
    <t>https://item.szlcsc.com/8272734.html</t>
  </si>
  <si>
    <t>28</t>
  </si>
  <si>
    <t>3712.516464</t>
  </si>
  <si>
    <t>C3031232</t>
  </si>
  <si>
    <t>https://item.szlcsc.com/3567867.html</t>
  </si>
  <si>
    <t>260</t>
  </si>
  <si>
    <t>142.933137</t>
  </si>
  <si>
    <t>C17185851</t>
  </si>
  <si>
    <t>https://item.szlcsc.com/18314883.html</t>
  </si>
  <si>
    <t>170</t>
  </si>
  <si>
    <t>310.48</t>
  </si>
  <si>
    <t>P6KE8.2CA-Q</t>
  </si>
  <si>
    <t>Liown(里阳半导体)</t>
  </si>
  <si>
    <t>200</t>
  </si>
  <si>
    <t>C19709952</t>
  </si>
  <si>
    <t>C5357469</t>
  </si>
  <si>
    <t>https://item.szlcsc.com/6164751.html</t>
  </si>
  <si>
    <t>14.075688</t>
  </si>
  <si>
    <t>C6995711</t>
  </si>
  <si>
    <t>https://item.szlcsc.com/7961685.html</t>
  </si>
  <si>
    <t>839.037981</t>
  </si>
  <si>
    <t>C5995937</t>
  </si>
  <si>
    <t>https://item.szlcsc.com/6934206.html</t>
  </si>
  <si>
    <t>3</t>
  </si>
  <si>
    <t>815</t>
  </si>
  <si>
    <t>43.888881</t>
  </si>
  <si>
    <t>C5896949</t>
  </si>
  <si>
    <t>https://item.szlcsc.com/6832362.html</t>
  </si>
  <si>
    <t>4</t>
  </si>
  <si>
    <t>2566.032981</t>
  </si>
  <si>
    <t>DIP,25.4x25.4mm</t>
  </si>
  <si>
    <t>C7070293</t>
  </si>
  <si>
    <t>https://item.szlcsc.com/8036904.html</t>
  </si>
  <si>
    <t>346.040767</t>
  </si>
  <si>
    <t>DIP,33x21.8mm</t>
  </si>
  <si>
    <t>C7366986</t>
  </si>
  <si>
    <t>https://item.szlcsc.com/8337863.html</t>
  </si>
  <si>
    <t>71</t>
  </si>
  <si>
    <t>74.325231</t>
  </si>
  <si>
    <t>C6651957</t>
  </si>
  <si>
    <t>https://item.szlcsc.com/7606939.html</t>
  </si>
  <si>
    <t>302.81</t>
  </si>
  <si>
    <t>C6020783</t>
  </si>
  <si>
    <t>https://item.szlcsc.com/6959318.html</t>
  </si>
  <si>
    <t>7896.82</t>
  </si>
  <si>
    <t>C5357476</t>
  </si>
  <si>
    <t>https://item.szlcsc.com/6164758.html</t>
  </si>
  <si>
    <t>24</t>
  </si>
  <si>
    <t>13.84</t>
  </si>
  <si>
    <t>C6288140</t>
  </si>
  <si>
    <t>https://item.szlcsc.com/7234906.html</t>
  </si>
  <si>
    <t>2325.298708</t>
  </si>
  <si>
    <t>C7302441</t>
  </si>
  <si>
    <t>https://item.szlcsc.com/8272738.html</t>
  </si>
  <si>
    <t>C7064736</t>
  </si>
  <si>
    <t>https://item.szlcsc.com/8031340.html</t>
  </si>
  <si>
    <t>1279.485708</t>
  </si>
  <si>
    <t>C5357477</t>
  </si>
  <si>
    <t>https://item.szlcsc.com/6164759.html</t>
  </si>
  <si>
    <t>30</t>
  </si>
  <si>
    <t>14.69</t>
  </si>
  <si>
    <t>C7183497</t>
  </si>
  <si>
    <t>https://item.szlcsc.com/8150653.html</t>
  </si>
  <si>
    <t>72</t>
  </si>
  <si>
    <t>185.879396</t>
  </si>
  <si>
    <t>C7060827</t>
  </si>
  <si>
    <t>https://item.szlcsc.com/8027427.html</t>
  </si>
  <si>
    <t>121.5669</t>
  </si>
  <si>
    <t>C7060824</t>
  </si>
  <si>
    <t>https://item.szlcsc.com/8027424.html</t>
  </si>
  <si>
    <t>116.24</t>
  </si>
  <si>
    <t>mdr20-24</t>
  </si>
  <si>
    <t>22.0</t>
  </si>
  <si>
    <t>SIP,22x9.5mm</t>
  </si>
  <si>
    <t>C5669571</t>
  </si>
  <si>
    <t>https://item.szlcsc.com/6590588.html</t>
  </si>
  <si>
    <t>31</t>
  </si>
  <si>
    <t>171.440242</t>
  </si>
  <si>
    <t>C5801179</t>
  </si>
  <si>
    <t>https://item.szlcsc.com/6729671.html</t>
  </si>
  <si>
    <t>227</t>
  </si>
  <si>
    <t>214.421022</t>
  </si>
  <si>
    <t>C6207307</t>
  </si>
  <si>
    <t>https://item.szlcsc.com/7152444.html</t>
  </si>
  <si>
    <t>12938.646226</t>
  </si>
  <si>
    <t>C6141328</t>
  </si>
  <si>
    <t>https://item.szlcsc.com/7084709.html</t>
  </si>
  <si>
    <t>16</t>
  </si>
  <si>
    <t>2967.964545</t>
  </si>
  <si>
    <t>C6416988</t>
  </si>
  <si>
    <t>https://item.szlcsc.com/7368493.html</t>
  </si>
  <si>
    <t>117.74917</t>
  </si>
  <si>
    <t>制造商零件编号</t>
  </si>
  <si>
    <t>制造商</t>
  </si>
  <si>
    <t>描述</t>
  </si>
  <si>
    <t>价格</t>
  </si>
  <si>
    <t>SIMPLE SWITCHER® 40V, 3A Low Component Count Step-Down Regulator 5-DDPAK/TO-263 -40 to 125</t>
  </si>
  <si>
    <t>Mouser</t>
  </si>
  <si>
    <t>10-A automotive buck converter optimized for power density and low EMI 16-VQFN-HR -40 to 150</t>
  </si>
  <si>
    <t>DigiKey</t>
  </si>
  <si>
    <t>3-A peak current high-efficiency ultra-small solution size buck-boost converter 8-DSBGA -40 to 125</t>
  </si>
  <si>
    <t>Switching Regulator, Current-mode, 2A, 2200kHz Switching Freq-Max, PDSO8</t>
  </si>
  <si>
    <t>Buck Switching Regulator IC Positive Fixed 5V 1 Output 1A 8-SOIC (.154", 3.9mm Width)</t>
  </si>
  <si>
    <t>Fixed/Adjustable Positive LDO Regulator, 4.9V Min, 5.1V Max, 0.5V Dropout, BICMOS, PDSO8</t>
  </si>
  <si>
    <t>Ldo, Fixed, 3.3V, 0.5A, Lfcsp-Ep-8 Rohs Compliant: Yes |Analog Devices ADP7104ACPZ-3.3-R7</t>
  </si>
  <si>
    <t>LDO Regulator Pos 0V to 15V 0.2A Automotive Medical 10-Pin MSOP EP</t>
  </si>
  <si>
    <t>SPDT SC70 6LD GAAS MMIC / RF Switch SPDT 0MHz to 3GHz 20dB 6-Pin SOT-363 T/R</t>
  </si>
  <si>
    <t>CY62128E Series 1 Mb (128 K x 8) 4.5 - 5.5 V 45 ns Static RAM - SOIC-32</t>
  </si>
  <si>
    <t>Hysteretic PFET controller for high power LED Drive 8-VSSOP -40 to 125</t>
  </si>
  <si>
    <t>Led Driver, Half Bridge, 1.3Mhz, Soic-16 Rohs Compliant: Yes |Infineon ICL5102XUMA2</t>
  </si>
  <si>
    <t>Delta</t>
  </si>
  <si>
    <t>Module DC-DC 36VIN 1-OUT 12V 4.2A 8-Pin 1/16-Brick</t>
  </si>
  <si>
    <t>Onlinecomponents.com</t>
  </si>
  <si>
    <t>Hi-Link</t>
  </si>
  <si>
    <t>AC/DC 100W 12V Single Output Power Supply, Encapsulated Board Mount Module</t>
  </si>
  <si>
    <t>AC/DC 50W 12V Single Output Power Supply, Encapsulated Board Mount Module</t>
  </si>
  <si>
    <t>Module DC-DC 1-OUT 5V 5A 25W 8-Pin 1/32-Brick</t>
  </si>
  <si>
    <t>Mean Well</t>
  </si>
  <si>
    <t>Power supply; module; 350.4W; 24V; 14.6A; 90-132VAC/180-264VAC; 240-370VDC</t>
  </si>
  <si>
    <t>DC-DC Regulated Power Supply Module, 1 Output, 72W, Hybrid</t>
  </si>
  <si>
    <t>AC/DC 700W 48V Single Output Power Supply, Encapsulated Board Mount Module</t>
  </si>
  <si>
    <t>Module DC-DC 48VIN 1-OUT 5V 6A 30W 6-Pin</t>
  </si>
  <si>
    <t>Power supply; module; 108W; 24V; 4.5A; 85-264VAC; 120-373VDC</t>
  </si>
  <si>
    <t>Power supply; module; 52.8W; 24V; 2.2A; 85-264VAC; 120-373VDC</t>
  </si>
  <si>
    <t>Power Supply, AC-DC, DIN Rail, 36W, 24V, 1.5A, 85-264V In, Industrial | MEAN WELL HDR-30-24</t>
  </si>
  <si>
    <t>Single Output Industrial DIN Rail Power Supply 24 Volts 5 Amps 120 Watts</t>
  </si>
  <si>
    <t>Power supply; module; 156W; 24V; 6.5A; 85-132VAC/170-264VAC; 240-370VDC</t>
  </si>
  <si>
    <t>Power Supply, AC-DC 24V 10A 240W Enclosed PFC DIN Rail SDR Series | MEAN WELL SDR-240-24</t>
  </si>
  <si>
    <t>Power Supply, AC-DC, DIN Rail, 15.2W, 24V, 0.63A, 85-264V In, Industrial | MEAN WELL HDR-15-24</t>
  </si>
  <si>
    <t>AC/DC 25W 24V Single Output Power Supply, Encapsulated Board Mount Module</t>
  </si>
  <si>
    <t>Newark</t>
  </si>
  <si>
    <t>Isolated Module DC DC Converter 1 Output 5V - - 10A 18V - 75V Input</t>
  </si>
  <si>
    <t>Switching Power Supplies 1500W 7.5V 200A AC-DC Power Supply</t>
  </si>
  <si>
    <t>AC-DC Regulated Power Supply Module, 1 Output, 25W, Hybrid</t>
  </si>
  <si>
    <t>Power supply; module; 76.8W; 24V; 3.2A; 85-264VAC; 120-373VDC</t>
  </si>
  <si>
    <t>RS-15 Series 15 W Single Output 5 V AC/DC Switching Power Supply</t>
  </si>
  <si>
    <t>Power supply; module; 150W; 12V; 12.5A; 85-132VAC/170-264VAC; 240-370VDC</t>
  </si>
  <si>
    <t>PBA600F Series 600 W Single Output 48 V AC/DC Enclosed Type Power Supply</t>
  </si>
  <si>
    <t>Power supply; module; 2016W; 48V; 42A; 90-264VAC; 127-320VDC</t>
  </si>
  <si>
    <t>PBA600F Series 648 W Single Output 24 V AC/DC Enclosed Type Power Supply</t>
  </si>
  <si>
    <t>NDR-240 Series 240 W Single Output 24 V PFC DIN Rail Power Supply</t>
  </si>
  <si>
    <t>AC to DC Power Supply Single Output 12 Volt 1.3 Amp 15.6 Watt</t>
  </si>
  <si>
    <t>Isolated DC/DC Converters - Chassis Mount 3W 9-36Vin 5Vout 0.6A PCB SIP6</t>
  </si>
  <si>
    <t>Power supply; module; 102W; 12V; 8.5A; 85-264VAC; 120-373VDC</t>
  </si>
  <si>
    <t>Power Supply, 480W, Single Output, Industrial Din Rail, 20A, 90-264VAC in, 24VDC Out</t>
  </si>
  <si>
    <t>Power Supply; AC-DC; 15V; 0.72A; 85-264V In; Enclosed; PCB Thru-Hole; 11W | Cosel U.S.A. Inc. TUHS10F15</t>
  </si>
  <si>
    <t>AC-DC Regulated Power Supply Module, 1 Output, 72W, Hybrid</t>
  </si>
  <si>
    <t>Power Supply, 24VDC, 2.5A, 1PH, 60W Switcher, Din Mount, Enclosed 90MMHX40MMWX100MMD</t>
  </si>
  <si>
    <t>RS-25 Series 25 W Single Output 5 V AC/DC Switching Power Supply</t>
  </si>
  <si>
    <t>RSP-1000 Series 1008 W Single Output 48 V AC/DC Switching Power Supply</t>
  </si>
  <si>
    <t>Power Supply, Module, 1200W, 12V, 84A, TUNS Series | Cosel U.S.A. Inc. TUNS1200F12</t>
  </si>
  <si>
    <t>1920W Single Output Enclosed Power Supply with Parallel Function 24 Volt 80 Amp</t>
  </si>
  <si>
    <t>AC to DC Switching Enclosed Power Supply Single Output with PFC Function 24V 21A 504W</t>
  </si>
  <si>
    <t>Power Supply, AC-DC, DIN Rail, 60W, 24V, 2.5A, 85-264V In, Industrial | MEAN WELL HDR-60-24</t>
  </si>
  <si>
    <t>AC/DC 25W 12V Single Output Power Supply, Encapsulated Board Mount Module</t>
  </si>
  <si>
    <t>EDR-120 Series 120 W Single Output 24 V Industrial DIN Rail AC/DC Power Supply</t>
  </si>
  <si>
    <t>AC/DC 500W 28V Single Output Power Supply, Encapsulated Board Mount Module</t>
  </si>
  <si>
    <t>Power supply; module; 50.4W; 12V; 4.2A; 85-264VAC; 120-373VDC</t>
  </si>
  <si>
    <t>120 Watt 24V 5A Single Output Industrial DIN Rail Power Supply with PFC Function</t>
  </si>
  <si>
    <t>Power Supply, AC-DC, DIN Rail, 15W, 12V, 1.25A, 85-264V In, Industrial | MEAN WELL HDR-15-12</t>
  </si>
  <si>
    <t>DC DC Converter 0.69-5V 100W</t>
  </si>
  <si>
    <t>AC to DC Power Supply Single Output 24 Volt 1.1 Amp 26.4 Watt</t>
  </si>
  <si>
    <t>Power supply; module; 350.4W; 48V; 7.3A; 90-132VAC/180-264VAC; 240-370VDC</t>
  </si>
  <si>
    <t>Power supply; module; 211.2W; 24V; 8.8A; 90-132VAC/180-264VAC; 240-370VDC</t>
  </si>
  <si>
    <t>960 Watt, Single Output, 24V@40A Din Rail Mount Power Plastic Ac-dc Power Supply</t>
  </si>
  <si>
    <t>RSD-60 Series 60 W 9 to 36 Vin 24 Vout 2.5 A Enclosed Railway DC/DC Converter</t>
  </si>
  <si>
    <t>Power Supply, AC-DC, 600W, 48V, 12.5A, Enclosed, LRS-600 Series | MEAN WELL LRS-600-48</t>
  </si>
  <si>
    <t>9-60 Vin; 12 Vout, 150W, Encapsula</t>
  </si>
  <si>
    <t>AC to DC Switching Enclosed Power Supply with PFC Function 48 Volts 15.7 Amps 753.6 Watts</t>
  </si>
  <si>
    <t>RSP-1000 Series 960 W Single Output 24 V AC/DC Switching Power Supply</t>
  </si>
  <si>
    <t>AC/DC 3W 5V Single Output Power Supply, Encapsulated Board Mount Module</t>
  </si>
  <si>
    <t>RSP-3000 Series 3000 W Single Output 48 V AC/DC Switching Power Supply</t>
  </si>
  <si>
    <t>Module DC-DC 2-OUT -15V/15V 1A 30W 6-Pin DIP</t>
  </si>
  <si>
    <t>AC/DC 10W 12V Single Output Power Supply, Encapsulated Board Mount Module</t>
  </si>
  <si>
    <t>Switching Power Supplies 75W 24V 3.2-4.2A AC-DC Power Supply</t>
  </si>
  <si>
    <t>AC-DC Regulated Power Supply Module, 1 Output, 50W, Hybrid</t>
  </si>
  <si>
    <t>Vicor</t>
  </si>
  <si>
    <t>Module DC-DC Single-Out 5V 5A 25W Screw Mount/Through Hole 9-Pin Half Brick</t>
  </si>
  <si>
    <t>RSP-2400 Series 2400 W Single Output 48 V AC/DC Switching Power Supply</t>
  </si>
  <si>
    <t>RSP-3000 Series 3000 W Single Output 24 V AC/DC Switching Power Supply</t>
  </si>
  <si>
    <t>Power supply; module; 300W; 5V; 60A; 90-132VAC/180-264VAC; 240-370VDC</t>
  </si>
  <si>
    <t>AC-DC Regulated Power Supply Module, 1 Output, 36W, Hybrid</t>
  </si>
  <si>
    <t>AC to DC Power Supply Single Output 27 Volt 37 Amp 999 Watt</t>
  </si>
  <si>
    <t>Power Supply, AC-DC, Single Output: 24V, 8.4A, 200W, Open Frame | MEAN WELL EPP-200-24</t>
  </si>
  <si>
    <t>RS-150 Series 156 W Single Output 24 V AC/DC Switching Power Supply</t>
  </si>
  <si>
    <t>AC to DC Power Supply Single Output 24 Volt 4.5 Amp 108 Watt</t>
  </si>
  <si>
    <t>MDR-20 Series 24 W Single Output 24 V AC/DC Industrial DIN Rail Power Supply</t>
  </si>
  <si>
    <t>RSD-60 Series 60 W 9 to 36 Vin 12 Vout 5 A Enclosed Railway DC/DC Converter</t>
  </si>
  <si>
    <t>Module DC-DC 12VIN 1-OUT 5V 1.2A 6W 7-Pin SIP Module</t>
  </si>
  <si>
    <t>AC/DC 15W 24V Single Output Power Supply, Encapsulated Board Mount Module</t>
  </si>
  <si>
    <t>24 Volt 400 Amp 9600 Watt AC-to-DC Enclosed Single Output Switching Power Supply</t>
  </si>
  <si>
    <t>PBA600F Series 648 W Single Output 36 V AC/DC Enclosed Type Power Supply</t>
  </si>
  <si>
    <t>AC to DC Power Supply Single Output 15 Volt 7 Amp 105 Watt</t>
  </si>
  <si>
    <t>Power Supply, AC-DC, DIN Rail, 12W 5V 2.4A Class II | MEAN WELL HDR-15-5</t>
  </si>
  <si>
    <t>AC to DC Switching Enclosed Power Supply with PFC Function 24 Volts 31.3 Amps 751.2 Watts</t>
  </si>
  <si>
    <t>Power Supply, AC-DC, DIN Rail, 100W, 24V, 3.83A, Slim Step | MEAN WELL HDR-100-24</t>
  </si>
  <si>
    <t>oc_price</t>
  </si>
  <si>
    <t>oc_stock</t>
  </si>
  <si>
    <t>oc_supplier</t>
  </si>
  <si>
    <t>oc_des</t>
  </si>
  <si>
    <t>万一价格</t>
  </si>
  <si>
    <t>万一库存</t>
  </si>
  <si>
    <t>云汉_supplier</t>
  </si>
  <si>
    <t>云汉交期</t>
  </si>
  <si>
    <t>云汉批次</t>
  </si>
  <si>
    <t>云汉库存</t>
  </si>
  <si>
    <t>云汉价格</t>
  </si>
  <si>
    <t>立创_supplier</t>
  </si>
  <si>
    <t>立创交期</t>
  </si>
  <si>
    <t>立创库存</t>
  </si>
  <si>
    <t>立创价格</t>
  </si>
  <si>
    <t>min_supplier</t>
  </si>
  <si>
    <t>min_price</t>
  </si>
  <si>
    <t>china_stock</t>
  </si>
  <si>
    <t>772</t>
  </si>
  <si>
    <t>/</t>
  </si>
  <si>
    <t>None</t>
  </si>
  <si>
    <t>56978</t>
  </si>
  <si>
    <t>31.2035</t>
  </si>
  <si>
    <t>立创</t>
  </si>
  <si>
    <t>5640</t>
  </si>
  <si>
    <t>58.965</t>
  </si>
  <si>
    <t>octopart</t>
  </si>
  <si>
    <t>24.19</t>
  </si>
  <si>
    <t>9609</t>
  </si>
  <si>
    <t>36035</t>
  </si>
  <si>
    <t>9.8659</t>
  </si>
  <si>
    <t>4.96</t>
  </si>
  <si>
    <t>6781</t>
  </si>
  <si>
    <t>167</t>
  </si>
  <si>
    <t>8.6667</t>
  </si>
  <si>
    <t>6856</t>
  </si>
  <si>
    <t>38491</t>
  </si>
  <si>
    <t>34.4774</t>
  </si>
  <si>
    <t>21.05</t>
  </si>
  <si>
    <t>52</t>
  </si>
  <si>
    <t>318</t>
  </si>
  <si>
    <t>62.0207</t>
  </si>
  <si>
    <t>36</t>
  </si>
  <si>
    <t>1499</t>
  </si>
  <si>
    <t>19.2833</t>
  </si>
  <si>
    <t>16624</t>
  </si>
  <si>
    <t>96</t>
  </si>
  <si>
    <t>27.4501</t>
  </si>
  <si>
    <t>26.94</t>
  </si>
  <si>
    <t>79834</t>
  </si>
  <si>
    <t>15.6552</t>
  </si>
  <si>
    <t>5.64</t>
  </si>
  <si>
    <t>1402</t>
  </si>
  <si>
    <t>18.6001</t>
  </si>
  <si>
    <t>18.13</t>
  </si>
  <si>
    <t>2750</t>
  </si>
  <si>
    <t>17.818</t>
  </si>
  <si>
    <t>751</t>
  </si>
  <si>
    <t>13.5181</t>
  </si>
  <si>
    <t>8.95</t>
  </si>
  <si>
    <t>1567</t>
  </si>
  <si>
    <t>252.8276</t>
  </si>
  <si>
    <t>154.41</t>
  </si>
  <si>
    <t>500</t>
  </si>
  <si>
    <t>10.665</t>
  </si>
  <si>
    <t>云汉</t>
  </si>
  <si>
    <t>10.66</t>
  </si>
  <si>
    <t>5</t>
  </si>
  <si>
    <t>6.102</t>
  </si>
  <si>
    <t>6.1</t>
  </si>
  <si>
    <t>106</t>
  </si>
  <si>
    <t>783</t>
  </si>
  <si>
    <t>711.32</t>
  </si>
  <si>
    <t>5000</t>
  </si>
  <si>
    <t>14.08</t>
  </si>
  <si>
    <t>1017.6192</t>
  </si>
  <si>
    <t>827.74</t>
  </si>
  <si>
    <t>417.3804</t>
  </si>
  <si>
    <t>147.2</t>
  </si>
  <si>
    <t>162</t>
  </si>
  <si>
    <t>120.56</t>
  </si>
  <si>
    <t>11</t>
  </si>
  <si>
    <t>344.4367</t>
  </si>
  <si>
    <t>254.26</t>
  </si>
  <si>
    <t>7</t>
  </si>
  <si>
    <t>13</t>
  </si>
  <si>
    <t>2050.2767</t>
  </si>
  <si>
    <t>251.0508</t>
  </si>
  <si>
    <t>251.05</t>
  </si>
  <si>
    <t>240</t>
  </si>
  <si>
    <t>59.685</t>
  </si>
  <si>
    <t>59.69</t>
  </si>
  <si>
    <t>300</t>
  </si>
  <si>
    <t>45.77</t>
  </si>
  <si>
    <t>645</t>
  </si>
  <si>
    <t>288</t>
  </si>
  <si>
    <t>148</t>
  </si>
  <si>
    <t>117.99</t>
  </si>
  <si>
    <t>745</t>
  </si>
  <si>
    <t>180</t>
  </si>
  <si>
    <t>73.6</t>
  </si>
  <si>
    <t>848</t>
  </si>
  <si>
    <t>372.57</t>
  </si>
  <si>
    <t>1198</t>
  </si>
  <si>
    <t>320</t>
  </si>
  <si>
    <t>48.53</t>
  </si>
  <si>
    <t>20</t>
  </si>
  <si>
    <t>108.7548</t>
  </si>
  <si>
    <t>89.96</t>
  </si>
  <si>
    <t>11.76</t>
  </si>
  <si>
    <t>185</t>
  </si>
  <si>
    <t>248.3128</t>
  </si>
  <si>
    <t>9533.09</t>
  </si>
  <si>
    <t>983</t>
  </si>
  <si>
    <t>41.25</t>
  </si>
  <si>
    <t>294</t>
  </si>
  <si>
    <t>54.05</t>
  </si>
  <si>
    <t>99999999.99</t>
  </si>
  <si>
    <t>88</t>
  </si>
  <si>
    <t>432</t>
  </si>
  <si>
    <t>34.04</t>
  </si>
  <si>
    <t>297</t>
  </si>
  <si>
    <t>77.74</t>
  </si>
  <si>
    <t>23</t>
  </si>
  <si>
    <t>2375</t>
  </si>
  <si>
    <t>2375.0</t>
  </si>
  <si>
    <t>152</t>
  </si>
  <si>
    <t>2154.87</t>
  </si>
  <si>
    <t>12</t>
  </si>
  <si>
    <t>2370</t>
  </si>
  <si>
    <t>2370.0</t>
  </si>
  <si>
    <t>499</t>
  </si>
  <si>
    <t>100</t>
  </si>
  <si>
    <t>219.305</t>
  </si>
  <si>
    <t>219.31</t>
  </si>
  <si>
    <t>343</t>
  </si>
  <si>
    <t>19</t>
  </si>
  <si>
    <t>78.0595</t>
  </si>
  <si>
    <t>78.06</t>
  </si>
  <si>
    <t>353</t>
  </si>
  <si>
    <t>63.94</t>
  </si>
  <si>
    <t>482</t>
  </si>
  <si>
    <t>48</t>
  </si>
  <si>
    <t>424.81</t>
  </si>
  <si>
    <t>175.1337</t>
  </si>
  <si>
    <t>137.19</t>
  </si>
  <si>
    <t>55.545</t>
  </si>
  <si>
    <t>55.55</t>
  </si>
  <si>
    <t>580</t>
  </si>
  <si>
    <t>252</t>
  </si>
  <si>
    <t>81.88</t>
  </si>
  <si>
    <t>45.54</t>
  </si>
  <si>
    <t>135</t>
  </si>
  <si>
    <t>1093.88</t>
  </si>
  <si>
    <t>2401.2</t>
  </si>
  <si>
    <t>51</t>
  </si>
  <si>
    <t>2028.025</t>
  </si>
  <si>
    <t>2028.03</t>
  </si>
  <si>
    <t>467</t>
  </si>
  <si>
    <t>54</t>
  </si>
  <si>
    <t>379.04</t>
  </si>
  <si>
    <t>80.5</t>
  </si>
  <si>
    <t>9</t>
  </si>
  <si>
    <t>189</t>
  </si>
  <si>
    <t>142.93</t>
  </si>
  <si>
    <t>1043</t>
  </si>
  <si>
    <t>90</t>
  </si>
  <si>
    <t>129.03</t>
  </si>
  <si>
    <t>466</t>
  </si>
  <si>
    <t>108.33</t>
  </si>
  <si>
    <t>1643.7545</t>
  </si>
  <si>
    <t>1369.09</t>
  </si>
  <si>
    <t>469</t>
  </si>
  <si>
    <t>47.265</t>
  </si>
  <si>
    <t>47.27</t>
  </si>
  <si>
    <t>614</t>
  </si>
  <si>
    <t>227.7</t>
  </si>
  <si>
    <t>372</t>
  </si>
  <si>
    <t>12923</t>
  </si>
  <si>
    <t>79.09</t>
  </si>
  <si>
    <t>599</t>
  </si>
  <si>
    <t>42.32</t>
  </si>
  <si>
    <t>134</t>
  </si>
  <si>
    <t>15</t>
  </si>
  <si>
    <t>126.9196</t>
  </si>
  <si>
    <t>126.92</t>
  </si>
  <si>
    <t>510</t>
  </si>
  <si>
    <t>95.668</t>
  </si>
  <si>
    <t>95.67</t>
  </si>
  <si>
    <t>86</t>
  </si>
  <si>
    <t>1038.335</t>
  </si>
  <si>
    <t>1038.34</t>
  </si>
  <si>
    <t>179.63</t>
  </si>
  <si>
    <t>238.855</t>
  </si>
  <si>
    <t>238.85</t>
  </si>
  <si>
    <t>533.7</t>
  </si>
  <si>
    <t>396</t>
  </si>
  <si>
    <t>799.48</t>
  </si>
  <si>
    <t>53</t>
  </si>
  <si>
    <t>55.0889</t>
  </si>
  <si>
    <t>43.89</t>
  </si>
  <si>
    <t>2521.26</t>
  </si>
  <si>
    <t>387.6719</t>
  </si>
  <si>
    <t>247.37</t>
  </si>
  <si>
    <t>462</t>
  </si>
  <si>
    <t>94.2203</t>
  </si>
  <si>
    <t>74.33</t>
  </si>
  <si>
    <t>3012.53</t>
  </si>
  <si>
    <t>2614.54</t>
  </si>
  <si>
    <t>8</t>
  </si>
  <si>
    <t>2212.485</t>
  </si>
  <si>
    <t>2212.49</t>
  </si>
  <si>
    <t>21</t>
  </si>
  <si>
    <t>2373.715</t>
  </si>
  <si>
    <t>2373.72</t>
  </si>
  <si>
    <t>539</t>
  </si>
  <si>
    <t>133.9352</t>
  </si>
  <si>
    <t>133.94</t>
  </si>
  <si>
    <t>477</t>
  </si>
  <si>
    <t>43.01</t>
  </si>
  <si>
    <t>1701</t>
  </si>
  <si>
    <t>1279.49</t>
  </si>
  <si>
    <t>344.6839</t>
  </si>
  <si>
    <t>185.88</t>
  </si>
  <si>
    <t>215</t>
  </si>
  <si>
    <t>108.79</t>
  </si>
  <si>
    <t>385</t>
  </si>
  <si>
    <t>150</t>
  </si>
  <si>
    <t>97.175</t>
  </si>
  <si>
    <t>97.17</t>
  </si>
  <si>
    <t>667</t>
  </si>
  <si>
    <t>216</t>
  </si>
  <si>
    <t>196.075</t>
  </si>
  <si>
    <t>196.07</t>
  </si>
  <si>
    <t>346</t>
  </si>
  <si>
    <t>123.9</t>
  </si>
  <si>
    <t>195.795</t>
  </si>
  <si>
    <t>161.25</t>
  </si>
  <si>
    <t>195.7612</t>
  </si>
  <si>
    <t>15312.825</t>
  </si>
  <si>
    <t>12938.65</t>
  </si>
  <si>
    <t>3486.252</t>
  </si>
  <si>
    <t>2967.96</t>
  </si>
  <si>
    <t>56</t>
  </si>
  <si>
    <t>121.44</t>
  </si>
  <si>
    <t>万一</t>
  </si>
  <si>
    <t>107.0</t>
  </si>
  <si>
    <t>1034</t>
  </si>
  <si>
    <t>234</t>
  </si>
  <si>
    <t>732.55</t>
  </si>
  <si>
    <t>141</t>
  </si>
  <si>
    <t>116.61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</si>
</sst>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_);\(&quot;¥&quot;#,##0.00\)"/>
    <numFmt numFmtId="176" formatCode="\¥#,##0.00"/>
    <numFmt numFmtId="177" formatCode="\¥#,##0.0000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family val="3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66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99CC"/>
        <bgColor rgb="FF000000"/>
      </patternFill>
    </fill>
    <fill>
      <patternFill patternType="solid">
        <fgColor rgb="FFF7FEE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7FBFF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7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0" fillId="0" borderId="3" xfId="0" applyNumberFormat="1" applyBorder="1" applyAlignment="1">
      <alignment horizontal="left" wrapText="1"/>
    </xf>
    <xf numFmtId="1" fontId="0" fillId="0" borderId="0" xfId="0" applyNumberFormat="1" applyAlignment="1">
      <alignment horizontal="left" wrapText="1"/>
    </xf>
    <xf numFmtId="176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1" fontId="0" fillId="2" borderId="4" xfId="0" applyNumberForma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3" borderId="4" xfId="0" applyNumberForma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" fontId="5" fillId="0" borderId="0" xfId="0" applyNumberFormat="1" applyFont="1" applyAlignment="1">
      <alignment horizontal="left" wrapText="1"/>
    </xf>
    <xf numFmtId="49" fontId="0" fillId="0" borderId="0" xfId="0" applyNumberFormat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4" fontId="7" fillId="0" borderId="5" xfId="0" applyNumberFormat="1" applyFont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left" vertical="center"/>
    </xf>
    <xf numFmtId="0" fontId="0" fillId="11" borderId="1" xfId="0" applyFill="1" applyBorder="1" applyAlignment="1">
      <alignment vertical="center" wrapText="1"/>
    </xf>
    <xf numFmtId="1" fontId="0" fillId="12" borderId="0" xfId="0" applyNumberFormat="1" applyFill="1" applyAlignment="1">
      <alignment horizontal="left" wrapText="1"/>
    </xf>
    <xf numFmtId="0" fontId="0" fillId="12" borderId="0" xfId="0" applyFill="1" applyAlignment="1">
      <alignment wrapText="1"/>
    </xf>
    <xf numFmtId="0" fontId="4" fillId="12" borderId="2" xfId="0" applyFont="1" applyFill="1" applyBorder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left" wrapText="1"/>
    </xf>
    <xf numFmtId="177" fontId="0" fillId="12" borderId="0" xfId="0" applyNumberFormat="1" applyFill="1" applyAlignment="1">
      <alignment horizontal="left" wrapText="1"/>
    </xf>
    <xf numFmtId="0" fontId="7" fillId="12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6" fillId="8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szlcsc.com/8062620.html" TargetMode="External"/><Relationship Id="rId18" Type="http://schemas.openxmlformats.org/officeDocument/2006/relationships/hyperlink" Target="https://item.szlcsc.com/8096789.html" TargetMode="External"/><Relationship Id="rId26" Type="http://schemas.openxmlformats.org/officeDocument/2006/relationships/hyperlink" Target="https://item.szlcsc.com/3567841.html" TargetMode="External"/><Relationship Id="rId39" Type="http://schemas.openxmlformats.org/officeDocument/2006/relationships/hyperlink" Target="https://item.szlcsc.com/18314883.html" TargetMode="External"/><Relationship Id="rId21" Type="http://schemas.openxmlformats.org/officeDocument/2006/relationships/hyperlink" Target="https://item.szlcsc.com/6491103.html" TargetMode="External"/><Relationship Id="rId34" Type="http://schemas.openxmlformats.org/officeDocument/2006/relationships/hyperlink" Target="https://item.szlcsc.com/null.html" TargetMode="External"/><Relationship Id="rId42" Type="http://schemas.openxmlformats.org/officeDocument/2006/relationships/hyperlink" Target="https://item.szlcsc.com/6934206.html" TargetMode="External"/><Relationship Id="rId47" Type="http://schemas.openxmlformats.org/officeDocument/2006/relationships/hyperlink" Target="https://item.szlcsc.com/6959318.html" TargetMode="External"/><Relationship Id="rId50" Type="http://schemas.openxmlformats.org/officeDocument/2006/relationships/hyperlink" Target="https://item.szlcsc.com/8272738.html" TargetMode="External"/><Relationship Id="rId55" Type="http://schemas.openxmlformats.org/officeDocument/2006/relationships/hyperlink" Target="https://item.szlcsc.com/8027424.html" TargetMode="External"/><Relationship Id="rId7" Type="http://schemas.openxmlformats.org/officeDocument/2006/relationships/hyperlink" Target="https://item.szlcsc.com/607042.html" TargetMode="External"/><Relationship Id="rId2" Type="http://schemas.openxmlformats.org/officeDocument/2006/relationships/hyperlink" Target="https://item.szlcsc.com/3750352.html" TargetMode="External"/><Relationship Id="rId16" Type="http://schemas.openxmlformats.org/officeDocument/2006/relationships/hyperlink" Target="https://item.szlcsc.com/6908494.html" TargetMode="External"/><Relationship Id="rId29" Type="http://schemas.openxmlformats.org/officeDocument/2006/relationships/hyperlink" Target="https://item.szlcsc.com/6753367.html" TargetMode="External"/><Relationship Id="rId11" Type="http://schemas.openxmlformats.org/officeDocument/2006/relationships/hyperlink" Target="https://item.szlcsc.com/11678.html" TargetMode="External"/><Relationship Id="rId24" Type="http://schemas.openxmlformats.org/officeDocument/2006/relationships/hyperlink" Target="https://item.szlcsc.com/null.html" TargetMode="External"/><Relationship Id="rId32" Type="http://schemas.openxmlformats.org/officeDocument/2006/relationships/hyperlink" Target="https://item.szlcsc.com/7961679.html" TargetMode="External"/><Relationship Id="rId37" Type="http://schemas.openxmlformats.org/officeDocument/2006/relationships/hyperlink" Target="https://item.szlcsc.com/3567867.html" TargetMode="External"/><Relationship Id="rId40" Type="http://schemas.openxmlformats.org/officeDocument/2006/relationships/hyperlink" Target="https://item.szlcsc.com/6164751.html" TargetMode="External"/><Relationship Id="rId45" Type="http://schemas.openxmlformats.org/officeDocument/2006/relationships/hyperlink" Target="https://item.szlcsc.com/8337863.html" TargetMode="External"/><Relationship Id="rId53" Type="http://schemas.openxmlformats.org/officeDocument/2006/relationships/hyperlink" Target="https://item.szlcsc.com/8150653.html" TargetMode="External"/><Relationship Id="rId58" Type="http://schemas.openxmlformats.org/officeDocument/2006/relationships/hyperlink" Target="https://item.szlcsc.com/6729671.html" TargetMode="External"/><Relationship Id="rId5" Type="http://schemas.openxmlformats.org/officeDocument/2006/relationships/hyperlink" Target="https://item.szlcsc.com/33177.html" TargetMode="External"/><Relationship Id="rId61" Type="http://schemas.openxmlformats.org/officeDocument/2006/relationships/hyperlink" Target="https://item.szlcsc.com/7368493.html" TargetMode="External"/><Relationship Id="rId19" Type="http://schemas.openxmlformats.org/officeDocument/2006/relationships/hyperlink" Target="https://item.szlcsc.com/8081625.html" TargetMode="External"/><Relationship Id="rId14" Type="http://schemas.openxmlformats.org/officeDocument/2006/relationships/hyperlink" Target="https://item.szlcsc.com/3590048.html" TargetMode="External"/><Relationship Id="rId22" Type="http://schemas.openxmlformats.org/officeDocument/2006/relationships/hyperlink" Target="https://item.szlcsc.com/7683005.html" TargetMode="External"/><Relationship Id="rId27" Type="http://schemas.openxmlformats.org/officeDocument/2006/relationships/hyperlink" Target="https://item.szlcsc.com/194326.html" TargetMode="External"/><Relationship Id="rId30" Type="http://schemas.openxmlformats.org/officeDocument/2006/relationships/hyperlink" Target="https://item.szlcsc.com/null.html" TargetMode="External"/><Relationship Id="rId35" Type="http://schemas.openxmlformats.org/officeDocument/2006/relationships/hyperlink" Target="https://item.szlcsc.com/null.html" TargetMode="External"/><Relationship Id="rId43" Type="http://schemas.openxmlformats.org/officeDocument/2006/relationships/hyperlink" Target="https://item.szlcsc.com/6832362.html" TargetMode="External"/><Relationship Id="rId48" Type="http://schemas.openxmlformats.org/officeDocument/2006/relationships/hyperlink" Target="https://item.szlcsc.com/6164758.html" TargetMode="External"/><Relationship Id="rId56" Type="http://schemas.openxmlformats.org/officeDocument/2006/relationships/hyperlink" Target="https://item.szlcsc.com/null.html" TargetMode="External"/><Relationship Id="rId8" Type="http://schemas.openxmlformats.org/officeDocument/2006/relationships/hyperlink" Target="https://item.szlcsc.com/70941.html" TargetMode="External"/><Relationship Id="rId51" Type="http://schemas.openxmlformats.org/officeDocument/2006/relationships/hyperlink" Target="https://item.szlcsc.com/8031340.html" TargetMode="External"/><Relationship Id="rId3" Type="http://schemas.openxmlformats.org/officeDocument/2006/relationships/hyperlink" Target="https://item.szlcsc.com/7676823.html" TargetMode="External"/><Relationship Id="rId12" Type="http://schemas.openxmlformats.org/officeDocument/2006/relationships/hyperlink" Target="https://item.szlcsc.com/597194.html" TargetMode="External"/><Relationship Id="rId17" Type="http://schemas.openxmlformats.org/officeDocument/2006/relationships/hyperlink" Target="https://item.szlcsc.com/1060571.html" TargetMode="External"/><Relationship Id="rId25" Type="http://schemas.openxmlformats.org/officeDocument/2006/relationships/hyperlink" Target="https://item.szlcsc.com/null.html" TargetMode="External"/><Relationship Id="rId33" Type="http://schemas.openxmlformats.org/officeDocument/2006/relationships/hyperlink" Target="https://item.szlcsc.com/6776125.html" TargetMode="External"/><Relationship Id="rId38" Type="http://schemas.openxmlformats.org/officeDocument/2006/relationships/hyperlink" Target="https://item.szlcsc.com/null.html" TargetMode="External"/><Relationship Id="rId46" Type="http://schemas.openxmlformats.org/officeDocument/2006/relationships/hyperlink" Target="https://item.szlcsc.com/7606939.html" TargetMode="External"/><Relationship Id="rId59" Type="http://schemas.openxmlformats.org/officeDocument/2006/relationships/hyperlink" Target="https://item.szlcsc.com/7152444.html" TargetMode="External"/><Relationship Id="rId20" Type="http://schemas.openxmlformats.org/officeDocument/2006/relationships/hyperlink" Target="https://item.szlcsc.com/1060569.html" TargetMode="External"/><Relationship Id="rId41" Type="http://schemas.openxmlformats.org/officeDocument/2006/relationships/hyperlink" Target="https://item.szlcsc.com/7961685.html" TargetMode="External"/><Relationship Id="rId54" Type="http://schemas.openxmlformats.org/officeDocument/2006/relationships/hyperlink" Target="https://item.szlcsc.com/8027427.html" TargetMode="External"/><Relationship Id="rId1" Type="http://schemas.openxmlformats.org/officeDocument/2006/relationships/hyperlink" Target="https://item.szlcsc.com/943096.html" TargetMode="External"/><Relationship Id="rId6" Type="http://schemas.openxmlformats.org/officeDocument/2006/relationships/hyperlink" Target="https://item.szlcsc.com/209630.html" TargetMode="External"/><Relationship Id="rId15" Type="http://schemas.openxmlformats.org/officeDocument/2006/relationships/hyperlink" Target="https://item.szlcsc.com/1060570.html" TargetMode="External"/><Relationship Id="rId23" Type="http://schemas.openxmlformats.org/officeDocument/2006/relationships/hyperlink" Target="https://item.szlcsc.com/7171440.html" TargetMode="External"/><Relationship Id="rId28" Type="http://schemas.openxmlformats.org/officeDocument/2006/relationships/hyperlink" Target="https://item.szlcsc.com/1060572.html" TargetMode="External"/><Relationship Id="rId36" Type="http://schemas.openxmlformats.org/officeDocument/2006/relationships/hyperlink" Target="https://item.szlcsc.com/8272734.html" TargetMode="External"/><Relationship Id="rId49" Type="http://schemas.openxmlformats.org/officeDocument/2006/relationships/hyperlink" Target="https://item.szlcsc.com/7234906.html" TargetMode="External"/><Relationship Id="rId57" Type="http://schemas.openxmlformats.org/officeDocument/2006/relationships/hyperlink" Target="https://item.szlcsc.com/6590588.html" TargetMode="External"/><Relationship Id="rId10" Type="http://schemas.openxmlformats.org/officeDocument/2006/relationships/hyperlink" Target="https://item.szlcsc.com/3339891.html" TargetMode="External"/><Relationship Id="rId31" Type="http://schemas.openxmlformats.org/officeDocument/2006/relationships/hyperlink" Target="https://item.szlcsc.com/6630347.html" TargetMode="External"/><Relationship Id="rId44" Type="http://schemas.openxmlformats.org/officeDocument/2006/relationships/hyperlink" Target="https://item.szlcsc.com/8036904.html" TargetMode="External"/><Relationship Id="rId52" Type="http://schemas.openxmlformats.org/officeDocument/2006/relationships/hyperlink" Target="https://item.szlcsc.com/6164759.html" TargetMode="External"/><Relationship Id="rId60" Type="http://schemas.openxmlformats.org/officeDocument/2006/relationships/hyperlink" Target="https://item.szlcsc.com/7084709.html" TargetMode="External"/><Relationship Id="rId4" Type="http://schemas.openxmlformats.org/officeDocument/2006/relationships/hyperlink" Target="https://item.szlcsc.com/3754280.html" TargetMode="External"/><Relationship Id="rId9" Type="http://schemas.openxmlformats.org/officeDocument/2006/relationships/hyperlink" Target="https://item.szlcsc.com/38687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"/>
  <sheetViews>
    <sheetView workbookViewId="0"/>
  </sheetViews>
  <sheetFormatPr baseColWidth="10" defaultRowHeight="14"/>
  <cols>
    <col min="1" max="1" width="25.33203125" style="1" customWidth="1"/>
    <col min="2" max="2" width="20.6640625" customWidth="1"/>
    <col min="3" max="3" width="51.83203125" customWidth="1"/>
    <col min="4" max="8" width="20.66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5</v>
      </c>
      <c r="B5" t="s">
        <v>1</v>
      </c>
    </row>
    <row r="6" spans="1:2">
      <c r="A6" t="s">
        <v>6</v>
      </c>
      <c r="B6" t="s">
        <v>7</v>
      </c>
    </row>
    <row r="7" spans="1:2">
      <c r="A7" t="s">
        <v>8</v>
      </c>
      <c r="B7" t="s">
        <v>7</v>
      </c>
    </row>
    <row r="8" spans="1:2">
      <c r="A8" t="s">
        <v>9</v>
      </c>
      <c r="B8" t="s">
        <v>7</v>
      </c>
    </row>
    <row r="9" spans="1:2">
      <c r="A9" s="2" t="s">
        <v>10</v>
      </c>
      <c r="B9" s="2" t="s">
        <v>11</v>
      </c>
    </row>
    <row r="10" spans="1:2">
      <c r="A10" s="2" t="s">
        <v>12</v>
      </c>
      <c r="B10" s="2" t="s">
        <v>13</v>
      </c>
    </row>
    <row r="11" spans="1:2">
      <c r="A11" s="2" t="s">
        <v>14</v>
      </c>
      <c r="B11" s="2" t="s">
        <v>1</v>
      </c>
    </row>
    <row r="12" spans="1:2">
      <c r="A12" s="2" t="s">
        <v>15</v>
      </c>
      <c r="B12" s="2" t="s">
        <v>13</v>
      </c>
    </row>
    <row r="13" spans="1:2">
      <c r="A13" t="s">
        <v>16</v>
      </c>
      <c r="B13" t="s">
        <v>17</v>
      </c>
    </row>
    <row r="14" spans="1:2">
      <c r="A14" t="s">
        <v>18</v>
      </c>
      <c r="B14" t="s">
        <v>19</v>
      </c>
    </row>
    <row r="15" spans="1:2">
      <c r="A15" t="s">
        <v>20</v>
      </c>
      <c r="B15" t="s">
        <v>19</v>
      </c>
    </row>
    <row r="16" spans="1:2">
      <c r="A16" t="s">
        <v>21</v>
      </c>
      <c r="B16" t="s">
        <v>22</v>
      </c>
    </row>
    <row r="17" spans="1:2">
      <c r="A17" t="s">
        <v>23</v>
      </c>
      <c r="B17" t="s">
        <v>19</v>
      </c>
    </row>
    <row r="18" spans="1:2">
      <c r="A18" t="s">
        <v>24</v>
      </c>
      <c r="B18" t="s">
        <v>22</v>
      </c>
    </row>
    <row r="19" spans="1:2">
      <c r="A19" t="s">
        <v>25</v>
      </c>
      <c r="B19" t="s">
        <v>17</v>
      </c>
    </row>
    <row r="20" spans="1:2">
      <c r="A20" t="s">
        <v>26</v>
      </c>
      <c r="B20" t="s">
        <v>19</v>
      </c>
    </row>
    <row r="21" spans="1:2">
      <c r="A21" t="s">
        <v>27</v>
      </c>
      <c r="B21" t="s">
        <v>28</v>
      </c>
    </row>
    <row r="22" spans="1:2">
      <c r="A22" t="s">
        <v>29</v>
      </c>
      <c r="B22" t="s">
        <v>22</v>
      </c>
    </row>
    <row r="23" spans="1:2">
      <c r="A23" t="s">
        <v>30</v>
      </c>
      <c r="B23" t="s">
        <v>22</v>
      </c>
    </row>
    <row r="24" spans="1:2">
      <c r="A24" t="s">
        <v>31</v>
      </c>
      <c r="B24" t="s">
        <v>22</v>
      </c>
    </row>
    <row r="25" spans="1:2">
      <c r="A25" t="s">
        <v>32</v>
      </c>
      <c r="B25" t="s">
        <v>28</v>
      </c>
    </row>
    <row r="26" spans="1:2">
      <c r="A26" t="s">
        <v>33</v>
      </c>
      <c r="B26" t="s">
        <v>28</v>
      </c>
    </row>
    <row r="27" spans="1:2">
      <c r="A27" t="s">
        <v>34</v>
      </c>
      <c r="B27" t="s">
        <v>28</v>
      </c>
    </row>
    <row r="28" spans="1:2">
      <c r="A28" t="s">
        <v>35</v>
      </c>
      <c r="B28" t="s">
        <v>28</v>
      </c>
    </row>
    <row r="29" spans="1:2">
      <c r="A29" t="s">
        <v>36</v>
      </c>
      <c r="B29" t="s">
        <v>28</v>
      </c>
    </row>
    <row r="30" spans="1:2">
      <c r="A30" t="s">
        <v>37</v>
      </c>
      <c r="B30" t="s">
        <v>28</v>
      </c>
    </row>
    <row r="31" spans="1:2">
      <c r="A31" t="s">
        <v>38</v>
      </c>
      <c r="B31" t="s">
        <v>28</v>
      </c>
    </row>
    <row r="32" spans="1:2">
      <c r="A32" t="s">
        <v>39</v>
      </c>
      <c r="B32" t="s">
        <v>22</v>
      </c>
    </row>
    <row r="33" spans="1:2">
      <c r="A33" t="s">
        <v>40</v>
      </c>
      <c r="B33" t="s">
        <v>19</v>
      </c>
    </row>
    <row r="34" spans="1:2">
      <c r="A34" t="s">
        <v>41</v>
      </c>
      <c r="B34" t="s">
        <v>17</v>
      </c>
    </row>
    <row r="35" spans="1:2">
      <c r="A35" t="s">
        <v>42</v>
      </c>
      <c r="B35" t="s">
        <v>19</v>
      </c>
    </row>
    <row r="36" spans="1:2">
      <c r="A36" t="s">
        <v>43</v>
      </c>
      <c r="B36" t="s">
        <v>22</v>
      </c>
    </row>
    <row r="37" spans="1:2">
      <c r="A37" t="s">
        <v>44</v>
      </c>
      <c r="B37" t="s">
        <v>28</v>
      </c>
    </row>
    <row r="38" spans="1:2">
      <c r="A38" t="s">
        <v>45</v>
      </c>
      <c r="B38" t="s">
        <v>28</v>
      </c>
    </row>
    <row r="39" spans="1:2">
      <c r="A39" t="s">
        <v>46</v>
      </c>
      <c r="B39" t="s">
        <v>17</v>
      </c>
    </row>
    <row r="40" spans="1:2">
      <c r="A40" t="s">
        <v>47</v>
      </c>
      <c r="B40" t="s">
        <v>28</v>
      </c>
    </row>
    <row r="41" spans="1:2">
      <c r="A41" t="s">
        <v>48</v>
      </c>
      <c r="B41" t="s">
        <v>28</v>
      </c>
    </row>
    <row r="42" spans="1:2">
      <c r="A42" t="s">
        <v>49</v>
      </c>
      <c r="B42" t="s">
        <v>22</v>
      </c>
    </row>
    <row r="43" spans="1:2">
      <c r="A43" t="s">
        <v>50</v>
      </c>
      <c r="B43" t="s">
        <v>28</v>
      </c>
    </row>
    <row r="44" spans="1:2">
      <c r="A44" t="s">
        <v>51</v>
      </c>
      <c r="B44" t="s">
        <v>22</v>
      </c>
    </row>
    <row r="45" spans="1:2">
      <c r="A45" t="s">
        <v>52</v>
      </c>
      <c r="B45" t="s">
        <v>28</v>
      </c>
    </row>
    <row r="46" spans="1:2">
      <c r="A46" t="s">
        <v>53</v>
      </c>
      <c r="B46" t="s">
        <v>28</v>
      </c>
    </row>
    <row r="47" spans="1:2">
      <c r="A47" t="s">
        <v>54</v>
      </c>
      <c r="B47" t="s">
        <v>22</v>
      </c>
    </row>
    <row r="48" spans="1:2">
      <c r="A48" t="s">
        <v>55</v>
      </c>
      <c r="B48" t="s">
        <v>28</v>
      </c>
    </row>
    <row r="49" spans="1:2">
      <c r="A49" t="s">
        <v>56</v>
      </c>
      <c r="B49" t="s">
        <v>28</v>
      </c>
    </row>
    <row r="50" spans="1:2">
      <c r="A50" t="s">
        <v>57</v>
      </c>
      <c r="B50" t="s">
        <v>22</v>
      </c>
    </row>
    <row r="51" spans="1:2">
      <c r="A51" t="s">
        <v>58</v>
      </c>
      <c r="B51" t="s">
        <v>28</v>
      </c>
    </row>
    <row r="52" spans="1:2">
      <c r="A52" t="s">
        <v>59</v>
      </c>
      <c r="B52" t="s">
        <v>28</v>
      </c>
    </row>
    <row r="53" spans="1:2">
      <c r="A53" t="s">
        <v>60</v>
      </c>
      <c r="B53" t="s">
        <v>28</v>
      </c>
    </row>
    <row r="54" spans="1:2">
      <c r="A54" t="s">
        <v>61</v>
      </c>
      <c r="B54" t="s">
        <v>28</v>
      </c>
    </row>
    <row r="55" spans="1:2">
      <c r="A55" t="s">
        <v>62</v>
      </c>
      <c r="B55" t="s">
        <v>22</v>
      </c>
    </row>
    <row r="56" spans="1:2">
      <c r="A56" t="s">
        <v>63</v>
      </c>
      <c r="B56" t="s">
        <v>28</v>
      </c>
    </row>
    <row r="57" spans="1:2">
      <c r="A57" t="s">
        <v>64</v>
      </c>
      <c r="B57" t="s">
        <v>28</v>
      </c>
    </row>
    <row r="58" spans="1:2">
      <c r="A58" t="s">
        <v>65</v>
      </c>
      <c r="B58" t="s">
        <v>28</v>
      </c>
    </row>
    <row r="59" spans="1:2">
      <c r="A59" t="s">
        <v>66</v>
      </c>
      <c r="B59" t="s">
        <v>22</v>
      </c>
    </row>
    <row r="60" spans="1:2">
      <c r="A60" t="s">
        <v>67</v>
      </c>
      <c r="B60" t="s">
        <v>28</v>
      </c>
    </row>
    <row r="61" spans="1:2">
      <c r="A61" t="s">
        <v>68</v>
      </c>
      <c r="B61" t="s">
        <v>28</v>
      </c>
    </row>
    <row r="62" spans="1:2">
      <c r="A62" t="s">
        <v>69</v>
      </c>
      <c r="B62" t="s">
        <v>22</v>
      </c>
    </row>
    <row r="63" spans="1:2">
      <c r="A63" t="s">
        <v>70</v>
      </c>
      <c r="B63" t="s">
        <v>28</v>
      </c>
    </row>
    <row r="64" spans="1:2">
      <c r="A64" t="s">
        <v>71</v>
      </c>
      <c r="B64" t="s">
        <v>28</v>
      </c>
    </row>
    <row r="65" spans="1:2">
      <c r="A65" t="s">
        <v>72</v>
      </c>
      <c r="B65" t="s">
        <v>28</v>
      </c>
    </row>
    <row r="66" spans="1:2">
      <c r="A66" t="s">
        <v>73</v>
      </c>
      <c r="B66" t="s">
        <v>17</v>
      </c>
    </row>
    <row r="67" spans="1:2">
      <c r="A67" t="s">
        <v>74</v>
      </c>
      <c r="B67" t="s">
        <v>28</v>
      </c>
    </row>
    <row r="68" spans="1:2">
      <c r="A68" t="s">
        <v>75</v>
      </c>
      <c r="B68" t="s">
        <v>28</v>
      </c>
    </row>
    <row r="69" spans="1:2">
      <c r="A69" t="s">
        <v>76</v>
      </c>
      <c r="B69" t="s">
        <v>28</v>
      </c>
    </row>
    <row r="70" spans="1:2">
      <c r="A70" t="s">
        <v>77</v>
      </c>
      <c r="B70" t="s">
        <v>28</v>
      </c>
    </row>
    <row r="71" spans="1:2">
      <c r="A71" t="s">
        <v>78</v>
      </c>
      <c r="B71" t="s">
        <v>28</v>
      </c>
    </row>
    <row r="72" spans="1:2">
      <c r="A72" t="s">
        <v>79</v>
      </c>
      <c r="B72" t="s">
        <v>28</v>
      </c>
    </row>
    <row r="73" spans="1:2">
      <c r="A73" t="s">
        <v>80</v>
      </c>
      <c r="B73" t="s">
        <v>17</v>
      </c>
    </row>
    <row r="74" spans="1:2">
      <c r="A74" t="s">
        <v>81</v>
      </c>
      <c r="B74" t="s">
        <v>19</v>
      </c>
    </row>
    <row r="75" spans="1:2">
      <c r="A75" t="s">
        <v>82</v>
      </c>
      <c r="B75" t="s">
        <v>28</v>
      </c>
    </row>
    <row r="76" spans="1:2">
      <c r="A76" t="s">
        <v>83</v>
      </c>
      <c r="B76" t="s">
        <v>28</v>
      </c>
    </row>
    <row r="77" spans="1:2">
      <c r="A77" t="s">
        <v>84</v>
      </c>
      <c r="B77" t="s">
        <v>22</v>
      </c>
    </row>
    <row r="78" spans="1:2">
      <c r="A78" t="s">
        <v>85</v>
      </c>
      <c r="B78" t="s">
        <v>28</v>
      </c>
    </row>
    <row r="79" spans="1:2">
      <c r="A79" t="s">
        <v>86</v>
      </c>
      <c r="B79" t="s">
        <v>17</v>
      </c>
    </row>
    <row r="80" spans="1:2">
      <c r="A80" t="s">
        <v>87</v>
      </c>
      <c r="B80" t="s">
        <v>22</v>
      </c>
    </row>
    <row r="81" spans="1:2">
      <c r="A81" t="s">
        <v>88</v>
      </c>
      <c r="B81" t="s">
        <v>22</v>
      </c>
    </row>
    <row r="82" spans="1:2">
      <c r="A82" t="s">
        <v>89</v>
      </c>
      <c r="B82" t="s">
        <v>28</v>
      </c>
    </row>
    <row r="83" spans="1:2">
      <c r="A83" t="s">
        <v>90</v>
      </c>
      <c r="B83" t="s">
        <v>91</v>
      </c>
    </row>
    <row r="84" spans="1:2">
      <c r="A84" t="s">
        <v>92</v>
      </c>
      <c r="B84" t="s">
        <v>19</v>
      </c>
    </row>
    <row r="85" spans="1:2">
      <c r="A85" t="s">
        <v>93</v>
      </c>
      <c r="B85" t="s">
        <v>28</v>
      </c>
    </row>
    <row r="86" spans="1:2">
      <c r="A86" t="s">
        <v>94</v>
      </c>
      <c r="B86" t="s">
        <v>28</v>
      </c>
    </row>
    <row r="87" spans="1:2">
      <c r="A87" t="s">
        <v>95</v>
      </c>
      <c r="B87" t="s">
        <v>28</v>
      </c>
    </row>
    <row r="88" spans="1:2">
      <c r="A88" t="s">
        <v>96</v>
      </c>
      <c r="B88" t="s">
        <v>28</v>
      </c>
    </row>
    <row r="89" spans="1:2">
      <c r="A89" t="s">
        <v>97</v>
      </c>
      <c r="B89" t="s">
        <v>28</v>
      </c>
    </row>
    <row r="90" spans="1:2">
      <c r="A90" t="s">
        <v>98</v>
      </c>
      <c r="B90" t="s">
        <v>19</v>
      </c>
    </row>
    <row r="91" spans="1:2">
      <c r="A91" t="s">
        <v>99</v>
      </c>
      <c r="B91" t="s">
        <v>28</v>
      </c>
    </row>
    <row r="92" spans="1:2">
      <c r="A92" t="s">
        <v>100</v>
      </c>
      <c r="B92" t="s">
        <v>28</v>
      </c>
    </row>
    <row r="93" spans="1:2">
      <c r="A93" t="s">
        <v>101</v>
      </c>
      <c r="B93" t="s">
        <v>28</v>
      </c>
    </row>
    <row r="94" spans="1:2">
      <c r="A94" t="s">
        <v>102</v>
      </c>
      <c r="B94" t="s">
        <v>28</v>
      </c>
    </row>
    <row r="95" spans="1:2">
      <c r="A95" t="s">
        <v>103</v>
      </c>
      <c r="B95" t="s">
        <v>28</v>
      </c>
    </row>
    <row r="96" spans="1:2">
      <c r="A96" t="s">
        <v>104</v>
      </c>
      <c r="B96" t="s">
        <v>22</v>
      </c>
    </row>
    <row r="97" spans="1:2">
      <c r="A97" t="s">
        <v>105</v>
      </c>
      <c r="B97" t="s">
        <v>22</v>
      </c>
    </row>
    <row r="98" spans="1:2">
      <c r="A98" t="s">
        <v>106</v>
      </c>
      <c r="B98" t="s">
        <v>22</v>
      </c>
    </row>
    <row r="99" spans="1:2">
      <c r="A99" t="s">
        <v>107</v>
      </c>
      <c r="B99" t="s">
        <v>28</v>
      </c>
    </row>
    <row r="100" spans="1:2">
      <c r="A100" t="s">
        <v>108</v>
      </c>
      <c r="B100" t="s">
        <v>22</v>
      </c>
    </row>
    <row r="101" spans="1:2">
      <c r="A101" t="s">
        <v>109</v>
      </c>
      <c r="B101" t="s">
        <v>28</v>
      </c>
    </row>
    <row r="102" spans="1:2">
      <c r="A102" t="s">
        <v>110</v>
      </c>
      <c r="B102" t="s">
        <v>28</v>
      </c>
    </row>
    <row r="103" spans="1:2">
      <c r="A103" t="s">
        <v>111</v>
      </c>
      <c r="B103" t="s">
        <v>28</v>
      </c>
    </row>
    <row r="104" spans="1:2">
      <c r="A104" t="s">
        <v>112</v>
      </c>
      <c r="B104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4"/>
  <sheetViews>
    <sheetView workbookViewId="0">
      <selection activeCell="H16" sqref="H16"/>
    </sheetView>
  </sheetViews>
  <sheetFormatPr baseColWidth="10" defaultRowHeight="14"/>
  <cols>
    <col min="1" max="1" width="18.6640625" customWidth="1"/>
  </cols>
  <sheetData>
    <row r="1" spans="1:6">
      <c r="A1" t="s">
        <v>113</v>
      </c>
      <c r="B1" t="s">
        <v>91</v>
      </c>
      <c r="C1" t="s">
        <v>114</v>
      </c>
      <c r="D1" t="s">
        <v>115</v>
      </c>
      <c r="E1" t="s">
        <v>116</v>
      </c>
      <c r="F1" t="s">
        <v>117</v>
      </c>
    </row>
    <row r="2" spans="1:6">
      <c r="A2" t="s">
        <v>118</v>
      </c>
      <c r="B2" t="s">
        <v>91</v>
      </c>
      <c r="C2" t="s">
        <v>114</v>
      </c>
      <c r="D2" t="s">
        <v>115</v>
      </c>
      <c r="E2" t="s">
        <v>119</v>
      </c>
      <c r="F2" t="s">
        <v>120</v>
      </c>
    </row>
    <row r="3" spans="1:6">
      <c r="A3" t="s">
        <v>121</v>
      </c>
      <c r="B3" t="s">
        <v>91</v>
      </c>
      <c r="C3" t="s">
        <v>114</v>
      </c>
      <c r="D3" t="s">
        <v>115</v>
      </c>
      <c r="E3" t="s">
        <v>122</v>
      </c>
      <c r="F3" t="s">
        <v>123</v>
      </c>
    </row>
    <row r="4" spans="1:6">
      <c r="A4" t="s">
        <v>124</v>
      </c>
      <c r="B4" t="s">
        <v>91</v>
      </c>
      <c r="C4" t="s">
        <v>125</v>
      </c>
      <c r="D4" t="s">
        <v>115</v>
      </c>
      <c r="E4" t="s">
        <v>126</v>
      </c>
      <c r="F4" t="s">
        <v>127</v>
      </c>
    </row>
    <row r="5" spans="1:6">
      <c r="A5" t="s">
        <v>128</v>
      </c>
      <c r="B5" t="s">
        <v>91</v>
      </c>
      <c r="C5" t="s">
        <v>114</v>
      </c>
      <c r="D5" t="s">
        <v>115</v>
      </c>
      <c r="E5" t="s">
        <v>129</v>
      </c>
      <c r="F5" t="s">
        <v>120</v>
      </c>
    </row>
    <row r="6" spans="1:6">
      <c r="A6" t="s">
        <v>130</v>
      </c>
      <c r="B6" t="s">
        <v>91</v>
      </c>
      <c r="C6" t="s">
        <v>131</v>
      </c>
      <c r="D6" t="s">
        <v>115</v>
      </c>
      <c r="E6" t="s">
        <v>132</v>
      </c>
      <c r="F6" t="s">
        <v>133</v>
      </c>
    </row>
    <row r="7" spans="1:6">
      <c r="A7" t="s">
        <v>134</v>
      </c>
      <c r="B7" t="s">
        <v>91</v>
      </c>
      <c r="C7" t="s">
        <v>125</v>
      </c>
      <c r="D7" t="s">
        <v>115</v>
      </c>
      <c r="E7" t="s">
        <v>135</v>
      </c>
      <c r="F7" t="s">
        <v>136</v>
      </c>
    </row>
    <row r="8" spans="1:6">
      <c r="A8" t="s">
        <v>137</v>
      </c>
      <c r="B8" t="s">
        <v>91</v>
      </c>
      <c r="C8" t="s">
        <v>131</v>
      </c>
      <c r="D8" t="s">
        <v>115</v>
      </c>
      <c r="E8" t="s">
        <v>138</v>
      </c>
      <c r="F8" t="s">
        <v>139</v>
      </c>
    </row>
    <row r="9" spans="1:6">
      <c r="A9" t="s">
        <v>140</v>
      </c>
      <c r="B9" t="s">
        <v>91</v>
      </c>
      <c r="C9" t="s">
        <v>141</v>
      </c>
      <c r="D9" t="s">
        <v>115</v>
      </c>
      <c r="E9" t="s">
        <v>142</v>
      </c>
      <c r="F9" t="s">
        <v>143</v>
      </c>
    </row>
    <row r="10" spans="1:6">
      <c r="A10" t="s">
        <v>144</v>
      </c>
      <c r="B10" t="s">
        <v>91</v>
      </c>
      <c r="C10" t="s">
        <v>125</v>
      </c>
      <c r="D10" t="s">
        <v>115</v>
      </c>
      <c r="E10" t="s">
        <v>145</v>
      </c>
      <c r="F10" t="s">
        <v>146</v>
      </c>
    </row>
    <row r="11" spans="1:6">
      <c r="A11" t="s">
        <v>147</v>
      </c>
      <c r="B11" t="s">
        <v>91</v>
      </c>
      <c r="C11" t="s">
        <v>125</v>
      </c>
      <c r="D11" t="s">
        <v>115</v>
      </c>
      <c r="E11" t="s">
        <v>148</v>
      </c>
      <c r="F11" t="s">
        <v>149</v>
      </c>
    </row>
    <row r="12" spans="1:6">
      <c r="A12" t="s">
        <v>150</v>
      </c>
      <c r="B12" t="s">
        <v>91</v>
      </c>
      <c r="C12" t="s">
        <v>131</v>
      </c>
      <c r="D12" t="s">
        <v>115</v>
      </c>
      <c r="E12" t="s">
        <v>151</v>
      </c>
      <c r="F12" t="s">
        <v>152</v>
      </c>
    </row>
    <row r="13" spans="1:6">
      <c r="A13" t="s">
        <v>153</v>
      </c>
      <c r="B13" t="s">
        <v>91</v>
      </c>
      <c r="C13" t="s">
        <v>114</v>
      </c>
      <c r="D13" t="s">
        <v>115</v>
      </c>
      <c r="E13" t="s">
        <v>154</v>
      </c>
      <c r="F13" t="s">
        <v>155</v>
      </c>
    </row>
    <row r="14" spans="1:6">
      <c r="A14" t="s">
        <v>156</v>
      </c>
      <c r="B14" t="s">
        <v>91</v>
      </c>
      <c r="C14" t="s">
        <v>114</v>
      </c>
      <c r="D14" t="s">
        <v>115</v>
      </c>
      <c r="E14" t="s">
        <v>157</v>
      </c>
      <c r="F14" t="s">
        <v>158</v>
      </c>
    </row>
    <row r="15" spans="1:6">
      <c r="A15" t="s">
        <v>159</v>
      </c>
      <c r="B15" t="s">
        <v>91</v>
      </c>
      <c r="C15" t="s">
        <v>125</v>
      </c>
      <c r="D15" t="s">
        <v>115</v>
      </c>
      <c r="E15" t="s">
        <v>160</v>
      </c>
      <c r="F15" t="s">
        <v>161</v>
      </c>
    </row>
    <row r="16" spans="1:6">
      <c r="A16" t="s">
        <v>162</v>
      </c>
      <c r="B16" t="s">
        <v>91</v>
      </c>
      <c r="C16" t="s">
        <v>163</v>
      </c>
      <c r="D16" t="s">
        <v>115</v>
      </c>
      <c r="E16" t="s">
        <v>164</v>
      </c>
      <c r="F16" t="s">
        <v>165</v>
      </c>
    </row>
    <row r="17" spans="1:6">
      <c r="A17" t="s">
        <v>166</v>
      </c>
      <c r="B17" t="s">
        <v>91</v>
      </c>
      <c r="C17" t="s">
        <v>167</v>
      </c>
      <c r="D17" t="s">
        <v>115</v>
      </c>
      <c r="E17" t="s">
        <v>168</v>
      </c>
      <c r="F17" t="s">
        <v>169</v>
      </c>
    </row>
    <row r="18" spans="1:6">
      <c r="A18" t="s">
        <v>170</v>
      </c>
      <c r="B18" t="s">
        <v>91</v>
      </c>
      <c r="C18" t="s">
        <v>114</v>
      </c>
      <c r="D18" t="s">
        <v>115</v>
      </c>
      <c r="E18" t="s">
        <v>171</v>
      </c>
      <c r="F18" t="s">
        <v>172</v>
      </c>
    </row>
    <row r="19" spans="1:6">
      <c r="A19" t="s">
        <v>173</v>
      </c>
      <c r="B19" t="s">
        <v>91</v>
      </c>
      <c r="C19" t="s">
        <v>131</v>
      </c>
      <c r="D19" t="s">
        <v>115</v>
      </c>
      <c r="E19" t="s">
        <v>138</v>
      </c>
      <c r="F19" t="s">
        <v>174</v>
      </c>
    </row>
    <row r="20" spans="1:6">
      <c r="A20" t="s">
        <v>175</v>
      </c>
      <c r="B20" t="s">
        <v>91</v>
      </c>
      <c r="C20" t="s">
        <v>176</v>
      </c>
      <c r="D20" t="s">
        <v>115</v>
      </c>
      <c r="E20" t="s">
        <v>177</v>
      </c>
      <c r="F20" t="s">
        <v>178</v>
      </c>
    </row>
    <row r="21" spans="1:6">
      <c r="A21" t="s">
        <v>179</v>
      </c>
      <c r="B21" t="s">
        <v>91</v>
      </c>
      <c r="C21" t="s">
        <v>114</v>
      </c>
      <c r="D21" t="s">
        <v>115</v>
      </c>
      <c r="E21" t="s">
        <v>180</v>
      </c>
      <c r="F21" t="s">
        <v>146</v>
      </c>
    </row>
    <row r="22" spans="1:6">
      <c r="A22" t="s">
        <v>181</v>
      </c>
      <c r="B22" t="s">
        <v>91</v>
      </c>
      <c r="C22" t="s">
        <v>114</v>
      </c>
      <c r="D22" t="s">
        <v>115</v>
      </c>
      <c r="E22" t="s">
        <v>182</v>
      </c>
      <c r="F22" t="s">
        <v>183</v>
      </c>
    </row>
    <row r="23" spans="1:6">
      <c r="A23" t="s">
        <v>184</v>
      </c>
      <c r="B23" t="s">
        <v>91</v>
      </c>
      <c r="C23" t="s">
        <v>114</v>
      </c>
      <c r="D23" t="s">
        <v>115</v>
      </c>
      <c r="E23" t="s">
        <v>185</v>
      </c>
      <c r="F23" t="s">
        <v>186</v>
      </c>
    </row>
    <row r="24" spans="1:6">
      <c r="A24" t="s">
        <v>187</v>
      </c>
      <c r="B24" t="s">
        <v>91</v>
      </c>
      <c r="C24" t="s">
        <v>163</v>
      </c>
      <c r="D24" t="s">
        <v>115</v>
      </c>
      <c r="E24" t="s">
        <v>188</v>
      </c>
      <c r="F24" t="s">
        <v>189</v>
      </c>
    </row>
    <row r="25" spans="1:6">
      <c r="A25" t="s">
        <v>153</v>
      </c>
      <c r="B25" t="s">
        <v>91</v>
      </c>
      <c r="C25" t="s">
        <v>114</v>
      </c>
      <c r="D25" t="s">
        <v>115</v>
      </c>
      <c r="E25" t="s">
        <v>154</v>
      </c>
      <c r="F25" t="s">
        <v>155</v>
      </c>
    </row>
    <row r="26" spans="1:6">
      <c r="A26" t="s">
        <v>190</v>
      </c>
      <c r="B26" t="s">
        <v>91</v>
      </c>
      <c r="C26" t="s">
        <v>114</v>
      </c>
      <c r="D26" t="s">
        <v>115</v>
      </c>
      <c r="E26" t="s">
        <v>191</v>
      </c>
      <c r="F26" t="s">
        <v>192</v>
      </c>
    </row>
    <row r="27" spans="1:6">
      <c r="A27" t="s">
        <v>193</v>
      </c>
      <c r="B27" t="s">
        <v>91</v>
      </c>
      <c r="C27" t="s">
        <v>125</v>
      </c>
      <c r="D27" t="s">
        <v>115</v>
      </c>
      <c r="E27" t="s">
        <v>194</v>
      </c>
      <c r="F27" t="s">
        <v>195</v>
      </c>
    </row>
    <row r="28" spans="1:6">
      <c r="A28" t="s">
        <v>196</v>
      </c>
      <c r="B28" t="s">
        <v>91</v>
      </c>
      <c r="C28" t="s">
        <v>114</v>
      </c>
      <c r="D28" t="s">
        <v>115</v>
      </c>
      <c r="E28" t="s">
        <v>197</v>
      </c>
      <c r="F28" t="s">
        <v>136</v>
      </c>
    </row>
    <row r="29" spans="1:6">
      <c r="A29" t="s">
        <v>198</v>
      </c>
      <c r="B29" t="s">
        <v>91</v>
      </c>
      <c r="C29" t="s">
        <v>114</v>
      </c>
      <c r="D29" t="s">
        <v>115</v>
      </c>
      <c r="E29" t="s">
        <v>199</v>
      </c>
      <c r="F29" t="s">
        <v>136</v>
      </c>
    </row>
    <row r="30" spans="1:6">
      <c r="A30" t="s">
        <v>200</v>
      </c>
      <c r="B30" t="s">
        <v>91</v>
      </c>
      <c r="C30" t="s">
        <v>131</v>
      </c>
      <c r="D30" t="s">
        <v>115</v>
      </c>
      <c r="E30" t="s">
        <v>201</v>
      </c>
      <c r="F30" t="s">
        <v>202</v>
      </c>
    </row>
    <row r="31" spans="1:6">
      <c r="A31" t="s">
        <v>162</v>
      </c>
      <c r="B31" t="s">
        <v>91</v>
      </c>
      <c r="C31" t="s">
        <v>163</v>
      </c>
      <c r="D31" t="s">
        <v>115</v>
      </c>
      <c r="E31" t="s">
        <v>164</v>
      </c>
      <c r="F31" t="s">
        <v>165</v>
      </c>
    </row>
    <row r="32" spans="1:6">
      <c r="A32" t="s">
        <v>203</v>
      </c>
      <c r="B32" t="s">
        <v>91</v>
      </c>
      <c r="C32" t="s">
        <v>204</v>
      </c>
      <c r="D32" t="s">
        <v>115</v>
      </c>
      <c r="E32" t="s">
        <v>205</v>
      </c>
      <c r="F32" t="s">
        <v>136</v>
      </c>
    </row>
    <row r="33" spans="1:6">
      <c r="A33" t="s">
        <v>206</v>
      </c>
      <c r="B33" t="s">
        <v>91</v>
      </c>
      <c r="C33" t="s">
        <v>114</v>
      </c>
      <c r="D33" t="s">
        <v>115</v>
      </c>
      <c r="E33" t="s">
        <v>207</v>
      </c>
      <c r="F33" t="s">
        <v>208</v>
      </c>
    </row>
    <row r="34" spans="1:6">
      <c r="A34" t="s">
        <v>209</v>
      </c>
      <c r="B34" t="s">
        <v>91</v>
      </c>
      <c r="C34" t="s">
        <v>131</v>
      </c>
      <c r="D34" t="s">
        <v>115</v>
      </c>
      <c r="E34" t="s">
        <v>210</v>
      </c>
      <c r="F34" t="s">
        <v>211</v>
      </c>
    </row>
    <row r="35" spans="1:6">
      <c r="A35" t="s">
        <v>212</v>
      </c>
      <c r="B35" t="s">
        <v>91</v>
      </c>
      <c r="C35" t="s">
        <v>204</v>
      </c>
      <c r="D35" t="s">
        <v>115</v>
      </c>
      <c r="E35" t="s">
        <v>213</v>
      </c>
      <c r="F35" t="s">
        <v>136</v>
      </c>
    </row>
    <row r="36" spans="1:6">
      <c r="A36" t="s">
        <v>214</v>
      </c>
      <c r="B36" t="s">
        <v>91</v>
      </c>
      <c r="C36" t="s">
        <v>131</v>
      </c>
      <c r="D36" t="s">
        <v>115</v>
      </c>
      <c r="E36" t="s">
        <v>215</v>
      </c>
      <c r="F36" t="s">
        <v>211</v>
      </c>
    </row>
    <row r="37" spans="1:6">
      <c r="A37" t="s">
        <v>216</v>
      </c>
      <c r="B37" t="s">
        <v>91</v>
      </c>
      <c r="C37" t="s">
        <v>114</v>
      </c>
      <c r="D37" t="s">
        <v>115</v>
      </c>
      <c r="E37" t="s">
        <v>217</v>
      </c>
      <c r="F37" t="s">
        <v>218</v>
      </c>
    </row>
    <row r="38" spans="1:6">
      <c r="A38" t="s">
        <v>219</v>
      </c>
      <c r="B38" t="s">
        <v>91</v>
      </c>
      <c r="C38" t="s">
        <v>163</v>
      </c>
      <c r="D38" t="s">
        <v>115</v>
      </c>
      <c r="E38" t="s">
        <v>220</v>
      </c>
      <c r="F38" t="s">
        <v>221</v>
      </c>
    </row>
    <row r="39" spans="1:6">
      <c r="A39" t="s">
        <v>222</v>
      </c>
      <c r="B39" t="s">
        <v>91</v>
      </c>
      <c r="C39" t="s">
        <v>223</v>
      </c>
      <c r="D39" t="s">
        <v>115</v>
      </c>
      <c r="E39" t="s">
        <v>224</v>
      </c>
      <c r="F39" t="s">
        <v>225</v>
      </c>
    </row>
    <row r="40" spans="1:6">
      <c r="A40" t="s">
        <v>226</v>
      </c>
      <c r="B40" t="s">
        <v>91</v>
      </c>
      <c r="C40" t="s">
        <v>131</v>
      </c>
      <c r="D40" t="s">
        <v>115</v>
      </c>
      <c r="E40" t="s">
        <v>227</v>
      </c>
      <c r="F40" t="s">
        <v>174</v>
      </c>
    </row>
    <row r="41" spans="1:6">
      <c r="A41" t="s">
        <v>228</v>
      </c>
      <c r="B41" t="s">
        <v>91</v>
      </c>
      <c r="C41" t="s">
        <v>114</v>
      </c>
      <c r="D41" t="s">
        <v>115</v>
      </c>
      <c r="E41" t="s">
        <v>122</v>
      </c>
      <c r="F41" t="s">
        <v>133</v>
      </c>
    </row>
    <row r="42" spans="1:6">
      <c r="A42" t="s">
        <v>229</v>
      </c>
      <c r="B42" t="s">
        <v>91</v>
      </c>
      <c r="C42" t="s">
        <v>114</v>
      </c>
      <c r="D42" t="s">
        <v>115</v>
      </c>
      <c r="E42" t="s">
        <v>230</v>
      </c>
      <c r="F42" t="s">
        <v>136</v>
      </c>
    </row>
    <row r="43" spans="1:6">
      <c r="A43" t="s">
        <v>147</v>
      </c>
      <c r="B43" t="s">
        <v>91</v>
      </c>
      <c r="C43" t="s">
        <v>125</v>
      </c>
      <c r="D43" t="s">
        <v>115</v>
      </c>
      <c r="E43" t="s">
        <v>148</v>
      </c>
      <c r="F43" t="s">
        <v>149</v>
      </c>
    </row>
    <row r="44" spans="1:6">
      <c r="A44" t="s">
        <v>231</v>
      </c>
      <c r="B44" t="s">
        <v>91</v>
      </c>
      <c r="C44" t="s">
        <v>114</v>
      </c>
      <c r="D44" t="s">
        <v>115</v>
      </c>
      <c r="E44" t="s">
        <v>232</v>
      </c>
      <c r="F44" t="s">
        <v>233</v>
      </c>
    </row>
    <row r="45" spans="1:6">
      <c r="A45" t="s">
        <v>234</v>
      </c>
      <c r="B45" t="s">
        <v>91</v>
      </c>
      <c r="C45" t="s">
        <v>114</v>
      </c>
      <c r="D45" t="s">
        <v>115</v>
      </c>
      <c r="E45" t="s">
        <v>235</v>
      </c>
      <c r="F45" t="s">
        <v>146</v>
      </c>
    </row>
    <row r="46" spans="1:6">
      <c r="A46" t="s">
        <v>236</v>
      </c>
      <c r="B46" t="s">
        <v>91</v>
      </c>
      <c r="C46" t="s">
        <v>163</v>
      </c>
      <c r="D46" t="s">
        <v>115</v>
      </c>
      <c r="E46" t="s">
        <v>237</v>
      </c>
      <c r="F46" t="s">
        <v>158</v>
      </c>
    </row>
    <row r="47" spans="1:6">
      <c r="A47" t="s">
        <v>238</v>
      </c>
      <c r="B47" t="s">
        <v>91</v>
      </c>
      <c r="C47" t="s">
        <v>125</v>
      </c>
      <c r="D47" t="s">
        <v>115</v>
      </c>
      <c r="E47" t="s">
        <v>239</v>
      </c>
      <c r="F47" t="s">
        <v>240</v>
      </c>
    </row>
    <row r="48" spans="1:6">
      <c r="A48" t="s">
        <v>241</v>
      </c>
      <c r="B48" t="s">
        <v>91</v>
      </c>
      <c r="C48" t="s">
        <v>125</v>
      </c>
      <c r="D48" t="s">
        <v>115</v>
      </c>
      <c r="E48" t="s">
        <v>242</v>
      </c>
      <c r="F48" t="s">
        <v>174</v>
      </c>
    </row>
    <row r="49" spans="1:6">
      <c r="A49" t="s">
        <v>243</v>
      </c>
      <c r="B49" t="s">
        <v>91</v>
      </c>
      <c r="C49" t="s">
        <v>131</v>
      </c>
      <c r="D49" t="s">
        <v>115</v>
      </c>
      <c r="E49" t="s">
        <v>244</v>
      </c>
      <c r="F49" t="s">
        <v>155</v>
      </c>
    </row>
    <row r="50" spans="1:6">
      <c r="A50" t="s">
        <v>245</v>
      </c>
      <c r="B50" t="s">
        <v>91</v>
      </c>
      <c r="C50" t="s">
        <v>114</v>
      </c>
      <c r="D50" t="s">
        <v>115</v>
      </c>
      <c r="E50" t="s">
        <v>246</v>
      </c>
      <c r="F50" t="s">
        <v>247</v>
      </c>
    </row>
    <row r="51" spans="1:6">
      <c r="A51" t="s">
        <v>248</v>
      </c>
      <c r="B51" t="s">
        <v>91</v>
      </c>
      <c r="C51" t="s">
        <v>249</v>
      </c>
      <c r="D51" t="s">
        <v>115</v>
      </c>
      <c r="E51" t="s">
        <v>250</v>
      </c>
      <c r="F51" t="s">
        <v>127</v>
      </c>
    </row>
    <row r="52" spans="1:6">
      <c r="A52" t="s">
        <v>251</v>
      </c>
      <c r="B52" t="s">
        <v>91</v>
      </c>
      <c r="C52" t="s">
        <v>114</v>
      </c>
      <c r="D52" t="s">
        <v>115</v>
      </c>
      <c r="E52" t="s">
        <v>252</v>
      </c>
      <c r="F52" t="s">
        <v>161</v>
      </c>
    </row>
    <row r="53" spans="1:6">
      <c r="A53" t="s">
        <v>121</v>
      </c>
      <c r="B53" t="s">
        <v>91</v>
      </c>
      <c r="C53" t="s">
        <v>114</v>
      </c>
      <c r="D53" t="s">
        <v>115</v>
      </c>
      <c r="E53" t="s">
        <v>122</v>
      </c>
      <c r="F53" t="s">
        <v>123</v>
      </c>
    </row>
    <row r="54" spans="1:6">
      <c r="A54" t="s">
        <v>253</v>
      </c>
      <c r="B54" t="s">
        <v>91</v>
      </c>
      <c r="C54" t="s">
        <v>131</v>
      </c>
      <c r="D54" t="s">
        <v>115</v>
      </c>
      <c r="E54" t="s">
        <v>254</v>
      </c>
      <c r="F54" t="s">
        <v>211</v>
      </c>
    </row>
    <row r="55" spans="1:6">
      <c r="A55" t="s">
        <v>255</v>
      </c>
      <c r="B55" t="s">
        <v>91</v>
      </c>
      <c r="C55" t="s">
        <v>114</v>
      </c>
      <c r="D55" t="s">
        <v>115</v>
      </c>
      <c r="E55" t="s">
        <v>256</v>
      </c>
      <c r="F55" t="s">
        <v>257</v>
      </c>
    </row>
    <row r="56" spans="1:6">
      <c r="A56" t="s">
        <v>258</v>
      </c>
      <c r="B56" t="s">
        <v>91</v>
      </c>
      <c r="C56" t="s">
        <v>114</v>
      </c>
      <c r="D56" t="s">
        <v>115</v>
      </c>
      <c r="E56" t="s">
        <v>259</v>
      </c>
      <c r="F56" t="s">
        <v>139</v>
      </c>
    </row>
    <row r="57" spans="1:6">
      <c r="A57" t="s">
        <v>260</v>
      </c>
      <c r="B57" t="s">
        <v>91</v>
      </c>
      <c r="C57" t="s">
        <v>114</v>
      </c>
      <c r="D57" t="s">
        <v>115</v>
      </c>
      <c r="E57" t="s">
        <v>261</v>
      </c>
      <c r="F57" t="s">
        <v>262</v>
      </c>
    </row>
    <row r="58" spans="1:6">
      <c r="A58" t="s">
        <v>263</v>
      </c>
      <c r="B58" t="s">
        <v>91</v>
      </c>
      <c r="C58" t="s">
        <v>114</v>
      </c>
      <c r="D58" t="s">
        <v>115</v>
      </c>
      <c r="E58" t="s">
        <v>264</v>
      </c>
      <c r="F58" t="s">
        <v>265</v>
      </c>
    </row>
    <row r="59" spans="1:6">
      <c r="A59" t="s">
        <v>196</v>
      </c>
      <c r="B59" t="s">
        <v>91</v>
      </c>
      <c r="C59" t="s">
        <v>114</v>
      </c>
      <c r="D59" t="s">
        <v>115</v>
      </c>
      <c r="E59" t="s">
        <v>197</v>
      </c>
      <c r="F59" t="s">
        <v>136</v>
      </c>
    </row>
    <row r="60" spans="1:6">
      <c r="A60" t="s">
        <v>266</v>
      </c>
      <c r="B60" t="s">
        <v>91</v>
      </c>
      <c r="C60" t="s">
        <v>114</v>
      </c>
      <c r="D60" t="s">
        <v>115</v>
      </c>
      <c r="E60" t="s">
        <v>267</v>
      </c>
      <c r="F60" t="s">
        <v>268</v>
      </c>
    </row>
    <row r="61" spans="1:6">
      <c r="A61" t="s">
        <v>196</v>
      </c>
      <c r="B61" t="s">
        <v>91</v>
      </c>
      <c r="C61" t="s">
        <v>114</v>
      </c>
      <c r="D61" t="s">
        <v>115</v>
      </c>
      <c r="E61" t="s">
        <v>197</v>
      </c>
      <c r="F61" t="s">
        <v>136</v>
      </c>
    </row>
    <row r="62" spans="1:6">
      <c r="A62" t="s">
        <v>181</v>
      </c>
      <c r="B62" t="s">
        <v>91</v>
      </c>
      <c r="C62" t="s">
        <v>114</v>
      </c>
      <c r="D62" t="s">
        <v>115</v>
      </c>
      <c r="E62" t="s">
        <v>182</v>
      </c>
      <c r="F62" t="s">
        <v>183</v>
      </c>
    </row>
    <row r="63" spans="1:6">
      <c r="A63" t="s">
        <v>241</v>
      </c>
      <c r="B63" t="s">
        <v>91</v>
      </c>
      <c r="C63" t="s">
        <v>125</v>
      </c>
      <c r="D63" t="s">
        <v>115</v>
      </c>
      <c r="E63" t="s">
        <v>242</v>
      </c>
      <c r="F63" t="s">
        <v>174</v>
      </c>
    </row>
    <row r="64" spans="1:6">
      <c r="A64" t="s">
        <v>269</v>
      </c>
      <c r="B64" t="s">
        <v>91</v>
      </c>
      <c r="C64" t="s">
        <v>131</v>
      </c>
      <c r="D64" t="s">
        <v>115</v>
      </c>
      <c r="E64" t="s">
        <v>270</v>
      </c>
      <c r="F64" t="s">
        <v>271</v>
      </c>
    </row>
    <row r="65" spans="1:6">
      <c r="A65" t="s">
        <v>272</v>
      </c>
      <c r="B65" t="s">
        <v>91</v>
      </c>
      <c r="C65" t="s">
        <v>114</v>
      </c>
      <c r="D65" t="s">
        <v>115</v>
      </c>
      <c r="E65" t="s">
        <v>273</v>
      </c>
      <c r="F65" t="s">
        <v>136</v>
      </c>
    </row>
    <row r="66" spans="1:6">
      <c r="A66" t="s">
        <v>274</v>
      </c>
      <c r="B66" t="s">
        <v>91</v>
      </c>
      <c r="C66" t="s">
        <v>114</v>
      </c>
      <c r="D66" t="s">
        <v>115</v>
      </c>
      <c r="E66" t="s">
        <v>275</v>
      </c>
      <c r="F66" t="s">
        <v>127</v>
      </c>
    </row>
    <row r="67" spans="1:6">
      <c r="A67" t="s">
        <v>276</v>
      </c>
      <c r="B67" t="s">
        <v>91</v>
      </c>
      <c r="C67" t="s">
        <v>114</v>
      </c>
      <c r="D67" t="s">
        <v>115</v>
      </c>
      <c r="E67" t="s">
        <v>277</v>
      </c>
      <c r="F67" t="s">
        <v>139</v>
      </c>
    </row>
    <row r="68" spans="1:6">
      <c r="A68" t="s">
        <v>278</v>
      </c>
      <c r="B68" t="s">
        <v>91</v>
      </c>
      <c r="C68" t="s">
        <v>279</v>
      </c>
      <c r="D68" t="s">
        <v>115</v>
      </c>
      <c r="E68" t="s">
        <v>280</v>
      </c>
      <c r="F68" t="s">
        <v>149</v>
      </c>
    </row>
    <row r="69" spans="1:6">
      <c r="A69" t="s">
        <v>281</v>
      </c>
      <c r="B69" t="s">
        <v>91</v>
      </c>
      <c r="C69" t="s">
        <v>114</v>
      </c>
      <c r="D69" t="s">
        <v>115</v>
      </c>
      <c r="E69" t="s">
        <v>282</v>
      </c>
      <c r="F69" t="s">
        <v>283</v>
      </c>
    </row>
    <row r="70" spans="1:6">
      <c r="A70" t="s">
        <v>159</v>
      </c>
      <c r="B70" t="s">
        <v>91</v>
      </c>
      <c r="C70" t="s">
        <v>125</v>
      </c>
      <c r="D70" t="s">
        <v>115</v>
      </c>
      <c r="E70" t="s">
        <v>160</v>
      </c>
      <c r="F70" t="s">
        <v>161</v>
      </c>
    </row>
    <row r="71" spans="1:6">
      <c r="A71" t="s">
        <v>162</v>
      </c>
      <c r="B71" t="s">
        <v>91</v>
      </c>
      <c r="C71" t="s">
        <v>163</v>
      </c>
      <c r="D71" t="s">
        <v>115</v>
      </c>
      <c r="E71" t="s">
        <v>164</v>
      </c>
      <c r="F71" t="s">
        <v>165</v>
      </c>
    </row>
    <row r="72" spans="1:6">
      <c r="A72" t="s">
        <v>284</v>
      </c>
      <c r="B72" t="s">
        <v>91</v>
      </c>
      <c r="C72" t="s">
        <v>114</v>
      </c>
      <c r="D72" t="s">
        <v>115</v>
      </c>
      <c r="E72" t="s">
        <v>285</v>
      </c>
      <c r="F72" t="s">
        <v>286</v>
      </c>
    </row>
    <row r="73" spans="1:6">
      <c r="A73" t="s">
        <v>251</v>
      </c>
      <c r="B73" t="s">
        <v>91</v>
      </c>
      <c r="C73" t="s">
        <v>114</v>
      </c>
      <c r="D73" t="s">
        <v>115</v>
      </c>
      <c r="E73" t="s">
        <v>252</v>
      </c>
      <c r="F73" t="s">
        <v>161</v>
      </c>
    </row>
    <row r="74" spans="1:6">
      <c r="A74" t="s">
        <v>287</v>
      </c>
      <c r="B74" t="s">
        <v>91</v>
      </c>
      <c r="C74" t="s">
        <v>131</v>
      </c>
      <c r="D74" t="s">
        <v>115</v>
      </c>
      <c r="E74" t="s">
        <v>288</v>
      </c>
      <c r="F74" t="s">
        <v>289</v>
      </c>
    </row>
    <row r="75" spans="1:6">
      <c r="A75" t="s">
        <v>187</v>
      </c>
      <c r="B75" t="s">
        <v>91</v>
      </c>
      <c r="C75" t="s">
        <v>163</v>
      </c>
      <c r="D75" t="s">
        <v>115</v>
      </c>
      <c r="E75" t="s">
        <v>188</v>
      </c>
      <c r="F75" t="s">
        <v>189</v>
      </c>
    </row>
    <row r="76" spans="1:6">
      <c r="A76" t="s">
        <v>290</v>
      </c>
      <c r="B76" t="s">
        <v>91</v>
      </c>
      <c r="C76" t="s">
        <v>114</v>
      </c>
      <c r="D76" t="s">
        <v>115</v>
      </c>
      <c r="E76" t="s">
        <v>291</v>
      </c>
      <c r="F76" t="s">
        <v>268</v>
      </c>
    </row>
    <row r="77" spans="1:6">
      <c r="A77" t="s">
        <v>219</v>
      </c>
      <c r="B77" t="s">
        <v>91</v>
      </c>
      <c r="C77" t="s">
        <v>163</v>
      </c>
      <c r="D77" t="s">
        <v>115</v>
      </c>
      <c r="E77" t="s">
        <v>220</v>
      </c>
      <c r="F77" t="s">
        <v>221</v>
      </c>
    </row>
    <row r="78" spans="1:6">
      <c r="A78" t="s">
        <v>292</v>
      </c>
      <c r="B78" t="s">
        <v>91</v>
      </c>
      <c r="C78" t="s">
        <v>114</v>
      </c>
      <c r="D78" t="s">
        <v>115</v>
      </c>
      <c r="E78" t="s">
        <v>293</v>
      </c>
      <c r="F78" t="s">
        <v>127</v>
      </c>
    </row>
    <row r="79" spans="1:6">
      <c r="A79" t="s">
        <v>294</v>
      </c>
      <c r="B79" t="s">
        <v>91</v>
      </c>
      <c r="C79" t="s">
        <v>167</v>
      </c>
      <c r="D79" t="s">
        <v>115</v>
      </c>
      <c r="E79" t="s">
        <v>295</v>
      </c>
      <c r="F79" t="s">
        <v>195</v>
      </c>
    </row>
    <row r="80" spans="1:6">
      <c r="A80" t="s">
        <v>296</v>
      </c>
      <c r="B80" t="s">
        <v>91</v>
      </c>
      <c r="C80" t="s">
        <v>131</v>
      </c>
      <c r="D80" t="s">
        <v>115</v>
      </c>
      <c r="E80" t="s">
        <v>297</v>
      </c>
      <c r="F80" t="s">
        <v>298</v>
      </c>
    </row>
    <row r="81" spans="1:6">
      <c r="A81" t="s">
        <v>299</v>
      </c>
      <c r="B81" t="s">
        <v>91</v>
      </c>
      <c r="C81" t="s">
        <v>114</v>
      </c>
      <c r="D81" t="s">
        <v>115</v>
      </c>
      <c r="E81" t="s">
        <v>300</v>
      </c>
      <c r="F81" t="s">
        <v>133</v>
      </c>
    </row>
    <row r="82" spans="1:6">
      <c r="A82" t="s">
        <v>284</v>
      </c>
      <c r="B82" t="s">
        <v>91</v>
      </c>
      <c r="C82" t="s">
        <v>114</v>
      </c>
      <c r="D82" t="s">
        <v>115</v>
      </c>
      <c r="E82" t="s">
        <v>285</v>
      </c>
      <c r="F82" t="s">
        <v>286</v>
      </c>
    </row>
    <row r="83" spans="1:6">
      <c r="A83" t="s">
        <v>231</v>
      </c>
      <c r="B83" t="s">
        <v>91</v>
      </c>
      <c r="C83" t="s">
        <v>114</v>
      </c>
      <c r="D83" t="s">
        <v>115</v>
      </c>
      <c r="E83" t="s">
        <v>232</v>
      </c>
      <c r="F83" t="s">
        <v>233</v>
      </c>
    </row>
    <row r="84" spans="1:6">
      <c r="A84" t="s">
        <v>206</v>
      </c>
      <c r="B84" t="s">
        <v>91</v>
      </c>
      <c r="C84" t="s">
        <v>114</v>
      </c>
      <c r="D84" t="s">
        <v>115</v>
      </c>
      <c r="E84" t="s">
        <v>207</v>
      </c>
      <c r="F84" t="s">
        <v>208</v>
      </c>
    </row>
    <row r="85" spans="1:6">
      <c r="A85" t="s">
        <v>301</v>
      </c>
      <c r="B85" t="s">
        <v>91</v>
      </c>
      <c r="C85" t="s">
        <v>125</v>
      </c>
      <c r="D85" t="s">
        <v>115</v>
      </c>
      <c r="E85" t="s">
        <v>239</v>
      </c>
      <c r="F85" t="s">
        <v>174</v>
      </c>
    </row>
    <row r="86" spans="1:6">
      <c r="A86" t="s">
        <v>302</v>
      </c>
      <c r="B86" t="s">
        <v>91</v>
      </c>
      <c r="C86" t="s">
        <v>131</v>
      </c>
      <c r="D86" t="s">
        <v>115</v>
      </c>
      <c r="E86" t="s">
        <v>303</v>
      </c>
      <c r="F86" t="s">
        <v>211</v>
      </c>
    </row>
    <row r="87" spans="1:6">
      <c r="A87" t="s">
        <v>274</v>
      </c>
      <c r="B87" t="s">
        <v>91</v>
      </c>
      <c r="C87" t="s">
        <v>114</v>
      </c>
      <c r="D87" t="s">
        <v>115</v>
      </c>
      <c r="E87" t="s">
        <v>275</v>
      </c>
      <c r="F87" t="s">
        <v>127</v>
      </c>
    </row>
    <row r="88" spans="1:6">
      <c r="A88" t="s">
        <v>304</v>
      </c>
      <c r="B88" t="s">
        <v>91</v>
      </c>
      <c r="C88" t="s">
        <v>114</v>
      </c>
      <c r="D88" t="s">
        <v>115</v>
      </c>
      <c r="E88" t="s">
        <v>305</v>
      </c>
      <c r="F88" t="s">
        <v>306</v>
      </c>
    </row>
    <row r="89" spans="1:6">
      <c r="A89" t="s">
        <v>251</v>
      </c>
      <c r="B89" t="s">
        <v>91</v>
      </c>
      <c r="C89" t="s">
        <v>114</v>
      </c>
      <c r="D89" t="s">
        <v>115</v>
      </c>
      <c r="E89" t="s">
        <v>252</v>
      </c>
      <c r="F89" t="s">
        <v>161</v>
      </c>
    </row>
    <row r="90" spans="1:6">
      <c r="A90" t="s">
        <v>307</v>
      </c>
      <c r="B90" t="s">
        <v>91</v>
      </c>
      <c r="C90" t="s">
        <v>114</v>
      </c>
      <c r="D90" t="s">
        <v>115</v>
      </c>
      <c r="E90" t="s">
        <v>308</v>
      </c>
      <c r="F90" t="s">
        <v>127</v>
      </c>
    </row>
    <row r="91" spans="1:6">
      <c r="A91" t="s">
        <v>245</v>
      </c>
      <c r="B91" t="s">
        <v>91</v>
      </c>
      <c r="C91" t="s">
        <v>114</v>
      </c>
      <c r="D91" t="s">
        <v>115</v>
      </c>
      <c r="E91" t="s">
        <v>246</v>
      </c>
      <c r="F91" t="s">
        <v>247</v>
      </c>
    </row>
    <row r="92" spans="1:6">
      <c r="A92" t="s">
        <v>294</v>
      </c>
      <c r="B92" t="s">
        <v>91</v>
      </c>
      <c r="C92" t="s">
        <v>167</v>
      </c>
      <c r="D92" t="s">
        <v>115</v>
      </c>
      <c r="E92" t="s">
        <v>295</v>
      </c>
      <c r="F92" t="s">
        <v>195</v>
      </c>
    </row>
    <row r="93" spans="1:6">
      <c r="A93" t="s">
        <v>212</v>
      </c>
      <c r="B93" t="s">
        <v>91</v>
      </c>
      <c r="C93" t="s">
        <v>204</v>
      </c>
      <c r="D93" t="s">
        <v>115</v>
      </c>
      <c r="E93" t="s">
        <v>213</v>
      </c>
      <c r="F93" t="s">
        <v>136</v>
      </c>
    </row>
    <row r="94" spans="1:6">
      <c r="A94" t="s">
        <v>309</v>
      </c>
      <c r="B94" t="s">
        <v>91</v>
      </c>
      <c r="C94" t="s">
        <v>131</v>
      </c>
      <c r="D94" t="s">
        <v>115</v>
      </c>
      <c r="E94" t="s">
        <v>227</v>
      </c>
      <c r="F94" t="s">
        <v>136</v>
      </c>
    </row>
    <row r="95" spans="1:6">
      <c r="A95" t="s">
        <v>302</v>
      </c>
      <c r="B95" t="s">
        <v>91</v>
      </c>
      <c r="C95" t="s">
        <v>131</v>
      </c>
      <c r="D95" t="s">
        <v>115</v>
      </c>
      <c r="E95" t="s">
        <v>303</v>
      </c>
      <c r="F95" t="s">
        <v>211</v>
      </c>
    </row>
    <row r="96" spans="1:6">
      <c r="A96" t="s">
        <v>310</v>
      </c>
      <c r="B96" t="s">
        <v>91</v>
      </c>
      <c r="C96" t="s">
        <v>167</v>
      </c>
      <c r="D96" t="s">
        <v>115</v>
      </c>
      <c r="E96" t="s">
        <v>311</v>
      </c>
      <c r="F96" t="s">
        <v>312</v>
      </c>
    </row>
    <row r="97" spans="1:6">
      <c r="A97" t="s">
        <v>313</v>
      </c>
      <c r="B97" t="s">
        <v>91</v>
      </c>
      <c r="C97" t="s">
        <v>167</v>
      </c>
      <c r="D97" t="s">
        <v>115</v>
      </c>
      <c r="E97" t="s">
        <v>314</v>
      </c>
      <c r="F97" t="s">
        <v>298</v>
      </c>
    </row>
    <row r="98" spans="1:6">
      <c r="A98" t="s">
        <v>315</v>
      </c>
      <c r="B98" t="s">
        <v>91</v>
      </c>
      <c r="C98" t="s">
        <v>125</v>
      </c>
      <c r="D98" t="s">
        <v>115</v>
      </c>
      <c r="E98" t="s">
        <v>316</v>
      </c>
      <c r="F98" t="s">
        <v>127</v>
      </c>
    </row>
    <row r="99" spans="1:6">
      <c r="A99" t="s">
        <v>317</v>
      </c>
      <c r="B99" t="s">
        <v>91</v>
      </c>
      <c r="C99" t="s">
        <v>114</v>
      </c>
      <c r="D99" t="s">
        <v>115</v>
      </c>
      <c r="E99" t="s">
        <v>318</v>
      </c>
      <c r="F99" t="s">
        <v>319</v>
      </c>
    </row>
    <row r="100" spans="1:6">
      <c r="A100" t="s">
        <v>320</v>
      </c>
      <c r="B100" t="s">
        <v>91</v>
      </c>
      <c r="C100" t="s">
        <v>279</v>
      </c>
      <c r="D100" t="s">
        <v>115</v>
      </c>
      <c r="E100" t="s">
        <v>321</v>
      </c>
      <c r="F100" t="s">
        <v>127</v>
      </c>
    </row>
    <row r="101" spans="1:6">
      <c r="A101" t="s">
        <v>322</v>
      </c>
      <c r="B101" t="s">
        <v>91</v>
      </c>
      <c r="C101" t="s">
        <v>131</v>
      </c>
      <c r="D101" t="s">
        <v>115</v>
      </c>
      <c r="E101" t="s">
        <v>323</v>
      </c>
      <c r="F101" t="s">
        <v>324</v>
      </c>
    </row>
    <row r="102" spans="1:6">
      <c r="A102" t="s">
        <v>325</v>
      </c>
      <c r="B102" t="s">
        <v>91</v>
      </c>
      <c r="C102" t="s">
        <v>125</v>
      </c>
      <c r="D102" t="s">
        <v>115</v>
      </c>
      <c r="E102" t="s">
        <v>326</v>
      </c>
      <c r="F102" t="s">
        <v>155</v>
      </c>
    </row>
    <row r="103" spans="1:6">
      <c r="A103" t="s">
        <v>327</v>
      </c>
      <c r="B103" t="s">
        <v>91</v>
      </c>
      <c r="C103" t="s">
        <v>114</v>
      </c>
      <c r="D103" t="s">
        <v>115</v>
      </c>
      <c r="E103" t="s">
        <v>328</v>
      </c>
      <c r="F103" t="s">
        <v>139</v>
      </c>
    </row>
    <row r="104" spans="1:6">
      <c r="A104" t="s">
        <v>113</v>
      </c>
      <c r="B104" t="s">
        <v>91</v>
      </c>
      <c r="C104" t="s">
        <v>114</v>
      </c>
      <c r="D104" t="s">
        <v>115</v>
      </c>
      <c r="E104" t="s">
        <v>116</v>
      </c>
      <c r="F104" t="s">
        <v>117</v>
      </c>
    </row>
    <row r="105" spans="1:6">
      <c r="A105" t="s">
        <v>329</v>
      </c>
      <c r="B105" t="s">
        <v>91</v>
      </c>
      <c r="C105" t="s">
        <v>330</v>
      </c>
      <c r="D105" t="s">
        <v>115</v>
      </c>
      <c r="E105" t="s">
        <v>331</v>
      </c>
      <c r="F105" t="s">
        <v>332</v>
      </c>
    </row>
    <row r="106" spans="1:6">
      <c r="A106" t="s">
        <v>329</v>
      </c>
      <c r="B106" t="s">
        <v>91</v>
      </c>
      <c r="C106" t="s">
        <v>330</v>
      </c>
      <c r="D106" t="s">
        <v>115</v>
      </c>
      <c r="E106" t="s">
        <v>331</v>
      </c>
      <c r="F106" t="s">
        <v>332</v>
      </c>
    </row>
    <row r="107" spans="1:6">
      <c r="A107" t="s">
        <v>258</v>
      </c>
      <c r="B107" t="s">
        <v>91</v>
      </c>
      <c r="C107" t="s">
        <v>114</v>
      </c>
      <c r="D107" t="s">
        <v>115</v>
      </c>
      <c r="E107" t="s">
        <v>259</v>
      </c>
      <c r="F107" t="s">
        <v>139</v>
      </c>
    </row>
    <row r="108" spans="1:6">
      <c r="A108" t="s">
        <v>333</v>
      </c>
      <c r="B108" t="s">
        <v>91</v>
      </c>
      <c r="C108" t="s">
        <v>114</v>
      </c>
      <c r="D108" t="s">
        <v>115</v>
      </c>
      <c r="E108" t="s">
        <v>334</v>
      </c>
      <c r="F108" t="s">
        <v>289</v>
      </c>
    </row>
    <row r="109" spans="1:6">
      <c r="A109" t="s">
        <v>335</v>
      </c>
      <c r="B109" t="s">
        <v>91</v>
      </c>
      <c r="C109" t="s">
        <v>125</v>
      </c>
      <c r="D109" t="s">
        <v>115</v>
      </c>
      <c r="E109" t="s">
        <v>336</v>
      </c>
      <c r="F109" t="s">
        <v>146</v>
      </c>
    </row>
    <row r="110" spans="1:6">
      <c r="A110" t="s">
        <v>337</v>
      </c>
      <c r="B110" t="s">
        <v>91</v>
      </c>
      <c r="C110" t="s">
        <v>125</v>
      </c>
      <c r="D110" t="s">
        <v>115</v>
      </c>
      <c r="E110" t="s">
        <v>338</v>
      </c>
      <c r="F110" t="s">
        <v>123</v>
      </c>
    </row>
    <row r="111" spans="1:6">
      <c r="A111" t="s">
        <v>339</v>
      </c>
      <c r="B111" t="s">
        <v>91</v>
      </c>
      <c r="C111" t="s">
        <v>163</v>
      </c>
      <c r="D111" t="s">
        <v>115</v>
      </c>
      <c r="E111" t="s">
        <v>340</v>
      </c>
      <c r="F111" t="s">
        <v>341</v>
      </c>
    </row>
    <row r="112" spans="1:6">
      <c r="A112" t="s">
        <v>130</v>
      </c>
      <c r="B112" t="s">
        <v>91</v>
      </c>
      <c r="C112" t="s">
        <v>131</v>
      </c>
      <c r="D112" t="s">
        <v>115</v>
      </c>
      <c r="E112" t="s">
        <v>132</v>
      </c>
      <c r="F112" t="s">
        <v>133</v>
      </c>
    </row>
    <row r="113" spans="1:6">
      <c r="A113" t="s">
        <v>342</v>
      </c>
      <c r="B113" t="s">
        <v>91</v>
      </c>
      <c r="C113" t="s">
        <v>114</v>
      </c>
      <c r="D113" t="s">
        <v>115</v>
      </c>
      <c r="E113" t="s">
        <v>343</v>
      </c>
      <c r="F113" t="s">
        <v>344</v>
      </c>
    </row>
    <row r="114" spans="1:6">
      <c r="A114" t="s">
        <v>345</v>
      </c>
      <c r="B114" t="s">
        <v>91</v>
      </c>
      <c r="C114" t="s">
        <v>114</v>
      </c>
      <c r="D114" t="s">
        <v>115</v>
      </c>
      <c r="E114" t="s">
        <v>346</v>
      </c>
      <c r="F114" t="s">
        <v>347</v>
      </c>
    </row>
    <row r="115" spans="1:6">
      <c r="A115" t="s">
        <v>348</v>
      </c>
      <c r="B115" t="s">
        <v>91</v>
      </c>
      <c r="C115" t="s">
        <v>125</v>
      </c>
      <c r="D115" t="s">
        <v>115</v>
      </c>
      <c r="E115" t="s">
        <v>349</v>
      </c>
      <c r="F115" t="s">
        <v>120</v>
      </c>
    </row>
    <row r="116" spans="1:6">
      <c r="A116" t="s">
        <v>350</v>
      </c>
      <c r="B116" t="s">
        <v>91</v>
      </c>
      <c r="C116" t="s">
        <v>167</v>
      </c>
      <c r="D116" t="s">
        <v>115</v>
      </c>
      <c r="E116" t="s">
        <v>351</v>
      </c>
      <c r="F116" t="s">
        <v>352</v>
      </c>
    </row>
    <row r="117" spans="1:6">
      <c r="A117" t="s">
        <v>353</v>
      </c>
      <c r="B117" t="s">
        <v>91</v>
      </c>
      <c r="C117" t="s">
        <v>330</v>
      </c>
      <c r="D117" t="s">
        <v>115</v>
      </c>
      <c r="E117" t="s">
        <v>331</v>
      </c>
      <c r="F117" t="s">
        <v>283</v>
      </c>
    </row>
    <row r="118" spans="1:6">
      <c r="A118" t="s">
        <v>354</v>
      </c>
      <c r="B118" t="s">
        <v>91</v>
      </c>
      <c r="D118" t="s">
        <v>115</v>
      </c>
      <c r="E118" t="s">
        <v>355</v>
      </c>
      <c r="F118" t="s">
        <v>268</v>
      </c>
    </row>
    <row r="119" spans="1:6">
      <c r="A119" t="s">
        <v>181</v>
      </c>
      <c r="B119" t="s">
        <v>91</v>
      </c>
      <c r="C119" t="s">
        <v>114</v>
      </c>
      <c r="D119" t="s">
        <v>115</v>
      </c>
      <c r="E119" t="s">
        <v>182</v>
      </c>
      <c r="F119" t="s">
        <v>183</v>
      </c>
    </row>
    <row r="120" spans="1:6">
      <c r="A120" t="s">
        <v>356</v>
      </c>
      <c r="B120" t="s">
        <v>91</v>
      </c>
      <c r="C120" t="s">
        <v>125</v>
      </c>
      <c r="D120" t="s">
        <v>115</v>
      </c>
      <c r="E120" t="s">
        <v>357</v>
      </c>
      <c r="F120" t="s">
        <v>149</v>
      </c>
    </row>
    <row r="121" spans="1:6">
      <c r="A121" t="s">
        <v>358</v>
      </c>
      <c r="B121" t="s">
        <v>91</v>
      </c>
      <c r="C121" t="s">
        <v>125</v>
      </c>
      <c r="D121" t="s">
        <v>115</v>
      </c>
      <c r="E121" t="s">
        <v>359</v>
      </c>
      <c r="F121" t="s">
        <v>174</v>
      </c>
    </row>
    <row r="122" spans="1:6">
      <c r="A122" t="s">
        <v>360</v>
      </c>
      <c r="B122" t="s">
        <v>91</v>
      </c>
      <c r="C122" t="s">
        <v>131</v>
      </c>
      <c r="D122" t="s">
        <v>115</v>
      </c>
      <c r="E122" t="s">
        <v>361</v>
      </c>
      <c r="F122" t="s">
        <v>178</v>
      </c>
    </row>
    <row r="123" spans="1:6">
      <c r="A123" t="s">
        <v>255</v>
      </c>
      <c r="B123" t="s">
        <v>91</v>
      </c>
      <c r="C123" t="s">
        <v>114</v>
      </c>
      <c r="D123" t="s">
        <v>115</v>
      </c>
      <c r="E123" t="s">
        <v>256</v>
      </c>
      <c r="F123" t="s">
        <v>257</v>
      </c>
    </row>
    <row r="124" spans="1:6">
      <c r="A124" t="s">
        <v>327</v>
      </c>
      <c r="B124" t="s">
        <v>91</v>
      </c>
      <c r="C124" t="s">
        <v>114</v>
      </c>
      <c r="D124" t="s">
        <v>115</v>
      </c>
      <c r="E124" t="s">
        <v>328</v>
      </c>
      <c r="F124" t="s">
        <v>139</v>
      </c>
    </row>
    <row r="125" spans="1:6">
      <c r="A125" t="s">
        <v>362</v>
      </c>
      <c r="B125" t="s">
        <v>91</v>
      </c>
      <c r="C125" t="s">
        <v>125</v>
      </c>
      <c r="D125" t="s">
        <v>115</v>
      </c>
      <c r="E125" t="s">
        <v>363</v>
      </c>
      <c r="F125" t="s">
        <v>364</v>
      </c>
    </row>
    <row r="126" spans="1:6">
      <c r="A126" t="s">
        <v>251</v>
      </c>
      <c r="B126" t="s">
        <v>91</v>
      </c>
      <c r="C126" t="s">
        <v>114</v>
      </c>
      <c r="D126" t="s">
        <v>115</v>
      </c>
      <c r="E126" t="s">
        <v>252</v>
      </c>
      <c r="F126" t="s">
        <v>161</v>
      </c>
    </row>
    <row r="127" spans="1:6">
      <c r="A127" t="s">
        <v>365</v>
      </c>
      <c r="B127" t="s">
        <v>91</v>
      </c>
      <c r="C127" t="s">
        <v>114</v>
      </c>
      <c r="D127" t="s">
        <v>115</v>
      </c>
      <c r="E127" t="s">
        <v>366</v>
      </c>
      <c r="F127" t="s">
        <v>136</v>
      </c>
    </row>
    <row r="128" spans="1:6">
      <c r="A128" t="s">
        <v>367</v>
      </c>
      <c r="B128" t="s">
        <v>91</v>
      </c>
      <c r="C128" t="s">
        <v>114</v>
      </c>
      <c r="D128" t="s">
        <v>115</v>
      </c>
      <c r="E128" t="s">
        <v>368</v>
      </c>
      <c r="F128" t="s">
        <v>127</v>
      </c>
    </row>
    <row r="129" spans="1:6">
      <c r="A129" t="s">
        <v>369</v>
      </c>
      <c r="B129" t="s">
        <v>91</v>
      </c>
      <c r="C129" t="s">
        <v>114</v>
      </c>
      <c r="D129" t="s">
        <v>115</v>
      </c>
      <c r="E129" t="s">
        <v>370</v>
      </c>
      <c r="F129" t="s">
        <v>149</v>
      </c>
    </row>
    <row r="130" spans="1:6">
      <c r="A130" t="s">
        <v>371</v>
      </c>
      <c r="B130" t="s">
        <v>91</v>
      </c>
      <c r="C130" t="s">
        <v>114</v>
      </c>
      <c r="D130" t="s">
        <v>115</v>
      </c>
      <c r="E130" t="s">
        <v>328</v>
      </c>
      <c r="F130" t="s">
        <v>298</v>
      </c>
    </row>
    <row r="131" spans="1:6">
      <c r="A131" t="s">
        <v>372</v>
      </c>
      <c r="B131" t="s">
        <v>91</v>
      </c>
      <c r="C131" t="s">
        <v>114</v>
      </c>
      <c r="D131" t="s">
        <v>115</v>
      </c>
      <c r="E131" t="s">
        <v>373</v>
      </c>
      <c r="F131" t="s">
        <v>127</v>
      </c>
    </row>
    <row r="132" spans="1:6">
      <c r="A132" t="s">
        <v>310</v>
      </c>
      <c r="B132" t="s">
        <v>91</v>
      </c>
      <c r="C132" t="s">
        <v>167</v>
      </c>
      <c r="D132" t="s">
        <v>115</v>
      </c>
      <c r="E132" t="s">
        <v>311</v>
      </c>
      <c r="F132" t="s">
        <v>312</v>
      </c>
    </row>
    <row r="133" spans="1:6">
      <c r="A133" t="s">
        <v>226</v>
      </c>
      <c r="B133" t="s">
        <v>91</v>
      </c>
      <c r="C133" t="s">
        <v>131</v>
      </c>
      <c r="D133" t="s">
        <v>115</v>
      </c>
      <c r="E133" t="s">
        <v>227</v>
      </c>
      <c r="F133" t="s">
        <v>174</v>
      </c>
    </row>
    <row r="134" spans="1:6">
      <c r="A134" t="s">
        <v>269</v>
      </c>
      <c r="B134" t="s">
        <v>91</v>
      </c>
      <c r="C134" t="s">
        <v>131</v>
      </c>
      <c r="D134" t="s">
        <v>115</v>
      </c>
      <c r="E134" t="s">
        <v>270</v>
      </c>
      <c r="F134" t="s">
        <v>271</v>
      </c>
    </row>
    <row r="135" spans="1:6">
      <c r="A135" t="s">
        <v>374</v>
      </c>
      <c r="B135" t="s">
        <v>91</v>
      </c>
      <c r="C135" t="s">
        <v>114</v>
      </c>
      <c r="D135" t="s">
        <v>115</v>
      </c>
      <c r="E135" t="s">
        <v>375</v>
      </c>
      <c r="F135" t="s">
        <v>136</v>
      </c>
    </row>
    <row r="136" spans="1:6">
      <c r="A136" t="s">
        <v>376</v>
      </c>
      <c r="B136" t="s">
        <v>91</v>
      </c>
      <c r="C136" t="s">
        <v>114</v>
      </c>
      <c r="D136" t="s">
        <v>115</v>
      </c>
      <c r="E136" t="s">
        <v>377</v>
      </c>
      <c r="F136" t="s">
        <v>127</v>
      </c>
    </row>
    <row r="137" spans="1:6">
      <c r="A137" t="s">
        <v>378</v>
      </c>
      <c r="B137" t="s">
        <v>91</v>
      </c>
      <c r="C137" t="s">
        <v>131</v>
      </c>
      <c r="D137" t="s">
        <v>115</v>
      </c>
      <c r="E137" t="s">
        <v>379</v>
      </c>
      <c r="F137" t="s">
        <v>133</v>
      </c>
    </row>
    <row r="138" spans="1:6">
      <c r="A138" t="s">
        <v>380</v>
      </c>
      <c r="B138" t="s">
        <v>91</v>
      </c>
      <c r="C138" t="s">
        <v>249</v>
      </c>
      <c r="D138" t="s">
        <v>115</v>
      </c>
      <c r="E138" t="s">
        <v>381</v>
      </c>
      <c r="F138" t="s">
        <v>268</v>
      </c>
    </row>
    <row r="139" spans="1:6">
      <c r="A139" t="s">
        <v>382</v>
      </c>
      <c r="B139" t="s">
        <v>91</v>
      </c>
      <c r="C139" t="s">
        <v>114</v>
      </c>
      <c r="D139" t="s">
        <v>115</v>
      </c>
      <c r="E139" t="s">
        <v>383</v>
      </c>
      <c r="F139" t="s">
        <v>127</v>
      </c>
    </row>
    <row r="140" spans="1:6">
      <c r="A140" t="s">
        <v>278</v>
      </c>
      <c r="B140" t="s">
        <v>91</v>
      </c>
      <c r="C140" t="s">
        <v>279</v>
      </c>
      <c r="D140" t="s">
        <v>115</v>
      </c>
      <c r="E140" t="s">
        <v>280</v>
      </c>
      <c r="F140" t="s">
        <v>149</v>
      </c>
    </row>
    <row r="141" spans="1:6">
      <c r="A141" t="s">
        <v>301</v>
      </c>
      <c r="B141" t="s">
        <v>91</v>
      </c>
      <c r="C141" t="s">
        <v>125</v>
      </c>
      <c r="D141" t="s">
        <v>115</v>
      </c>
      <c r="E141" t="s">
        <v>239</v>
      </c>
      <c r="F141" t="s">
        <v>174</v>
      </c>
    </row>
    <row r="142" spans="1:6">
      <c r="A142" t="s">
        <v>251</v>
      </c>
      <c r="B142" t="s">
        <v>91</v>
      </c>
      <c r="C142" t="s">
        <v>114</v>
      </c>
      <c r="D142" t="s">
        <v>115</v>
      </c>
      <c r="E142" t="s">
        <v>252</v>
      </c>
      <c r="F142" t="s">
        <v>161</v>
      </c>
    </row>
    <row r="143" spans="1:6">
      <c r="A143" t="s">
        <v>384</v>
      </c>
      <c r="B143" t="s">
        <v>91</v>
      </c>
      <c r="C143" t="s">
        <v>114</v>
      </c>
      <c r="D143" t="s">
        <v>115</v>
      </c>
      <c r="E143" t="s">
        <v>385</v>
      </c>
      <c r="F143" t="s">
        <v>155</v>
      </c>
    </row>
    <row r="144" spans="1:6">
      <c r="A144" t="s">
        <v>386</v>
      </c>
      <c r="B144" t="s">
        <v>91</v>
      </c>
      <c r="C144" t="s">
        <v>114</v>
      </c>
      <c r="D144" t="s">
        <v>115</v>
      </c>
      <c r="E144" t="s">
        <v>387</v>
      </c>
      <c r="F144" t="s">
        <v>136</v>
      </c>
    </row>
    <row r="145" spans="1:6">
      <c r="A145" t="s">
        <v>175</v>
      </c>
      <c r="B145" t="s">
        <v>91</v>
      </c>
      <c r="C145" t="s">
        <v>176</v>
      </c>
      <c r="D145" t="s">
        <v>115</v>
      </c>
      <c r="E145" t="s">
        <v>177</v>
      </c>
      <c r="F145" t="s">
        <v>178</v>
      </c>
    </row>
    <row r="146" spans="1:6">
      <c r="A146" t="s">
        <v>342</v>
      </c>
      <c r="B146" t="s">
        <v>91</v>
      </c>
      <c r="C146" t="s">
        <v>114</v>
      </c>
      <c r="D146" t="s">
        <v>115</v>
      </c>
      <c r="E146" t="s">
        <v>343</v>
      </c>
      <c r="F146" t="s">
        <v>344</v>
      </c>
    </row>
    <row r="147" spans="1:6">
      <c r="A147" t="s">
        <v>358</v>
      </c>
      <c r="B147" t="s">
        <v>91</v>
      </c>
      <c r="C147" t="s">
        <v>125</v>
      </c>
      <c r="D147" t="s">
        <v>115</v>
      </c>
      <c r="E147" t="s">
        <v>359</v>
      </c>
      <c r="F147" t="s">
        <v>174</v>
      </c>
    </row>
    <row r="148" spans="1:6">
      <c r="A148" t="s">
        <v>388</v>
      </c>
      <c r="B148" t="s">
        <v>91</v>
      </c>
      <c r="C148" t="s">
        <v>249</v>
      </c>
      <c r="D148" t="s">
        <v>115</v>
      </c>
      <c r="E148" t="s">
        <v>389</v>
      </c>
      <c r="F148" t="s">
        <v>364</v>
      </c>
    </row>
    <row r="149" spans="1:6">
      <c r="A149" t="s">
        <v>258</v>
      </c>
      <c r="B149" t="s">
        <v>91</v>
      </c>
      <c r="C149" t="s">
        <v>114</v>
      </c>
      <c r="D149" t="s">
        <v>115</v>
      </c>
      <c r="E149" t="s">
        <v>259</v>
      </c>
      <c r="F149" t="s">
        <v>139</v>
      </c>
    </row>
    <row r="150" spans="1:6">
      <c r="A150" t="s">
        <v>390</v>
      </c>
      <c r="B150" t="s">
        <v>91</v>
      </c>
      <c r="C150" t="s">
        <v>167</v>
      </c>
      <c r="D150" t="s">
        <v>115</v>
      </c>
      <c r="E150" t="s">
        <v>391</v>
      </c>
      <c r="F150" t="s">
        <v>392</v>
      </c>
    </row>
    <row r="151" spans="1:6">
      <c r="A151" t="s">
        <v>393</v>
      </c>
      <c r="B151" t="s">
        <v>91</v>
      </c>
      <c r="C151" t="s">
        <v>223</v>
      </c>
      <c r="D151" t="s">
        <v>115</v>
      </c>
      <c r="E151" t="s">
        <v>394</v>
      </c>
      <c r="F151" t="s">
        <v>395</v>
      </c>
    </row>
    <row r="152" spans="1:6">
      <c r="A152" t="s">
        <v>396</v>
      </c>
      <c r="B152" t="s">
        <v>91</v>
      </c>
      <c r="C152" t="s">
        <v>114</v>
      </c>
      <c r="D152" t="s">
        <v>115</v>
      </c>
      <c r="E152" t="s">
        <v>277</v>
      </c>
      <c r="F152" t="s">
        <v>174</v>
      </c>
    </row>
    <row r="153" spans="1:6">
      <c r="A153" t="s">
        <v>397</v>
      </c>
      <c r="B153" t="s">
        <v>91</v>
      </c>
      <c r="C153" t="s">
        <v>204</v>
      </c>
      <c r="D153" t="s">
        <v>115</v>
      </c>
      <c r="E153" t="s">
        <v>398</v>
      </c>
      <c r="F153" t="s">
        <v>399</v>
      </c>
    </row>
    <row r="154" spans="1:6">
      <c r="A154" t="s">
        <v>400</v>
      </c>
      <c r="B154" t="s">
        <v>91</v>
      </c>
      <c r="C154" t="s">
        <v>114</v>
      </c>
      <c r="D154" t="s">
        <v>115</v>
      </c>
      <c r="E154" t="s">
        <v>401</v>
      </c>
      <c r="F154" t="s">
        <v>149</v>
      </c>
    </row>
    <row r="155" spans="1:6">
      <c r="A155" t="s">
        <v>170</v>
      </c>
      <c r="B155" t="s">
        <v>91</v>
      </c>
      <c r="C155" t="s">
        <v>114</v>
      </c>
      <c r="D155" t="s">
        <v>115</v>
      </c>
      <c r="E155" t="s">
        <v>171</v>
      </c>
      <c r="F155" t="s">
        <v>172</v>
      </c>
    </row>
    <row r="156" spans="1:6">
      <c r="A156" t="s">
        <v>137</v>
      </c>
      <c r="B156" t="s">
        <v>91</v>
      </c>
      <c r="C156" t="s">
        <v>131</v>
      </c>
      <c r="D156" t="s">
        <v>115</v>
      </c>
      <c r="E156" t="s">
        <v>138</v>
      </c>
      <c r="F156" t="s">
        <v>139</v>
      </c>
    </row>
    <row r="157" spans="1:6">
      <c r="A157" t="s">
        <v>402</v>
      </c>
      <c r="B157" t="s">
        <v>91</v>
      </c>
      <c r="C157" t="s">
        <v>131</v>
      </c>
      <c r="D157" t="s">
        <v>115</v>
      </c>
      <c r="E157" t="s">
        <v>164</v>
      </c>
      <c r="F157" t="s">
        <v>195</v>
      </c>
    </row>
    <row r="158" spans="1:6">
      <c r="A158" t="s">
        <v>403</v>
      </c>
      <c r="B158" t="s">
        <v>91</v>
      </c>
      <c r="C158" t="s">
        <v>125</v>
      </c>
      <c r="D158" t="s">
        <v>115</v>
      </c>
      <c r="E158" t="s">
        <v>404</v>
      </c>
      <c r="F158" t="s">
        <v>155</v>
      </c>
    </row>
    <row r="159" spans="1:6">
      <c r="A159" t="s">
        <v>345</v>
      </c>
      <c r="B159" t="s">
        <v>91</v>
      </c>
      <c r="C159" t="s">
        <v>114</v>
      </c>
      <c r="D159" t="s">
        <v>115</v>
      </c>
      <c r="E159" t="s">
        <v>346</v>
      </c>
      <c r="F159" t="s">
        <v>347</v>
      </c>
    </row>
    <row r="160" spans="1:6">
      <c r="A160" t="s">
        <v>405</v>
      </c>
      <c r="B160" t="s">
        <v>91</v>
      </c>
      <c r="C160" t="s">
        <v>114</v>
      </c>
      <c r="D160" t="s">
        <v>115</v>
      </c>
      <c r="E160" t="s">
        <v>406</v>
      </c>
      <c r="F160" t="s">
        <v>407</v>
      </c>
    </row>
    <row r="161" spans="1:6">
      <c r="A161" t="s">
        <v>408</v>
      </c>
      <c r="B161" t="s">
        <v>91</v>
      </c>
      <c r="C161" t="s">
        <v>114</v>
      </c>
      <c r="D161" t="s">
        <v>115</v>
      </c>
      <c r="E161" t="s">
        <v>409</v>
      </c>
      <c r="F161" t="s">
        <v>136</v>
      </c>
    </row>
    <row r="162" spans="1:6">
      <c r="A162" t="s">
        <v>410</v>
      </c>
      <c r="B162" t="s">
        <v>91</v>
      </c>
      <c r="C162" t="s">
        <v>131</v>
      </c>
      <c r="D162" t="s">
        <v>115</v>
      </c>
      <c r="E162" t="s">
        <v>411</v>
      </c>
      <c r="F162" t="s">
        <v>240</v>
      </c>
    </row>
    <row r="163" spans="1:6">
      <c r="A163" t="s">
        <v>412</v>
      </c>
      <c r="B163" t="s">
        <v>91</v>
      </c>
      <c r="C163" t="s">
        <v>413</v>
      </c>
      <c r="D163" t="s">
        <v>115</v>
      </c>
      <c r="E163" t="s">
        <v>414</v>
      </c>
      <c r="F163" t="s">
        <v>415</v>
      </c>
    </row>
    <row r="164" spans="1:6">
      <c r="A164" t="s">
        <v>416</v>
      </c>
      <c r="B164" t="s">
        <v>91</v>
      </c>
      <c r="C164" t="s">
        <v>114</v>
      </c>
      <c r="D164" t="s">
        <v>115</v>
      </c>
      <c r="E164" t="s">
        <v>417</v>
      </c>
      <c r="F164" t="s">
        <v>174</v>
      </c>
    </row>
    <row r="165" spans="1:6">
      <c r="A165" t="s">
        <v>238</v>
      </c>
      <c r="B165" t="s">
        <v>91</v>
      </c>
      <c r="C165" t="s">
        <v>125</v>
      </c>
      <c r="D165" t="s">
        <v>115</v>
      </c>
      <c r="E165" t="s">
        <v>239</v>
      </c>
      <c r="F165" t="s">
        <v>240</v>
      </c>
    </row>
    <row r="166" spans="1:6">
      <c r="A166" t="s">
        <v>327</v>
      </c>
      <c r="B166" t="s">
        <v>91</v>
      </c>
      <c r="C166" t="s">
        <v>114</v>
      </c>
      <c r="D166" t="s">
        <v>115</v>
      </c>
      <c r="E166" t="s">
        <v>328</v>
      </c>
      <c r="F166" t="s">
        <v>139</v>
      </c>
    </row>
    <row r="167" spans="1:6">
      <c r="A167" t="s">
        <v>418</v>
      </c>
      <c r="B167" t="s">
        <v>91</v>
      </c>
      <c r="C167" t="s">
        <v>131</v>
      </c>
      <c r="D167" t="s">
        <v>115</v>
      </c>
      <c r="E167" t="s">
        <v>419</v>
      </c>
      <c r="F167" t="s">
        <v>155</v>
      </c>
    </row>
    <row r="168" spans="1:6">
      <c r="A168" t="s">
        <v>420</v>
      </c>
      <c r="B168" t="s">
        <v>91</v>
      </c>
      <c r="C168" t="s">
        <v>114</v>
      </c>
      <c r="D168" t="s">
        <v>115</v>
      </c>
      <c r="E168" t="s">
        <v>421</v>
      </c>
      <c r="F168" t="s">
        <v>174</v>
      </c>
    </row>
    <row r="169" spans="1:6">
      <c r="A169" t="s">
        <v>354</v>
      </c>
      <c r="B169" t="s">
        <v>91</v>
      </c>
      <c r="D169" t="s">
        <v>115</v>
      </c>
      <c r="E169" t="s">
        <v>355</v>
      </c>
      <c r="F169" t="s">
        <v>268</v>
      </c>
    </row>
    <row r="170" spans="1:6">
      <c r="A170" t="s">
        <v>376</v>
      </c>
      <c r="B170" t="s">
        <v>91</v>
      </c>
      <c r="C170" t="s">
        <v>114</v>
      </c>
      <c r="D170" t="s">
        <v>115</v>
      </c>
      <c r="E170" t="s">
        <v>377</v>
      </c>
      <c r="F170" t="s">
        <v>127</v>
      </c>
    </row>
    <row r="171" spans="1:6">
      <c r="A171" t="s">
        <v>422</v>
      </c>
      <c r="B171" t="s">
        <v>91</v>
      </c>
      <c r="C171" t="s">
        <v>114</v>
      </c>
      <c r="D171" t="s">
        <v>115</v>
      </c>
      <c r="E171" t="s">
        <v>423</v>
      </c>
      <c r="F171" t="s">
        <v>424</v>
      </c>
    </row>
    <row r="172" spans="1:6">
      <c r="A172" t="s">
        <v>272</v>
      </c>
      <c r="B172" t="s">
        <v>91</v>
      </c>
      <c r="C172" t="s">
        <v>114</v>
      </c>
      <c r="D172" t="s">
        <v>115</v>
      </c>
      <c r="E172" t="s">
        <v>273</v>
      </c>
      <c r="F172" t="s">
        <v>136</v>
      </c>
    </row>
    <row r="173" spans="1:6">
      <c r="A173" t="s">
        <v>320</v>
      </c>
      <c r="B173" t="s">
        <v>91</v>
      </c>
      <c r="C173" t="s">
        <v>279</v>
      </c>
      <c r="D173" t="s">
        <v>115</v>
      </c>
      <c r="E173" t="s">
        <v>321</v>
      </c>
      <c r="F173" t="s">
        <v>127</v>
      </c>
    </row>
    <row r="174" spans="1:6">
      <c r="A174" t="s">
        <v>425</v>
      </c>
      <c r="B174" t="s">
        <v>91</v>
      </c>
      <c r="C174" t="s">
        <v>131</v>
      </c>
      <c r="D174" t="s">
        <v>115</v>
      </c>
      <c r="E174" t="s">
        <v>426</v>
      </c>
      <c r="F174" t="s">
        <v>155</v>
      </c>
    </row>
    <row r="175" spans="1:6">
      <c r="A175" t="s">
        <v>287</v>
      </c>
      <c r="B175" t="s">
        <v>91</v>
      </c>
      <c r="C175" t="s">
        <v>131</v>
      </c>
      <c r="D175" t="s">
        <v>115</v>
      </c>
      <c r="E175" t="s">
        <v>288</v>
      </c>
      <c r="F175" t="s">
        <v>289</v>
      </c>
    </row>
    <row r="176" spans="1:6">
      <c r="A176" t="s">
        <v>90</v>
      </c>
      <c r="B176" t="s">
        <v>91</v>
      </c>
      <c r="C176" t="s">
        <v>114</v>
      </c>
      <c r="D176" t="s">
        <v>115</v>
      </c>
      <c r="E176" t="s">
        <v>427</v>
      </c>
      <c r="F176" t="s">
        <v>136</v>
      </c>
    </row>
    <row r="177" spans="1:6">
      <c r="A177" t="s">
        <v>428</v>
      </c>
      <c r="B177" t="s">
        <v>91</v>
      </c>
      <c r="C177" t="s">
        <v>223</v>
      </c>
      <c r="D177" t="s">
        <v>115</v>
      </c>
      <c r="E177" t="s">
        <v>429</v>
      </c>
      <c r="F177" t="s">
        <v>364</v>
      </c>
    </row>
    <row r="178" spans="1:6">
      <c r="A178" t="s">
        <v>430</v>
      </c>
      <c r="B178" t="s">
        <v>91</v>
      </c>
      <c r="C178" t="s">
        <v>114</v>
      </c>
      <c r="D178" t="s">
        <v>115</v>
      </c>
      <c r="E178" t="s">
        <v>431</v>
      </c>
      <c r="F178" t="s">
        <v>432</v>
      </c>
    </row>
    <row r="179" spans="1:6">
      <c r="A179" t="s">
        <v>266</v>
      </c>
      <c r="B179" t="s">
        <v>91</v>
      </c>
      <c r="C179" t="s">
        <v>114</v>
      </c>
      <c r="D179" t="s">
        <v>115</v>
      </c>
      <c r="E179" t="s">
        <v>267</v>
      </c>
      <c r="F179" t="s">
        <v>268</v>
      </c>
    </row>
    <row r="180" spans="1:6">
      <c r="A180" t="s">
        <v>374</v>
      </c>
      <c r="B180" t="s">
        <v>91</v>
      </c>
      <c r="C180" t="s">
        <v>114</v>
      </c>
      <c r="D180" t="s">
        <v>115</v>
      </c>
      <c r="E180" t="s">
        <v>375</v>
      </c>
      <c r="F180" t="s">
        <v>136</v>
      </c>
    </row>
    <row r="181" spans="1:6">
      <c r="A181" t="s">
        <v>234</v>
      </c>
      <c r="B181" t="s">
        <v>91</v>
      </c>
      <c r="C181" t="s">
        <v>114</v>
      </c>
      <c r="D181" t="s">
        <v>115</v>
      </c>
      <c r="E181" t="s">
        <v>235</v>
      </c>
      <c r="F181" t="s">
        <v>146</v>
      </c>
    </row>
    <row r="182" spans="1:6">
      <c r="A182" t="s">
        <v>393</v>
      </c>
      <c r="B182" t="s">
        <v>91</v>
      </c>
      <c r="C182" t="s">
        <v>223</v>
      </c>
      <c r="D182" t="s">
        <v>115</v>
      </c>
      <c r="E182" t="s">
        <v>394</v>
      </c>
      <c r="F182" t="s">
        <v>395</v>
      </c>
    </row>
    <row r="183" spans="1:6">
      <c r="A183" t="s">
        <v>179</v>
      </c>
      <c r="B183" t="s">
        <v>91</v>
      </c>
      <c r="C183" t="s">
        <v>114</v>
      </c>
      <c r="D183" t="s">
        <v>115</v>
      </c>
      <c r="E183" t="s">
        <v>180</v>
      </c>
      <c r="F183" t="s">
        <v>146</v>
      </c>
    </row>
    <row r="184" spans="1:6">
      <c r="A184" t="s">
        <v>433</v>
      </c>
      <c r="B184" t="s">
        <v>91</v>
      </c>
      <c r="C184" t="s">
        <v>249</v>
      </c>
      <c r="D184" t="s">
        <v>115</v>
      </c>
      <c r="E184" t="s">
        <v>389</v>
      </c>
      <c r="F184" t="s">
        <v>127</v>
      </c>
    </row>
    <row r="185" spans="1:6">
      <c r="A185" t="s">
        <v>434</v>
      </c>
      <c r="B185" t="s">
        <v>91</v>
      </c>
      <c r="C185" t="s">
        <v>167</v>
      </c>
      <c r="D185" t="s">
        <v>115</v>
      </c>
      <c r="E185" t="s">
        <v>435</v>
      </c>
      <c r="F185" t="s">
        <v>436</v>
      </c>
    </row>
    <row r="186" spans="1:6">
      <c r="A186" t="s">
        <v>437</v>
      </c>
      <c r="B186" t="s">
        <v>91</v>
      </c>
      <c r="C186" t="s">
        <v>114</v>
      </c>
      <c r="D186" t="s">
        <v>115</v>
      </c>
      <c r="E186" t="s">
        <v>438</v>
      </c>
      <c r="F186" t="s">
        <v>439</v>
      </c>
    </row>
    <row r="187" spans="1:6">
      <c r="A187" t="s">
        <v>290</v>
      </c>
      <c r="B187" t="s">
        <v>91</v>
      </c>
      <c r="C187" t="s">
        <v>114</v>
      </c>
      <c r="D187" t="s">
        <v>115</v>
      </c>
      <c r="E187" t="s">
        <v>291</v>
      </c>
      <c r="F187" t="s">
        <v>268</v>
      </c>
    </row>
    <row r="188" spans="1:6">
      <c r="A188" t="s">
        <v>422</v>
      </c>
      <c r="B188" t="s">
        <v>91</v>
      </c>
      <c r="C188" t="s">
        <v>114</v>
      </c>
      <c r="D188" t="s">
        <v>115</v>
      </c>
      <c r="E188" t="s">
        <v>423</v>
      </c>
      <c r="F188" t="s">
        <v>424</v>
      </c>
    </row>
    <row r="189" spans="1:6">
      <c r="A189" t="s">
        <v>315</v>
      </c>
      <c r="B189" t="s">
        <v>91</v>
      </c>
      <c r="C189" t="s">
        <v>125</v>
      </c>
      <c r="D189" t="s">
        <v>115</v>
      </c>
      <c r="E189" t="s">
        <v>316</v>
      </c>
      <c r="F189" t="s">
        <v>127</v>
      </c>
    </row>
    <row r="190" spans="1:6">
      <c r="A190" t="s">
        <v>307</v>
      </c>
      <c r="B190" t="s">
        <v>91</v>
      </c>
      <c r="C190" t="s">
        <v>114</v>
      </c>
      <c r="D190" t="s">
        <v>115</v>
      </c>
      <c r="E190" t="s">
        <v>308</v>
      </c>
      <c r="F190" t="s">
        <v>127</v>
      </c>
    </row>
    <row r="191" spans="1:6">
      <c r="A191" t="s">
        <v>181</v>
      </c>
      <c r="B191" t="s">
        <v>91</v>
      </c>
      <c r="C191" t="s">
        <v>114</v>
      </c>
      <c r="D191" t="s">
        <v>115</v>
      </c>
      <c r="E191" t="s">
        <v>182</v>
      </c>
      <c r="F191" t="s">
        <v>183</v>
      </c>
    </row>
    <row r="192" spans="1:6">
      <c r="A192" t="s">
        <v>362</v>
      </c>
      <c r="B192" t="s">
        <v>91</v>
      </c>
      <c r="C192" t="s">
        <v>125</v>
      </c>
      <c r="D192" t="s">
        <v>115</v>
      </c>
      <c r="E192" t="s">
        <v>363</v>
      </c>
      <c r="F192" t="s">
        <v>364</v>
      </c>
    </row>
    <row r="193" spans="1:6">
      <c r="A193" t="s">
        <v>440</v>
      </c>
      <c r="B193" t="s">
        <v>91</v>
      </c>
      <c r="C193" t="s">
        <v>125</v>
      </c>
      <c r="D193" t="s">
        <v>115</v>
      </c>
      <c r="E193" t="s">
        <v>441</v>
      </c>
      <c r="F193" t="s">
        <v>169</v>
      </c>
    </row>
    <row r="194" spans="1:6">
      <c r="A194" t="s">
        <v>200</v>
      </c>
      <c r="B194" t="s">
        <v>91</v>
      </c>
      <c r="C194" t="s">
        <v>131</v>
      </c>
      <c r="D194" t="s">
        <v>115</v>
      </c>
      <c r="E194" t="s">
        <v>201</v>
      </c>
      <c r="F194" t="s">
        <v>202</v>
      </c>
    </row>
    <row r="195" spans="1:6">
      <c r="A195" t="s">
        <v>348</v>
      </c>
      <c r="B195" t="s">
        <v>91</v>
      </c>
      <c r="C195" t="s">
        <v>125</v>
      </c>
      <c r="D195" t="s">
        <v>115</v>
      </c>
      <c r="E195" t="s">
        <v>349</v>
      </c>
      <c r="F195" t="s">
        <v>120</v>
      </c>
    </row>
    <row r="196" spans="1:6">
      <c r="A196" t="s">
        <v>337</v>
      </c>
      <c r="B196" t="s">
        <v>91</v>
      </c>
      <c r="C196" t="s">
        <v>125</v>
      </c>
      <c r="D196" t="s">
        <v>115</v>
      </c>
      <c r="E196" t="s">
        <v>338</v>
      </c>
      <c r="F196" t="s">
        <v>123</v>
      </c>
    </row>
    <row r="197" spans="1:6">
      <c r="A197" t="s">
        <v>442</v>
      </c>
      <c r="B197" t="s">
        <v>91</v>
      </c>
      <c r="C197" t="s">
        <v>167</v>
      </c>
      <c r="D197" t="s">
        <v>115</v>
      </c>
      <c r="E197" t="s">
        <v>443</v>
      </c>
      <c r="F197" t="s">
        <v>155</v>
      </c>
    </row>
    <row r="198" spans="1:6">
      <c r="A198" t="s">
        <v>251</v>
      </c>
      <c r="B198" t="s">
        <v>91</v>
      </c>
      <c r="C198" t="s">
        <v>114</v>
      </c>
      <c r="D198" t="s">
        <v>115</v>
      </c>
      <c r="E198" t="s">
        <v>252</v>
      </c>
      <c r="F198" t="s">
        <v>161</v>
      </c>
    </row>
    <row r="199" spans="1:6">
      <c r="A199" t="s">
        <v>444</v>
      </c>
      <c r="B199" t="s">
        <v>91</v>
      </c>
      <c r="C199" t="s">
        <v>114</v>
      </c>
      <c r="D199" t="s">
        <v>115</v>
      </c>
      <c r="E199" t="s">
        <v>293</v>
      </c>
      <c r="F199" t="s">
        <v>445</v>
      </c>
    </row>
    <row r="200" spans="1:6">
      <c r="A200" t="s">
        <v>446</v>
      </c>
      <c r="B200" t="s">
        <v>91</v>
      </c>
      <c r="C200" t="s">
        <v>131</v>
      </c>
      <c r="D200" t="s">
        <v>115</v>
      </c>
      <c r="E200" t="s">
        <v>447</v>
      </c>
      <c r="F200" t="s">
        <v>448</v>
      </c>
    </row>
    <row r="201" spans="1:6">
      <c r="A201" t="s">
        <v>449</v>
      </c>
      <c r="B201" t="s">
        <v>91</v>
      </c>
      <c r="C201" t="s">
        <v>114</v>
      </c>
      <c r="D201" t="s">
        <v>115</v>
      </c>
      <c r="E201" t="s">
        <v>450</v>
      </c>
      <c r="F201" t="s">
        <v>451</v>
      </c>
    </row>
    <row r="202" spans="1:6">
      <c r="A202" t="s">
        <v>452</v>
      </c>
      <c r="B202" t="s">
        <v>91</v>
      </c>
      <c r="C202" t="s">
        <v>114</v>
      </c>
      <c r="D202" t="s">
        <v>115</v>
      </c>
      <c r="E202" t="s">
        <v>453</v>
      </c>
      <c r="F202" t="s">
        <v>454</v>
      </c>
    </row>
    <row r="203" spans="1:6">
      <c r="A203" t="s">
        <v>292</v>
      </c>
      <c r="B203" t="s">
        <v>91</v>
      </c>
      <c r="C203" t="s">
        <v>114</v>
      </c>
      <c r="D203" t="s">
        <v>115</v>
      </c>
      <c r="E203" t="s">
        <v>293</v>
      </c>
      <c r="F203" t="s">
        <v>127</v>
      </c>
    </row>
    <row r="204" spans="1:6">
      <c r="A204" t="s">
        <v>455</v>
      </c>
      <c r="B204" t="s">
        <v>91</v>
      </c>
      <c r="C204" t="s">
        <v>131</v>
      </c>
      <c r="D204" t="s">
        <v>115</v>
      </c>
      <c r="E204" t="s">
        <v>456</v>
      </c>
      <c r="F204" t="s">
        <v>211</v>
      </c>
    </row>
    <row r="205" spans="1:6">
      <c r="A205" t="s">
        <v>294</v>
      </c>
      <c r="B205" t="s">
        <v>91</v>
      </c>
      <c r="C205" t="s">
        <v>167</v>
      </c>
      <c r="D205" t="s">
        <v>115</v>
      </c>
      <c r="E205" t="s">
        <v>295</v>
      </c>
      <c r="F205" t="s">
        <v>195</v>
      </c>
    </row>
    <row r="206" spans="1:6">
      <c r="A206" t="s">
        <v>281</v>
      </c>
      <c r="B206" t="s">
        <v>91</v>
      </c>
      <c r="C206" t="s">
        <v>114</v>
      </c>
      <c r="D206" t="s">
        <v>115</v>
      </c>
      <c r="E206" t="s">
        <v>282</v>
      </c>
      <c r="F206" t="s">
        <v>283</v>
      </c>
    </row>
    <row r="207" spans="1:6">
      <c r="A207" t="s">
        <v>140</v>
      </c>
      <c r="B207" t="s">
        <v>91</v>
      </c>
      <c r="C207" t="s">
        <v>141</v>
      </c>
      <c r="D207" t="s">
        <v>115</v>
      </c>
      <c r="E207" t="s">
        <v>142</v>
      </c>
      <c r="F207" t="s">
        <v>143</v>
      </c>
    </row>
    <row r="208" spans="1:6">
      <c r="A208" t="s">
        <v>405</v>
      </c>
      <c r="B208" t="s">
        <v>91</v>
      </c>
      <c r="C208" t="s">
        <v>114</v>
      </c>
      <c r="D208" t="s">
        <v>115</v>
      </c>
      <c r="E208" t="s">
        <v>406</v>
      </c>
      <c r="F208" t="s">
        <v>407</v>
      </c>
    </row>
    <row r="209" spans="1:6">
      <c r="A209" t="s">
        <v>457</v>
      </c>
      <c r="B209" t="s">
        <v>91</v>
      </c>
      <c r="C209" t="s">
        <v>114</v>
      </c>
      <c r="D209" t="s">
        <v>115</v>
      </c>
      <c r="E209" t="s">
        <v>458</v>
      </c>
      <c r="F209" t="s">
        <v>298</v>
      </c>
    </row>
    <row r="210" spans="1:6">
      <c r="A210" t="s">
        <v>335</v>
      </c>
      <c r="B210" t="s">
        <v>91</v>
      </c>
      <c r="C210" t="s">
        <v>125</v>
      </c>
      <c r="D210" t="s">
        <v>115</v>
      </c>
      <c r="E210" t="s">
        <v>336</v>
      </c>
      <c r="F210" t="s">
        <v>146</v>
      </c>
    </row>
    <row r="211" spans="1:6">
      <c r="A211" t="s">
        <v>459</v>
      </c>
      <c r="B211" t="s">
        <v>91</v>
      </c>
      <c r="C211" t="s">
        <v>163</v>
      </c>
      <c r="D211" t="s">
        <v>115</v>
      </c>
      <c r="E211" t="s">
        <v>460</v>
      </c>
      <c r="F211" t="s">
        <v>347</v>
      </c>
    </row>
    <row r="212" spans="1:6">
      <c r="A212" t="s">
        <v>405</v>
      </c>
      <c r="B212" t="s">
        <v>91</v>
      </c>
      <c r="C212" t="s">
        <v>114</v>
      </c>
      <c r="D212" t="s">
        <v>115</v>
      </c>
      <c r="E212" t="s">
        <v>406</v>
      </c>
      <c r="F212" t="s">
        <v>407</v>
      </c>
    </row>
    <row r="213" spans="1:6">
      <c r="A213" t="s">
        <v>299</v>
      </c>
      <c r="B213" t="s">
        <v>91</v>
      </c>
      <c r="C213" t="s">
        <v>114</v>
      </c>
      <c r="D213" t="s">
        <v>115</v>
      </c>
      <c r="E213" t="s">
        <v>300</v>
      </c>
      <c r="F213" t="s">
        <v>133</v>
      </c>
    </row>
    <row r="214" spans="1:6">
      <c r="A214" t="s">
        <v>461</v>
      </c>
      <c r="B214" t="s">
        <v>91</v>
      </c>
      <c r="C214" t="s">
        <v>114</v>
      </c>
      <c r="D214" t="s">
        <v>115</v>
      </c>
      <c r="E214" t="s">
        <v>462</v>
      </c>
      <c r="F214" t="s">
        <v>298</v>
      </c>
    </row>
    <row r="215" spans="1:6">
      <c r="A215" t="s">
        <v>463</v>
      </c>
      <c r="B215" t="s">
        <v>91</v>
      </c>
      <c r="C215" t="s">
        <v>167</v>
      </c>
      <c r="D215" t="s">
        <v>115</v>
      </c>
      <c r="E215" t="s">
        <v>464</v>
      </c>
      <c r="F215" t="s">
        <v>155</v>
      </c>
    </row>
    <row r="216" spans="1:6">
      <c r="A216" t="s">
        <v>465</v>
      </c>
      <c r="B216" t="s">
        <v>91</v>
      </c>
      <c r="C216" t="s">
        <v>131</v>
      </c>
      <c r="D216" t="s">
        <v>115</v>
      </c>
      <c r="E216" t="s">
        <v>466</v>
      </c>
      <c r="F216" t="s">
        <v>344</v>
      </c>
    </row>
    <row r="217" spans="1:6">
      <c r="A217" t="s">
        <v>350</v>
      </c>
      <c r="B217" t="s">
        <v>91</v>
      </c>
      <c r="C217" t="s">
        <v>167</v>
      </c>
      <c r="D217" t="s">
        <v>115</v>
      </c>
      <c r="E217" t="s">
        <v>351</v>
      </c>
      <c r="F217" t="s">
        <v>352</v>
      </c>
    </row>
    <row r="218" spans="1:6">
      <c r="A218" t="s">
        <v>467</v>
      </c>
      <c r="B218" t="s">
        <v>91</v>
      </c>
      <c r="C218" t="s">
        <v>114</v>
      </c>
      <c r="D218" t="s">
        <v>115</v>
      </c>
      <c r="E218" t="s">
        <v>468</v>
      </c>
      <c r="F218" t="s">
        <v>136</v>
      </c>
    </row>
    <row r="219" spans="1:6">
      <c r="A219" t="s">
        <v>455</v>
      </c>
      <c r="B219" t="s">
        <v>91</v>
      </c>
      <c r="C219" t="s">
        <v>131</v>
      </c>
      <c r="D219" t="s">
        <v>115</v>
      </c>
      <c r="E219" t="s">
        <v>456</v>
      </c>
      <c r="F219" t="s">
        <v>211</v>
      </c>
    </row>
    <row r="220" spans="1:6">
      <c r="A220" t="s">
        <v>469</v>
      </c>
      <c r="B220" t="s">
        <v>91</v>
      </c>
      <c r="C220" t="s">
        <v>125</v>
      </c>
      <c r="D220" t="s">
        <v>115</v>
      </c>
      <c r="E220" t="s">
        <v>470</v>
      </c>
      <c r="F220" t="s">
        <v>127</v>
      </c>
    </row>
    <row r="221" spans="1:6">
      <c r="A221" t="s">
        <v>471</v>
      </c>
      <c r="B221" t="s">
        <v>91</v>
      </c>
      <c r="C221" t="s">
        <v>163</v>
      </c>
      <c r="D221" t="s">
        <v>115</v>
      </c>
      <c r="E221" t="s">
        <v>472</v>
      </c>
      <c r="F221" t="s">
        <v>289</v>
      </c>
    </row>
    <row r="222" spans="1:6">
      <c r="A222" t="s">
        <v>229</v>
      </c>
      <c r="B222" t="s">
        <v>91</v>
      </c>
      <c r="C222" t="s">
        <v>114</v>
      </c>
      <c r="D222" t="s">
        <v>115</v>
      </c>
      <c r="E222" t="s">
        <v>230</v>
      </c>
      <c r="F222" t="s">
        <v>136</v>
      </c>
    </row>
    <row r="223" spans="1:6">
      <c r="A223" t="s">
        <v>473</v>
      </c>
      <c r="B223" t="s">
        <v>91</v>
      </c>
      <c r="C223" t="s">
        <v>114</v>
      </c>
      <c r="D223" t="s">
        <v>115</v>
      </c>
      <c r="E223" t="s">
        <v>474</v>
      </c>
      <c r="F223" t="s">
        <v>174</v>
      </c>
    </row>
    <row r="224" spans="1:6">
      <c r="A224" t="s">
        <v>144</v>
      </c>
      <c r="B224" t="s">
        <v>91</v>
      </c>
      <c r="C224" t="s">
        <v>125</v>
      </c>
      <c r="D224" t="s">
        <v>115</v>
      </c>
      <c r="E224" t="s">
        <v>145</v>
      </c>
      <c r="F224" t="s">
        <v>146</v>
      </c>
    </row>
    <row r="225" spans="1:6">
      <c r="A225" t="s">
        <v>130</v>
      </c>
      <c r="B225" t="s">
        <v>91</v>
      </c>
      <c r="C225" t="s">
        <v>131</v>
      </c>
      <c r="D225" t="s">
        <v>115</v>
      </c>
      <c r="E225" t="s">
        <v>132</v>
      </c>
      <c r="F225" t="s">
        <v>133</v>
      </c>
    </row>
    <row r="226" spans="1:6">
      <c r="A226" t="s">
        <v>475</v>
      </c>
      <c r="B226" t="s">
        <v>91</v>
      </c>
      <c r="C226" t="s">
        <v>114</v>
      </c>
      <c r="D226" t="s">
        <v>115</v>
      </c>
      <c r="E226" t="s">
        <v>476</v>
      </c>
      <c r="F226" t="s">
        <v>127</v>
      </c>
    </row>
    <row r="227" spans="1:6">
      <c r="A227" t="s">
        <v>477</v>
      </c>
      <c r="B227" t="s">
        <v>91</v>
      </c>
      <c r="C227" t="s">
        <v>167</v>
      </c>
      <c r="D227" t="s">
        <v>115</v>
      </c>
      <c r="E227" t="s">
        <v>478</v>
      </c>
      <c r="F227" t="s">
        <v>479</v>
      </c>
    </row>
    <row r="228" spans="1:6">
      <c r="A228" t="s">
        <v>480</v>
      </c>
      <c r="B228" t="s">
        <v>91</v>
      </c>
      <c r="C228" t="s">
        <v>131</v>
      </c>
      <c r="D228" t="s">
        <v>115</v>
      </c>
      <c r="E228" t="s">
        <v>481</v>
      </c>
      <c r="F228" t="s">
        <v>482</v>
      </c>
    </row>
    <row r="229" spans="1:6">
      <c r="A229" t="s">
        <v>231</v>
      </c>
      <c r="B229" t="s">
        <v>91</v>
      </c>
      <c r="C229" t="s">
        <v>114</v>
      </c>
      <c r="D229" t="s">
        <v>115</v>
      </c>
      <c r="E229" t="s">
        <v>232</v>
      </c>
      <c r="F229" t="s">
        <v>233</v>
      </c>
    </row>
    <row r="230" spans="1:6">
      <c r="A230" t="s">
        <v>350</v>
      </c>
      <c r="B230" t="s">
        <v>91</v>
      </c>
      <c r="C230" t="s">
        <v>167</v>
      </c>
      <c r="D230" t="s">
        <v>115</v>
      </c>
      <c r="E230" t="s">
        <v>351</v>
      </c>
      <c r="F230" t="s">
        <v>352</v>
      </c>
    </row>
    <row r="231" spans="1:6">
      <c r="A231" t="s">
        <v>483</v>
      </c>
      <c r="B231" t="s">
        <v>91</v>
      </c>
      <c r="C231" t="s">
        <v>114</v>
      </c>
      <c r="D231" t="s">
        <v>115</v>
      </c>
      <c r="E231" t="s">
        <v>484</v>
      </c>
      <c r="F231" t="s">
        <v>298</v>
      </c>
    </row>
    <row r="232" spans="1:6">
      <c r="A232" t="s">
        <v>376</v>
      </c>
      <c r="B232" t="s">
        <v>91</v>
      </c>
      <c r="C232" t="s">
        <v>114</v>
      </c>
      <c r="D232" t="s">
        <v>115</v>
      </c>
      <c r="E232" t="s">
        <v>377</v>
      </c>
      <c r="F232" t="s">
        <v>127</v>
      </c>
    </row>
    <row r="233" spans="1:6">
      <c r="A233" t="s">
        <v>485</v>
      </c>
      <c r="B233" t="s">
        <v>91</v>
      </c>
      <c r="C233" t="s">
        <v>167</v>
      </c>
      <c r="D233" t="s">
        <v>115</v>
      </c>
      <c r="E233" t="s">
        <v>351</v>
      </c>
      <c r="F233" t="s">
        <v>486</v>
      </c>
    </row>
    <row r="234" spans="1:6">
      <c r="A234" t="s">
        <v>276</v>
      </c>
      <c r="B234" t="s">
        <v>91</v>
      </c>
      <c r="C234" t="s">
        <v>114</v>
      </c>
      <c r="D234" t="s">
        <v>115</v>
      </c>
      <c r="E234" t="s">
        <v>277</v>
      </c>
      <c r="F234" t="s">
        <v>139</v>
      </c>
    </row>
    <row r="235" spans="1:6">
      <c r="A235" t="s">
        <v>369</v>
      </c>
      <c r="B235" t="s">
        <v>91</v>
      </c>
      <c r="C235" t="s">
        <v>114</v>
      </c>
      <c r="D235" t="s">
        <v>115</v>
      </c>
      <c r="E235" t="s">
        <v>370</v>
      </c>
      <c r="F235" t="s">
        <v>149</v>
      </c>
    </row>
    <row r="236" spans="1:6">
      <c r="A236" t="s">
        <v>487</v>
      </c>
      <c r="B236" t="s">
        <v>91</v>
      </c>
      <c r="C236" t="s">
        <v>163</v>
      </c>
      <c r="D236" t="s">
        <v>115</v>
      </c>
      <c r="E236" t="s">
        <v>488</v>
      </c>
      <c r="F236" t="s">
        <v>489</v>
      </c>
    </row>
    <row r="237" spans="1:6">
      <c r="A237" t="s">
        <v>490</v>
      </c>
      <c r="B237" t="s">
        <v>91</v>
      </c>
      <c r="C237" t="s">
        <v>223</v>
      </c>
      <c r="D237" t="s">
        <v>115</v>
      </c>
      <c r="E237" t="s">
        <v>491</v>
      </c>
      <c r="F237" t="s">
        <v>492</v>
      </c>
    </row>
    <row r="238" spans="1:6">
      <c r="A238" t="s">
        <v>493</v>
      </c>
      <c r="B238" t="s">
        <v>91</v>
      </c>
      <c r="C238" t="s">
        <v>249</v>
      </c>
      <c r="D238" t="s">
        <v>115</v>
      </c>
      <c r="E238" t="s">
        <v>494</v>
      </c>
      <c r="F238" t="s">
        <v>149</v>
      </c>
    </row>
    <row r="239" spans="1:6">
      <c r="A239" t="s">
        <v>495</v>
      </c>
      <c r="B239" t="s">
        <v>91</v>
      </c>
      <c r="C239" t="s">
        <v>114</v>
      </c>
      <c r="D239" t="s">
        <v>115</v>
      </c>
      <c r="E239" t="s">
        <v>496</v>
      </c>
      <c r="F239" t="s">
        <v>136</v>
      </c>
    </row>
    <row r="240" spans="1:6">
      <c r="A240" t="s">
        <v>497</v>
      </c>
      <c r="B240" t="s">
        <v>91</v>
      </c>
      <c r="C240" t="s">
        <v>167</v>
      </c>
      <c r="D240" t="s">
        <v>115</v>
      </c>
      <c r="E240" t="s">
        <v>311</v>
      </c>
      <c r="F240" t="s">
        <v>268</v>
      </c>
    </row>
    <row r="241" spans="1:6">
      <c r="A241" t="s">
        <v>371</v>
      </c>
      <c r="B241" t="s">
        <v>91</v>
      </c>
      <c r="C241" t="s">
        <v>114</v>
      </c>
      <c r="D241" t="s">
        <v>115</v>
      </c>
      <c r="E241" t="s">
        <v>328</v>
      </c>
      <c r="F241" t="s">
        <v>298</v>
      </c>
    </row>
    <row r="242" spans="1:6">
      <c r="A242" t="s">
        <v>350</v>
      </c>
      <c r="B242" t="s">
        <v>91</v>
      </c>
      <c r="C242" t="s">
        <v>167</v>
      </c>
      <c r="D242" t="s">
        <v>115</v>
      </c>
      <c r="E242" t="s">
        <v>351</v>
      </c>
      <c r="F242" t="s">
        <v>352</v>
      </c>
    </row>
    <row r="243" spans="1:6">
      <c r="A243" t="s">
        <v>498</v>
      </c>
      <c r="B243" t="s">
        <v>91</v>
      </c>
      <c r="C243" t="s">
        <v>114</v>
      </c>
      <c r="D243" t="s">
        <v>115</v>
      </c>
      <c r="E243" t="s">
        <v>499</v>
      </c>
      <c r="F243" t="s">
        <v>174</v>
      </c>
    </row>
    <row r="244" spans="1:6">
      <c r="A244" t="s">
        <v>356</v>
      </c>
      <c r="B244" t="s">
        <v>91</v>
      </c>
      <c r="C244" t="s">
        <v>125</v>
      </c>
      <c r="D244" t="s">
        <v>115</v>
      </c>
      <c r="E244" t="s">
        <v>357</v>
      </c>
      <c r="F244" t="s">
        <v>149</v>
      </c>
    </row>
    <row r="245" spans="1:6">
      <c r="A245" t="s">
        <v>345</v>
      </c>
      <c r="B245" t="s">
        <v>91</v>
      </c>
      <c r="C245" t="s">
        <v>114</v>
      </c>
      <c r="D245" t="s">
        <v>115</v>
      </c>
      <c r="E245" t="s">
        <v>346</v>
      </c>
      <c r="F245" t="s">
        <v>347</v>
      </c>
    </row>
    <row r="246" spans="1:6">
      <c r="A246" t="s">
        <v>500</v>
      </c>
      <c r="B246" t="s">
        <v>91</v>
      </c>
      <c r="C246" t="s">
        <v>131</v>
      </c>
      <c r="D246" t="s">
        <v>115</v>
      </c>
      <c r="E246" t="s">
        <v>501</v>
      </c>
      <c r="F246" t="s">
        <v>344</v>
      </c>
    </row>
    <row r="247" spans="1:6">
      <c r="A247" t="s">
        <v>196</v>
      </c>
      <c r="B247" t="s">
        <v>91</v>
      </c>
      <c r="C247" t="s">
        <v>114</v>
      </c>
      <c r="D247" t="s">
        <v>115</v>
      </c>
      <c r="E247" t="s">
        <v>197</v>
      </c>
      <c r="F247" t="s">
        <v>136</v>
      </c>
    </row>
    <row r="248" spans="1:6">
      <c r="A248" t="s">
        <v>374</v>
      </c>
      <c r="B248" t="s">
        <v>91</v>
      </c>
      <c r="C248" t="s">
        <v>114</v>
      </c>
      <c r="D248" t="s">
        <v>115</v>
      </c>
      <c r="E248" t="s">
        <v>375</v>
      </c>
      <c r="F248" t="s">
        <v>136</v>
      </c>
    </row>
    <row r="249" spans="1:6">
      <c r="A249" t="s">
        <v>502</v>
      </c>
      <c r="B249" t="s">
        <v>91</v>
      </c>
      <c r="C249" t="s">
        <v>125</v>
      </c>
      <c r="D249" t="s">
        <v>115</v>
      </c>
      <c r="E249" t="s">
        <v>503</v>
      </c>
      <c r="F249" t="s">
        <v>155</v>
      </c>
    </row>
    <row r="250" spans="1:6">
      <c r="A250" t="s">
        <v>130</v>
      </c>
      <c r="B250" t="s">
        <v>91</v>
      </c>
      <c r="C250" t="s">
        <v>131</v>
      </c>
      <c r="D250" t="s">
        <v>115</v>
      </c>
      <c r="E250" t="s">
        <v>132</v>
      </c>
      <c r="F250" t="s">
        <v>133</v>
      </c>
    </row>
    <row r="251" spans="1:6">
      <c r="A251" t="s">
        <v>504</v>
      </c>
      <c r="B251" t="s">
        <v>91</v>
      </c>
      <c r="C251" t="s">
        <v>131</v>
      </c>
      <c r="D251" t="s">
        <v>115</v>
      </c>
      <c r="E251" t="s">
        <v>505</v>
      </c>
      <c r="F251" t="s">
        <v>133</v>
      </c>
    </row>
    <row r="252" spans="1:6">
      <c r="A252" t="s">
        <v>124</v>
      </c>
      <c r="B252" t="s">
        <v>91</v>
      </c>
      <c r="C252" t="s">
        <v>125</v>
      </c>
      <c r="D252" t="s">
        <v>115</v>
      </c>
      <c r="E252" t="s">
        <v>126</v>
      </c>
      <c r="F252" t="s">
        <v>127</v>
      </c>
    </row>
    <row r="253" spans="1:6">
      <c r="A253" t="s">
        <v>228</v>
      </c>
      <c r="B253" t="s">
        <v>91</v>
      </c>
      <c r="C253" t="s">
        <v>114</v>
      </c>
      <c r="D253" t="s">
        <v>115</v>
      </c>
      <c r="E253" t="s">
        <v>122</v>
      </c>
      <c r="F253" t="s">
        <v>133</v>
      </c>
    </row>
    <row r="254" spans="1:6">
      <c r="A254" t="s">
        <v>506</v>
      </c>
      <c r="B254" t="s">
        <v>91</v>
      </c>
      <c r="C254" t="s">
        <v>114</v>
      </c>
      <c r="D254" t="s">
        <v>115</v>
      </c>
      <c r="E254" t="s">
        <v>507</v>
      </c>
      <c r="F254" t="s">
        <v>127</v>
      </c>
    </row>
    <row r="255" spans="1:6">
      <c r="A255" t="s">
        <v>354</v>
      </c>
      <c r="B255" t="s">
        <v>91</v>
      </c>
      <c r="D255" t="s">
        <v>115</v>
      </c>
      <c r="E255" t="s">
        <v>355</v>
      </c>
      <c r="F255" t="s">
        <v>268</v>
      </c>
    </row>
    <row r="256" spans="1:6">
      <c r="A256" t="s">
        <v>153</v>
      </c>
      <c r="B256" t="s">
        <v>91</v>
      </c>
      <c r="C256" t="s">
        <v>114</v>
      </c>
      <c r="D256" t="s">
        <v>115</v>
      </c>
      <c r="E256" t="s">
        <v>154</v>
      </c>
      <c r="F256" t="s">
        <v>155</v>
      </c>
    </row>
    <row r="257" spans="1:6">
      <c r="A257" t="s">
        <v>508</v>
      </c>
      <c r="B257" t="s">
        <v>91</v>
      </c>
      <c r="C257" t="s">
        <v>114</v>
      </c>
      <c r="D257" t="s">
        <v>115</v>
      </c>
      <c r="E257" t="s">
        <v>509</v>
      </c>
      <c r="F257" t="s">
        <v>271</v>
      </c>
    </row>
    <row r="258" spans="1:6">
      <c r="A258" t="s">
        <v>510</v>
      </c>
      <c r="B258" t="s">
        <v>91</v>
      </c>
      <c r="C258" t="s">
        <v>511</v>
      </c>
      <c r="D258" t="s">
        <v>512</v>
      </c>
      <c r="E258" t="s">
        <v>513</v>
      </c>
      <c r="F258" t="s">
        <v>514</v>
      </c>
    </row>
    <row r="259" spans="1:6">
      <c r="A259" t="s">
        <v>515</v>
      </c>
      <c r="B259" t="s">
        <v>91</v>
      </c>
      <c r="C259" t="s">
        <v>511</v>
      </c>
      <c r="D259" t="s">
        <v>512</v>
      </c>
      <c r="E259" t="s">
        <v>513</v>
      </c>
      <c r="F259" t="s">
        <v>516</v>
      </c>
    </row>
    <row r="260" spans="1:6">
      <c r="A260" t="s">
        <v>517</v>
      </c>
      <c r="B260" t="s">
        <v>91</v>
      </c>
      <c r="C260" t="s">
        <v>511</v>
      </c>
      <c r="D260" t="s">
        <v>512</v>
      </c>
      <c r="E260" t="s">
        <v>513</v>
      </c>
      <c r="F260" t="s">
        <v>518</v>
      </c>
    </row>
    <row r="261" spans="1:6">
      <c r="A261" t="s">
        <v>519</v>
      </c>
      <c r="B261" t="s">
        <v>91</v>
      </c>
      <c r="C261" t="s">
        <v>511</v>
      </c>
      <c r="D261" t="s">
        <v>512</v>
      </c>
      <c r="E261" t="s">
        <v>513</v>
      </c>
      <c r="F261" t="s">
        <v>520</v>
      </c>
    </row>
    <row r="262" spans="1:6">
      <c r="A262" t="s">
        <v>521</v>
      </c>
      <c r="B262" t="s">
        <v>91</v>
      </c>
      <c r="C262" t="s">
        <v>511</v>
      </c>
      <c r="D262" t="s">
        <v>512</v>
      </c>
      <c r="E262" t="s">
        <v>513</v>
      </c>
      <c r="F262" t="s">
        <v>136</v>
      </c>
    </row>
    <row r="263" spans="1:6">
      <c r="A263" t="s">
        <v>522</v>
      </c>
      <c r="B263" t="s">
        <v>91</v>
      </c>
      <c r="C263" t="s">
        <v>511</v>
      </c>
      <c r="D263" t="s">
        <v>512</v>
      </c>
      <c r="E263" t="s">
        <v>513</v>
      </c>
      <c r="F263" t="s">
        <v>161</v>
      </c>
    </row>
    <row r="264" spans="1:6">
      <c r="A264" t="s">
        <v>523</v>
      </c>
      <c r="B264" t="s">
        <v>91</v>
      </c>
      <c r="C264" t="s">
        <v>511</v>
      </c>
      <c r="D264" t="s">
        <v>512</v>
      </c>
      <c r="E264" t="s">
        <v>513</v>
      </c>
      <c r="F264" t="s">
        <v>524</v>
      </c>
    </row>
    <row r="265" spans="1:6">
      <c r="A265" t="s">
        <v>525</v>
      </c>
      <c r="B265" t="s">
        <v>91</v>
      </c>
      <c r="C265" t="s">
        <v>511</v>
      </c>
      <c r="D265" t="s">
        <v>512</v>
      </c>
      <c r="E265" t="s">
        <v>513</v>
      </c>
      <c r="F265" t="s">
        <v>526</v>
      </c>
    </row>
    <row r="266" spans="1:6">
      <c r="A266" t="s">
        <v>527</v>
      </c>
      <c r="B266" t="s">
        <v>91</v>
      </c>
      <c r="C266" t="s">
        <v>511</v>
      </c>
      <c r="D266" t="s">
        <v>512</v>
      </c>
      <c r="E266" t="s">
        <v>513</v>
      </c>
      <c r="F266" t="s">
        <v>528</v>
      </c>
    </row>
    <row r="267" spans="1:6">
      <c r="A267" t="s">
        <v>529</v>
      </c>
      <c r="B267" t="s">
        <v>91</v>
      </c>
      <c r="C267" t="s">
        <v>511</v>
      </c>
      <c r="D267" t="s">
        <v>512</v>
      </c>
      <c r="E267" t="s">
        <v>513</v>
      </c>
      <c r="F267" t="s">
        <v>530</v>
      </c>
    </row>
    <row r="268" spans="1:6">
      <c r="A268" t="s">
        <v>531</v>
      </c>
      <c r="B268" t="s">
        <v>91</v>
      </c>
      <c r="C268" t="s">
        <v>511</v>
      </c>
      <c r="D268" t="s">
        <v>512</v>
      </c>
      <c r="E268" t="s">
        <v>513</v>
      </c>
      <c r="F268" t="s">
        <v>532</v>
      </c>
    </row>
    <row r="269" spans="1:6">
      <c r="A269" t="s">
        <v>533</v>
      </c>
      <c r="B269" t="s">
        <v>91</v>
      </c>
      <c r="C269" t="s">
        <v>511</v>
      </c>
      <c r="D269" t="s">
        <v>512</v>
      </c>
      <c r="E269" t="s">
        <v>513</v>
      </c>
      <c r="F269" t="s">
        <v>534</v>
      </c>
    </row>
    <row r="270" spans="1:6">
      <c r="A270" t="s">
        <v>535</v>
      </c>
      <c r="B270" t="s">
        <v>91</v>
      </c>
      <c r="C270" t="s">
        <v>511</v>
      </c>
      <c r="D270" t="s">
        <v>512</v>
      </c>
      <c r="E270" t="s">
        <v>513</v>
      </c>
      <c r="F270" t="s">
        <v>536</v>
      </c>
    </row>
    <row r="271" spans="1:6">
      <c r="A271" t="s">
        <v>537</v>
      </c>
      <c r="B271" t="s">
        <v>91</v>
      </c>
      <c r="C271" t="s">
        <v>511</v>
      </c>
      <c r="D271" t="s">
        <v>512</v>
      </c>
      <c r="E271" t="s">
        <v>513</v>
      </c>
      <c r="F271" t="s">
        <v>136</v>
      </c>
    </row>
    <row r="272" spans="1:6">
      <c r="A272" t="s">
        <v>538</v>
      </c>
      <c r="B272" t="s">
        <v>91</v>
      </c>
      <c r="C272" t="s">
        <v>511</v>
      </c>
      <c r="D272" t="s">
        <v>512</v>
      </c>
      <c r="E272" t="s">
        <v>513</v>
      </c>
      <c r="F272" t="s">
        <v>195</v>
      </c>
    </row>
    <row r="273" spans="1:6">
      <c r="A273" t="s">
        <v>539</v>
      </c>
      <c r="B273" t="s">
        <v>91</v>
      </c>
      <c r="C273" t="s">
        <v>511</v>
      </c>
      <c r="D273" t="s">
        <v>512</v>
      </c>
      <c r="E273" t="s">
        <v>513</v>
      </c>
      <c r="F273" t="s">
        <v>424</v>
      </c>
    </row>
    <row r="274" spans="1:6">
      <c r="A274" t="s">
        <v>540</v>
      </c>
      <c r="B274" t="s">
        <v>91</v>
      </c>
      <c r="C274" t="s">
        <v>511</v>
      </c>
      <c r="D274" t="s">
        <v>512</v>
      </c>
      <c r="E274" t="s">
        <v>513</v>
      </c>
      <c r="F274" t="s">
        <v>161</v>
      </c>
    </row>
    <row r="275" spans="1:6">
      <c r="A275" t="s">
        <v>541</v>
      </c>
      <c r="B275" t="s">
        <v>91</v>
      </c>
      <c r="C275" t="s">
        <v>511</v>
      </c>
      <c r="D275" t="s">
        <v>512</v>
      </c>
      <c r="E275" t="s">
        <v>513</v>
      </c>
      <c r="F275" t="s">
        <v>542</v>
      </c>
    </row>
    <row r="276" spans="1:6">
      <c r="A276" t="s">
        <v>543</v>
      </c>
      <c r="B276" t="s">
        <v>91</v>
      </c>
      <c r="C276" t="s">
        <v>511</v>
      </c>
      <c r="D276" t="s">
        <v>512</v>
      </c>
      <c r="E276" t="s">
        <v>513</v>
      </c>
      <c r="F276" t="s">
        <v>364</v>
      </c>
    </row>
    <row r="277" spans="1:6">
      <c r="A277" t="s">
        <v>544</v>
      </c>
      <c r="B277" t="s">
        <v>91</v>
      </c>
      <c r="C277" t="s">
        <v>511</v>
      </c>
      <c r="D277" t="s">
        <v>512</v>
      </c>
      <c r="E277" t="s">
        <v>513</v>
      </c>
      <c r="F277" t="s">
        <v>133</v>
      </c>
    </row>
    <row r="278" spans="1:6">
      <c r="A278" t="s">
        <v>299</v>
      </c>
      <c r="B278" t="s">
        <v>91</v>
      </c>
      <c r="C278" t="s">
        <v>511</v>
      </c>
      <c r="D278" t="s">
        <v>512</v>
      </c>
      <c r="E278" t="s">
        <v>513</v>
      </c>
      <c r="F278" t="s">
        <v>139</v>
      </c>
    </row>
    <row r="279" spans="1:6">
      <c r="A279" t="s">
        <v>545</v>
      </c>
      <c r="B279" t="s">
        <v>91</v>
      </c>
      <c r="C279" t="s">
        <v>511</v>
      </c>
      <c r="D279" t="s">
        <v>512</v>
      </c>
      <c r="E279" t="s">
        <v>513</v>
      </c>
      <c r="F279" t="s">
        <v>149</v>
      </c>
    </row>
    <row r="280" spans="1:6">
      <c r="A280" t="s">
        <v>546</v>
      </c>
      <c r="B280" t="s">
        <v>91</v>
      </c>
      <c r="C280" t="s">
        <v>511</v>
      </c>
      <c r="D280" t="s">
        <v>512</v>
      </c>
      <c r="E280" t="s">
        <v>513</v>
      </c>
      <c r="F280" t="s">
        <v>547</v>
      </c>
    </row>
    <row r="281" spans="1:6">
      <c r="A281" t="s">
        <v>548</v>
      </c>
      <c r="B281" t="s">
        <v>91</v>
      </c>
      <c r="C281" t="s">
        <v>511</v>
      </c>
      <c r="D281" t="s">
        <v>512</v>
      </c>
      <c r="E281" t="s">
        <v>513</v>
      </c>
      <c r="F281" t="s">
        <v>306</v>
      </c>
    </row>
    <row r="282" spans="1:6">
      <c r="A282" t="s">
        <v>549</v>
      </c>
      <c r="B282" t="s">
        <v>91</v>
      </c>
      <c r="C282" t="s">
        <v>511</v>
      </c>
      <c r="D282" t="s">
        <v>512</v>
      </c>
      <c r="E282" t="s">
        <v>513</v>
      </c>
      <c r="F282" t="s">
        <v>186</v>
      </c>
    </row>
    <row r="283" spans="1:6">
      <c r="A283" t="s">
        <v>550</v>
      </c>
      <c r="B283" t="s">
        <v>91</v>
      </c>
      <c r="C283" t="s">
        <v>511</v>
      </c>
      <c r="D283" t="s">
        <v>512</v>
      </c>
      <c r="E283" t="s">
        <v>513</v>
      </c>
      <c r="F283" t="s">
        <v>364</v>
      </c>
    </row>
    <row r="284" spans="1:6">
      <c r="A284" t="s">
        <v>551</v>
      </c>
      <c r="B284" t="s">
        <v>91</v>
      </c>
      <c r="C284" t="s">
        <v>511</v>
      </c>
      <c r="D284" t="s">
        <v>512</v>
      </c>
      <c r="E284" t="s">
        <v>513</v>
      </c>
      <c r="F284" t="s">
        <v>240</v>
      </c>
    </row>
    <row r="285" spans="1:6">
      <c r="A285" t="s">
        <v>552</v>
      </c>
      <c r="B285" t="s">
        <v>91</v>
      </c>
      <c r="C285" t="s">
        <v>511</v>
      </c>
      <c r="D285" t="s">
        <v>512</v>
      </c>
      <c r="E285" t="s">
        <v>513</v>
      </c>
      <c r="F285" t="s">
        <v>146</v>
      </c>
    </row>
    <row r="286" spans="1:6">
      <c r="A286" t="s">
        <v>553</v>
      </c>
      <c r="B286" t="s">
        <v>91</v>
      </c>
      <c r="C286" t="s">
        <v>511</v>
      </c>
      <c r="D286" t="s">
        <v>512</v>
      </c>
      <c r="E286" t="s">
        <v>513</v>
      </c>
      <c r="F286" t="s">
        <v>127</v>
      </c>
    </row>
    <row r="287" spans="1:6">
      <c r="A287" t="s">
        <v>554</v>
      </c>
      <c r="B287" t="s">
        <v>91</v>
      </c>
      <c r="C287" t="s">
        <v>511</v>
      </c>
      <c r="D287" t="s">
        <v>512</v>
      </c>
      <c r="E287" t="s">
        <v>513</v>
      </c>
      <c r="F287" t="s">
        <v>555</v>
      </c>
    </row>
    <row r="288" spans="1:6">
      <c r="A288" t="s">
        <v>556</v>
      </c>
      <c r="B288" t="s">
        <v>91</v>
      </c>
      <c r="C288" t="s">
        <v>511</v>
      </c>
      <c r="D288" t="s">
        <v>512</v>
      </c>
      <c r="E288" t="s">
        <v>513</v>
      </c>
      <c r="F288" t="s">
        <v>557</v>
      </c>
    </row>
    <row r="289" spans="1:6">
      <c r="A289" t="s">
        <v>558</v>
      </c>
      <c r="B289" t="s">
        <v>91</v>
      </c>
      <c r="C289" t="s">
        <v>511</v>
      </c>
      <c r="D289" t="s">
        <v>512</v>
      </c>
      <c r="E289" t="s">
        <v>513</v>
      </c>
      <c r="F289" t="s">
        <v>149</v>
      </c>
    </row>
    <row r="290" spans="1:6">
      <c r="A290" t="s">
        <v>559</v>
      </c>
      <c r="B290" t="s">
        <v>91</v>
      </c>
      <c r="C290" t="s">
        <v>511</v>
      </c>
      <c r="D290" t="s">
        <v>512</v>
      </c>
      <c r="E290" t="s">
        <v>513</v>
      </c>
      <c r="F290" t="s">
        <v>149</v>
      </c>
    </row>
    <row r="291" spans="1:6">
      <c r="A291" t="s">
        <v>560</v>
      </c>
      <c r="B291" t="s">
        <v>91</v>
      </c>
      <c r="C291" t="s">
        <v>511</v>
      </c>
      <c r="D291" t="s">
        <v>512</v>
      </c>
      <c r="E291" t="s">
        <v>513</v>
      </c>
      <c r="F291" t="s">
        <v>561</v>
      </c>
    </row>
    <row r="292" spans="1:6">
      <c r="A292" t="s">
        <v>562</v>
      </c>
      <c r="B292" t="s">
        <v>91</v>
      </c>
      <c r="C292" t="s">
        <v>511</v>
      </c>
      <c r="D292" t="s">
        <v>512</v>
      </c>
      <c r="E292" t="s">
        <v>513</v>
      </c>
      <c r="F292" t="s">
        <v>563</v>
      </c>
    </row>
    <row r="293" spans="1:6">
      <c r="A293" t="s">
        <v>564</v>
      </c>
      <c r="B293" t="s">
        <v>91</v>
      </c>
      <c r="C293" t="s">
        <v>511</v>
      </c>
      <c r="D293" t="s">
        <v>512</v>
      </c>
      <c r="E293" t="s">
        <v>513</v>
      </c>
      <c r="F293" t="s">
        <v>565</v>
      </c>
    </row>
    <row r="294" spans="1:6">
      <c r="A294" t="s">
        <v>566</v>
      </c>
      <c r="B294" t="s">
        <v>91</v>
      </c>
      <c r="C294" t="s">
        <v>511</v>
      </c>
      <c r="D294" t="s">
        <v>512</v>
      </c>
      <c r="E294" t="s">
        <v>513</v>
      </c>
      <c r="F294" t="s">
        <v>567</v>
      </c>
    </row>
    <row r="295" spans="1:6">
      <c r="A295" t="s">
        <v>568</v>
      </c>
      <c r="B295" t="s">
        <v>91</v>
      </c>
      <c r="C295" t="s">
        <v>511</v>
      </c>
      <c r="D295" t="s">
        <v>512</v>
      </c>
      <c r="E295" t="s">
        <v>513</v>
      </c>
      <c r="F295" t="s">
        <v>569</v>
      </c>
    </row>
    <row r="296" spans="1:6">
      <c r="A296" t="s">
        <v>570</v>
      </c>
      <c r="B296" t="s">
        <v>91</v>
      </c>
      <c r="C296" t="s">
        <v>511</v>
      </c>
      <c r="D296" t="s">
        <v>512</v>
      </c>
      <c r="E296" t="s">
        <v>513</v>
      </c>
      <c r="F296" t="s">
        <v>127</v>
      </c>
    </row>
    <row r="297" spans="1:6">
      <c r="A297" t="s">
        <v>571</v>
      </c>
      <c r="B297" t="s">
        <v>91</v>
      </c>
      <c r="C297" t="s">
        <v>511</v>
      </c>
      <c r="D297" t="s">
        <v>512</v>
      </c>
      <c r="E297" t="s">
        <v>513</v>
      </c>
      <c r="F297" t="s">
        <v>572</v>
      </c>
    </row>
    <row r="298" spans="1:6">
      <c r="A298" t="s">
        <v>573</v>
      </c>
      <c r="B298" t="s">
        <v>91</v>
      </c>
      <c r="C298" t="s">
        <v>511</v>
      </c>
      <c r="D298" t="s">
        <v>512</v>
      </c>
      <c r="E298" t="s">
        <v>513</v>
      </c>
      <c r="F298" t="s">
        <v>574</v>
      </c>
    </row>
    <row r="299" spans="1:6">
      <c r="A299" t="s">
        <v>575</v>
      </c>
      <c r="B299" t="s">
        <v>91</v>
      </c>
      <c r="C299" t="s">
        <v>511</v>
      </c>
      <c r="D299" t="s">
        <v>512</v>
      </c>
      <c r="E299" t="s">
        <v>513</v>
      </c>
      <c r="F299" t="s">
        <v>211</v>
      </c>
    </row>
    <row r="300" spans="1:6">
      <c r="A300" t="s">
        <v>576</v>
      </c>
      <c r="B300" t="s">
        <v>91</v>
      </c>
      <c r="C300" t="s">
        <v>511</v>
      </c>
      <c r="D300" t="s">
        <v>512</v>
      </c>
      <c r="E300" t="s">
        <v>513</v>
      </c>
      <c r="F300" t="s">
        <v>149</v>
      </c>
    </row>
    <row r="301" spans="1:6">
      <c r="A301" t="s">
        <v>577</v>
      </c>
      <c r="B301" t="s">
        <v>91</v>
      </c>
      <c r="C301" t="s">
        <v>511</v>
      </c>
      <c r="D301" t="s">
        <v>512</v>
      </c>
      <c r="E301" t="s">
        <v>513</v>
      </c>
      <c r="F301" t="s">
        <v>149</v>
      </c>
    </row>
    <row r="302" spans="1:6">
      <c r="A302" t="s">
        <v>578</v>
      </c>
      <c r="B302" t="s">
        <v>91</v>
      </c>
      <c r="C302" t="s">
        <v>511</v>
      </c>
      <c r="D302" t="s">
        <v>512</v>
      </c>
      <c r="E302" t="s">
        <v>513</v>
      </c>
      <c r="F302" t="s">
        <v>149</v>
      </c>
    </row>
    <row r="303" spans="1:6">
      <c r="A303" t="s">
        <v>579</v>
      </c>
      <c r="B303" t="s">
        <v>91</v>
      </c>
      <c r="C303" t="s">
        <v>511</v>
      </c>
      <c r="D303" t="s">
        <v>512</v>
      </c>
      <c r="E303" t="s">
        <v>513</v>
      </c>
      <c r="F303" t="s">
        <v>169</v>
      </c>
    </row>
    <row r="304" spans="1:6">
      <c r="A304" t="s">
        <v>580</v>
      </c>
      <c r="B304" t="s">
        <v>91</v>
      </c>
      <c r="C304" t="s">
        <v>511</v>
      </c>
      <c r="D304" t="s">
        <v>512</v>
      </c>
      <c r="E304" t="s">
        <v>513</v>
      </c>
      <c r="F304" t="s">
        <v>174</v>
      </c>
    </row>
    <row r="305" spans="1:6">
      <c r="A305" t="s">
        <v>581</v>
      </c>
      <c r="B305" t="s">
        <v>91</v>
      </c>
      <c r="C305" t="s">
        <v>511</v>
      </c>
      <c r="D305" t="s">
        <v>512</v>
      </c>
      <c r="E305" t="s">
        <v>513</v>
      </c>
      <c r="F305" t="s">
        <v>136</v>
      </c>
    </row>
    <row r="306" spans="1:6">
      <c r="A306" t="s">
        <v>582</v>
      </c>
      <c r="B306" t="s">
        <v>91</v>
      </c>
      <c r="C306" t="s">
        <v>511</v>
      </c>
      <c r="D306" t="s">
        <v>512</v>
      </c>
      <c r="E306" t="s">
        <v>513</v>
      </c>
      <c r="F306" t="s">
        <v>174</v>
      </c>
    </row>
    <row r="307" spans="1:6">
      <c r="A307" t="s">
        <v>583</v>
      </c>
      <c r="B307" t="s">
        <v>91</v>
      </c>
      <c r="C307" t="s">
        <v>511</v>
      </c>
      <c r="D307" t="s">
        <v>512</v>
      </c>
      <c r="E307" t="s">
        <v>513</v>
      </c>
      <c r="F307" t="s">
        <v>136</v>
      </c>
    </row>
    <row r="308" spans="1:6">
      <c r="A308" t="s">
        <v>584</v>
      </c>
      <c r="B308" t="s">
        <v>91</v>
      </c>
      <c r="C308" t="s">
        <v>511</v>
      </c>
      <c r="D308" t="s">
        <v>512</v>
      </c>
      <c r="E308" t="s">
        <v>513</v>
      </c>
      <c r="F308" t="s">
        <v>424</v>
      </c>
    </row>
    <row r="309" spans="1:6">
      <c r="A309" t="s">
        <v>585</v>
      </c>
      <c r="B309" t="s">
        <v>91</v>
      </c>
      <c r="C309" t="s">
        <v>511</v>
      </c>
      <c r="D309" t="s">
        <v>512</v>
      </c>
      <c r="E309" t="s">
        <v>513</v>
      </c>
      <c r="F309" t="s">
        <v>520</v>
      </c>
    </row>
    <row r="310" spans="1:6">
      <c r="A310" t="s">
        <v>586</v>
      </c>
      <c r="B310" t="s">
        <v>91</v>
      </c>
      <c r="C310" t="s">
        <v>511</v>
      </c>
      <c r="D310" t="s">
        <v>512</v>
      </c>
      <c r="E310" t="s">
        <v>513</v>
      </c>
      <c r="F310" t="s">
        <v>178</v>
      </c>
    </row>
    <row r="311" spans="1:6">
      <c r="A311" t="s">
        <v>587</v>
      </c>
      <c r="B311" t="s">
        <v>91</v>
      </c>
      <c r="C311" t="s">
        <v>511</v>
      </c>
      <c r="D311" t="s">
        <v>512</v>
      </c>
      <c r="E311" t="s">
        <v>513</v>
      </c>
      <c r="F311" t="s">
        <v>174</v>
      </c>
    </row>
    <row r="312" spans="1:6">
      <c r="A312" t="s">
        <v>588</v>
      </c>
      <c r="B312" t="s">
        <v>91</v>
      </c>
      <c r="C312" t="s">
        <v>511</v>
      </c>
      <c r="D312" t="s">
        <v>512</v>
      </c>
      <c r="E312" t="s">
        <v>513</v>
      </c>
      <c r="F312" t="s">
        <v>127</v>
      </c>
    </row>
    <row r="313" spans="1:6">
      <c r="A313" t="s">
        <v>589</v>
      </c>
      <c r="B313" t="s">
        <v>91</v>
      </c>
      <c r="C313" t="s">
        <v>511</v>
      </c>
      <c r="D313" t="s">
        <v>512</v>
      </c>
      <c r="E313" t="s">
        <v>513</v>
      </c>
      <c r="F313" t="s">
        <v>136</v>
      </c>
    </row>
    <row r="314" spans="1:6">
      <c r="A314" t="s">
        <v>590</v>
      </c>
      <c r="B314" t="s">
        <v>91</v>
      </c>
      <c r="C314" t="s">
        <v>511</v>
      </c>
      <c r="D314" t="s">
        <v>512</v>
      </c>
      <c r="E314" t="s">
        <v>513</v>
      </c>
      <c r="F314" t="s">
        <v>149</v>
      </c>
    </row>
    <row r="315" spans="1:6">
      <c r="A315" t="s">
        <v>591</v>
      </c>
      <c r="B315" t="s">
        <v>91</v>
      </c>
      <c r="C315" t="s">
        <v>511</v>
      </c>
      <c r="D315" t="s">
        <v>512</v>
      </c>
      <c r="E315" t="s">
        <v>513</v>
      </c>
      <c r="F315" t="s">
        <v>268</v>
      </c>
    </row>
    <row r="316" spans="1:6">
      <c r="A316" t="s">
        <v>592</v>
      </c>
      <c r="B316" t="s">
        <v>91</v>
      </c>
      <c r="C316" t="s">
        <v>511</v>
      </c>
      <c r="D316" t="s">
        <v>512</v>
      </c>
      <c r="E316" t="s">
        <v>513</v>
      </c>
      <c r="F316" t="s">
        <v>225</v>
      </c>
    </row>
    <row r="317" spans="1:6">
      <c r="A317" t="s">
        <v>593</v>
      </c>
      <c r="B317" t="s">
        <v>91</v>
      </c>
      <c r="C317" t="s">
        <v>511</v>
      </c>
      <c r="D317" t="s">
        <v>512</v>
      </c>
      <c r="E317" t="s">
        <v>513</v>
      </c>
      <c r="F317" t="s">
        <v>530</v>
      </c>
    </row>
    <row r="318" spans="1:6">
      <c r="A318" t="s">
        <v>594</v>
      </c>
      <c r="B318" t="s">
        <v>91</v>
      </c>
      <c r="C318" t="s">
        <v>511</v>
      </c>
      <c r="D318" t="s">
        <v>512</v>
      </c>
      <c r="E318" t="s">
        <v>513</v>
      </c>
      <c r="F318" t="s">
        <v>479</v>
      </c>
    </row>
    <row r="319" spans="1:6">
      <c r="A319" t="s">
        <v>595</v>
      </c>
      <c r="B319" t="s">
        <v>91</v>
      </c>
      <c r="C319" t="s">
        <v>511</v>
      </c>
      <c r="D319" t="s">
        <v>512</v>
      </c>
      <c r="E319" t="s">
        <v>513</v>
      </c>
      <c r="F319" t="s">
        <v>240</v>
      </c>
    </row>
    <row r="320" spans="1:6">
      <c r="A320" t="s">
        <v>596</v>
      </c>
      <c r="B320" t="s">
        <v>91</v>
      </c>
      <c r="C320" t="s">
        <v>511</v>
      </c>
      <c r="D320" t="s">
        <v>512</v>
      </c>
      <c r="E320" t="s">
        <v>513</v>
      </c>
      <c r="F320" t="s">
        <v>445</v>
      </c>
    </row>
    <row r="321" spans="1:6">
      <c r="A321" t="s">
        <v>396</v>
      </c>
      <c r="B321" t="s">
        <v>91</v>
      </c>
      <c r="C321" t="s">
        <v>511</v>
      </c>
      <c r="D321" t="s">
        <v>512</v>
      </c>
      <c r="E321" t="s">
        <v>513</v>
      </c>
      <c r="F321" t="s">
        <v>597</v>
      </c>
    </row>
    <row r="322" spans="1:6">
      <c r="A322" t="s">
        <v>598</v>
      </c>
      <c r="B322" t="s">
        <v>91</v>
      </c>
      <c r="C322" t="s">
        <v>511</v>
      </c>
      <c r="D322" t="s">
        <v>512</v>
      </c>
      <c r="E322" t="s">
        <v>513</v>
      </c>
      <c r="F322" t="s">
        <v>133</v>
      </c>
    </row>
    <row r="323" spans="1:6">
      <c r="A323" t="s">
        <v>599</v>
      </c>
      <c r="B323" t="s">
        <v>91</v>
      </c>
      <c r="C323" t="s">
        <v>511</v>
      </c>
      <c r="D323" t="s">
        <v>512</v>
      </c>
      <c r="E323" t="s">
        <v>513</v>
      </c>
      <c r="F323" t="s">
        <v>211</v>
      </c>
    </row>
    <row r="324" spans="1:6">
      <c r="A324" t="s">
        <v>600</v>
      </c>
      <c r="B324" t="s">
        <v>91</v>
      </c>
      <c r="C324" t="s">
        <v>511</v>
      </c>
      <c r="D324" t="s">
        <v>512</v>
      </c>
      <c r="E324" t="s">
        <v>513</v>
      </c>
      <c r="F324" t="s">
        <v>136</v>
      </c>
    </row>
    <row r="325" spans="1:6">
      <c r="A325" t="s">
        <v>601</v>
      </c>
      <c r="B325" t="s">
        <v>91</v>
      </c>
      <c r="C325" t="s">
        <v>511</v>
      </c>
      <c r="D325" t="s">
        <v>512</v>
      </c>
      <c r="E325" t="s">
        <v>513</v>
      </c>
      <c r="F325" t="s">
        <v>136</v>
      </c>
    </row>
    <row r="326" spans="1:6">
      <c r="A326" t="s">
        <v>602</v>
      </c>
      <c r="B326" t="s">
        <v>91</v>
      </c>
      <c r="C326" t="s">
        <v>511</v>
      </c>
      <c r="D326" t="s">
        <v>512</v>
      </c>
      <c r="E326" t="s">
        <v>513</v>
      </c>
      <c r="F326" t="s">
        <v>268</v>
      </c>
    </row>
    <row r="327" spans="1:6">
      <c r="A327" t="s">
        <v>603</v>
      </c>
      <c r="B327" t="s">
        <v>91</v>
      </c>
      <c r="C327" t="s">
        <v>511</v>
      </c>
      <c r="D327" t="s">
        <v>512</v>
      </c>
      <c r="E327" t="s">
        <v>513</v>
      </c>
      <c r="F327" t="s">
        <v>211</v>
      </c>
    </row>
    <row r="328" spans="1:6">
      <c r="A328" t="s">
        <v>604</v>
      </c>
      <c r="B328" t="s">
        <v>91</v>
      </c>
      <c r="C328" t="s">
        <v>511</v>
      </c>
      <c r="D328" t="s">
        <v>512</v>
      </c>
      <c r="E328" t="s">
        <v>513</v>
      </c>
      <c r="F328" t="s">
        <v>605</v>
      </c>
    </row>
    <row r="329" spans="1:6">
      <c r="A329" t="s">
        <v>606</v>
      </c>
      <c r="B329" t="s">
        <v>91</v>
      </c>
      <c r="C329" t="s">
        <v>511</v>
      </c>
      <c r="D329" t="s">
        <v>512</v>
      </c>
      <c r="E329" t="s">
        <v>513</v>
      </c>
      <c r="F329" t="s">
        <v>133</v>
      </c>
    </row>
    <row r="330" spans="1:6">
      <c r="A330" t="s">
        <v>607</v>
      </c>
      <c r="B330" t="s">
        <v>91</v>
      </c>
      <c r="C330" t="s">
        <v>511</v>
      </c>
      <c r="D330" t="s">
        <v>512</v>
      </c>
      <c r="E330" t="s">
        <v>513</v>
      </c>
      <c r="F330" t="s">
        <v>298</v>
      </c>
    </row>
    <row r="331" spans="1:6">
      <c r="A331" t="s">
        <v>608</v>
      </c>
      <c r="B331" t="s">
        <v>91</v>
      </c>
      <c r="C331" t="s">
        <v>511</v>
      </c>
      <c r="D331" t="s">
        <v>512</v>
      </c>
      <c r="E331" t="s">
        <v>513</v>
      </c>
      <c r="F331" t="s">
        <v>319</v>
      </c>
    </row>
    <row r="332" spans="1:6">
      <c r="A332" t="s">
        <v>609</v>
      </c>
      <c r="B332" t="s">
        <v>91</v>
      </c>
      <c r="C332" t="s">
        <v>511</v>
      </c>
      <c r="D332" t="s">
        <v>512</v>
      </c>
      <c r="E332" t="s">
        <v>513</v>
      </c>
      <c r="F332" t="s">
        <v>610</v>
      </c>
    </row>
    <row r="333" spans="1:6">
      <c r="A333" t="s">
        <v>611</v>
      </c>
      <c r="B333" t="s">
        <v>91</v>
      </c>
      <c r="C333" t="s">
        <v>511</v>
      </c>
      <c r="D333" t="s">
        <v>512</v>
      </c>
      <c r="E333" t="s">
        <v>513</v>
      </c>
      <c r="F333" t="s">
        <v>174</v>
      </c>
    </row>
    <row r="334" spans="1:6">
      <c r="A334" t="s">
        <v>612</v>
      </c>
      <c r="B334" t="s">
        <v>91</v>
      </c>
      <c r="C334" t="s">
        <v>511</v>
      </c>
      <c r="D334" t="s">
        <v>512</v>
      </c>
      <c r="E334" t="s">
        <v>513</v>
      </c>
      <c r="F334" t="s">
        <v>136</v>
      </c>
    </row>
    <row r="335" spans="1:6">
      <c r="A335" t="s">
        <v>613</v>
      </c>
      <c r="B335" t="s">
        <v>91</v>
      </c>
      <c r="C335" t="s">
        <v>511</v>
      </c>
      <c r="D335" t="s">
        <v>512</v>
      </c>
      <c r="E335" t="s">
        <v>513</v>
      </c>
      <c r="F335" t="s">
        <v>614</v>
      </c>
    </row>
    <row r="336" spans="1:6">
      <c r="A336" t="s">
        <v>354</v>
      </c>
      <c r="B336" t="s">
        <v>91</v>
      </c>
      <c r="C336" t="s">
        <v>511</v>
      </c>
      <c r="D336" t="s">
        <v>512</v>
      </c>
      <c r="E336" t="s">
        <v>513</v>
      </c>
      <c r="F336" t="s">
        <v>392</v>
      </c>
    </row>
    <row r="337" spans="1:6">
      <c r="A337" t="s">
        <v>615</v>
      </c>
      <c r="B337" t="s">
        <v>91</v>
      </c>
      <c r="C337" t="s">
        <v>511</v>
      </c>
      <c r="D337" t="s">
        <v>512</v>
      </c>
      <c r="E337" t="s">
        <v>513</v>
      </c>
      <c r="F337" t="s">
        <v>136</v>
      </c>
    </row>
    <row r="338" spans="1:6">
      <c r="A338" t="s">
        <v>616</v>
      </c>
      <c r="B338" t="s">
        <v>91</v>
      </c>
      <c r="C338" t="s">
        <v>511</v>
      </c>
      <c r="D338" t="s">
        <v>512</v>
      </c>
      <c r="E338" t="s">
        <v>513</v>
      </c>
      <c r="F338" t="s">
        <v>617</v>
      </c>
    </row>
    <row r="339" spans="1:6">
      <c r="A339" t="s">
        <v>422</v>
      </c>
      <c r="B339" t="s">
        <v>91</v>
      </c>
      <c r="C339" t="s">
        <v>511</v>
      </c>
      <c r="D339" t="s">
        <v>512</v>
      </c>
      <c r="E339" t="s">
        <v>513</v>
      </c>
      <c r="F339" t="s">
        <v>565</v>
      </c>
    </row>
    <row r="340" spans="1:6">
      <c r="A340" t="s">
        <v>618</v>
      </c>
      <c r="B340" t="s">
        <v>91</v>
      </c>
      <c r="C340" t="s">
        <v>511</v>
      </c>
      <c r="D340" t="s">
        <v>512</v>
      </c>
      <c r="E340" t="s">
        <v>513</v>
      </c>
      <c r="F340" t="s">
        <v>479</v>
      </c>
    </row>
    <row r="341" spans="1:6">
      <c r="A341" t="s">
        <v>619</v>
      </c>
      <c r="B341" t="s">
        <v>91</v>
      </c>
      <c r="C341" t="s">
        <v>511</v>
      </c>
      <c r="D341" t="s">
        <v>512</v>
      </c>
      <c r="E341" t="s">
        <v>513</v>
      </c>
      <c r="F341" t="s">
        <v>620</v>
      </c>
    </row>
    <row r="342" spans="1:6">
      <c r="A342" t="s">
        <v>621</v>
      </c>
      <c r="B342" t="s">
        <v>91</v>
      </c>
      <c r="C342" t="s">
        <v>511</v>
      </c>
      <c r="D342" t="s">
        <v>512</v>
      </c>
      <c r="E342" t="s">
        <v>513</v>
      </c>
      <c r="F342" t="s">
        <v>622</v>
      </c>
    </row>
    <row r="343" spans="1:6">
      <c r="A343" t="s">
        <v>623</v>
      </c>
      <c r="B343" t="s">
        <v>91</v>
      </c>
      <c r="C343" t="s">
        <v>511</v>
      </c>
      <c r="D343" t="s">
        <v>512</v>
      </c>
      <c r="E343" t="s">
        <v>513</v>
      </c>
      <c r="F343" t="s">
        <v>624</v>
      </c>
    </row>
    <row r="344" spans="1:6">
      <c r="A344" t="s">
        <v>625</v>
      </c>
      <c r="B344" t="s">
        <v>91</v>
      </c>
      <c r="C344" t="s">
        <v>511</v>
      </c>
      <c r="D344" t="s">
        <v>512</v>
      </c>
      <c r="E344" t="s">
        <v>513</v>
      </c>
      <c r="F344" t="s">
        <v>424</v>
      </c>
    </row>
    <row r="345" spans="1:6">
      <c r="A345" t="s">
        <v>626</v>
      </c>
      <c r="B345" t="s">
        <v>91</v>
      </c>
      <c r="C345" t="s">
        <v>511</v>
      </c>
      <c r="D345" t="s">
        <v>512</v>
      </c>
      <c r="E345" t="s">
        <v>513</v>
      </c>
      <c r="F345" t="s">
        <v>136</v>
      </c>
    </row>
    <row r="346" spans="1:6">
      <c r="A346" t="s">
        <v>627</v>
      </c>
      <c r="B346" t="s">
        <v>91</v>
      </c>
      <c r="C346" t="s">
        <v>511</v>
      </c>
      <c r="D346" t="s">
        <v>512</v>
      </c>
      <c r="E346" t="s">
        <v>513</v>
      </c>
      <c r="F346" t="s">
        <v>136</v>
      </c>
    </row>
    <row r="347" spans="1:6">
      <c r="A347" t="s">
        <v>628</v>
      </c>
      <c r="B347" t="s">
        <v>91</v>
      </c>
      <c r="C347" t="s">
        <v>511</v>
      </c>
      <c r="D347" t="s">
        <v>512</v>
      </c>
      <c r="E347" t="s">
        <v>513</v>
      </c>
      <c r="F347" t="s">
        <v>211</v>
      </c>
    </row>
    <row r="348" spans="1:6">
      <c r="A348" t="s">
        <v>629</v>
      </c>
      <c r="B348" t="s">
        <v>91</v>
      </c>
      <c r="C348" t="s">
        <v>511</v>
      </c>
      <c r="D348" t="s">
        <v>512</v>
      </c>
      <c r="E348" t="s">
        <v>513</v>
      </c>
      <c r="F348" t="s">
        <v>146</v>
      </c>
    </row>
    <row r="349" spans="1:6">
      <c r="A349" t="s">
        <v>630</v>
      </c>
      <c r="B349" t="s">
        <v>91</v>
      </c>
      <c r="C349" t="s">
        <v>511</v>
      </c>
      <c r="D349" t="s">
        <v>512</v>
      </c>
      <c r="E349" t="s">
        <v>513</v>
      </c>
      <c r="F349" t="s">
        <v>631</v>
      </c>
    </row>
    <row r="350" spans="1:6">
      <c r="A350" t="s">
        <v>632</v>
      </c>
      <c r="B350" t="s">
        <v>91</v>
      </c>
      <c r="C350" t="s">
        <v>511</v>
      </c>
      <c r="D350" t="s">
        <v>512</v>
      </c>
      <c r="E350" t="s">
        <v>513</v>
      </c>
      <c r="F350" t="s">
        <v>127</v>
      </c>
    </row>
    <row r="351" spans="1:6">
      <c r="A351" t="s">
        <v>633</v>
      </c>
      <c r="B351" t="s">
        <v>91</v>
      </c>
      <c r="C351" t="s">
        <v>511</v>
      </c>
      <c r="D351" t="s">
        <v>512</v>
      </c>
      <c r="E351" t="s">
        <v>513</v>
      </c>
      <c r="F351" t="s">
        <v>634</v>
      </c>
    </row>
    <row r="352" spans="1:6">
      <c r="A352" t="s">
        <v>635</v>
      </c>
      <c r="B352" t="s">
        <v>91</v>
      </c>
      <c r="C352" t="s">
        <v>511</v>
      </c>
      <c r="D352" t="s">
        <v>512</v>
      </c>
      <c r="E352" t="s">
        <v>513</v>
      </c>
      <c r="F352" t="s">
        <v>636</v>
      </c>
    </row>
    <row r="353" spans="1:6">
      <c r="A353" t="s">
        <v>637</v>
      </c>
      <c r="B353" t="s">
        <v>91</v>
      </c>
      <c r="C353" t="s">
        <v>511</v>
      </c>
      <c r="D353" t="s">
        <v>512</v>
      </c>
      <c r="E353" t="s">
        <v>513</v>
      </c>
      <c r="F353" t="s">
        <v>364</v>
      </c>
    </row>
    <row r="354" spans="1:6">
      <c r="A354" t="s">
        <v>638</v>
      </c>
      <c r="B354" t="s">
        <v>91</v>
      </c>
      <c r="C354" t="s">
        <v>511</v>
      </c>
      <c r="D354" t="s">
        <v>512</v>
      </c>
      <c r="E354" t="s">
        <v>513</v>
      </c>
      <c r="F354" t="s">
        <v>139</v>
      </c>
    </row>
    <row r="355" spans="1:6">
      <c r="A355" t="s">
        <v>405</v>
      </c>
      <c r="B355" t="s">
        <v>91</v>
      </c>
      <c r="C355" t="s">
        <v>511</v>
      </c>
      <c r="D355" t="s">
        <v>512</v>
      </c>
      <c r="E355" t="s">
        <v>513</v>
      </c>
      <c r="F355" t="s">
        <v>136</v>
      </c>
    </row>
    <row r="356" spans="1:6">
      <c r="A356" t="s">
        <v>639</v>
      </c>
      <c r="B356" t="s">
        <v>91</v>
      </c>
      <c r="C356" t="s">
        <v>511</v>
      </c>
      <c r="D356" t="s">
        <v>512</v>
      </c>
      <c r="E356" t="s">
        <v>513</v>
      </c>
      <c r="F356" t="s">
        <v>640</v>
      </c>
    </row>
    <row r="357" spans="1:6">
      <c r="A357" t="s">
        <v>641</v>
      </c>
      <c r="B357" t="s">
        <v>91</v>
      </c>
      <c r="C357" t="s">
        <v>511</v>
      </c>
      <c r="D357" t="s">
        <v>512</v>
      </c>
      <c r="E357" t="s">
        <v>513</v>
      </c>
      <c r="F357" t="s">
        <v>642</v>
      </c>
    </row>
    <row r="358" spans="1:6">
      <c r="A358" t="s">
        <v>643</v>
      </c>
      <c r="B358" t="s">
        <v>91</v>
      </c>
      <c r="C358" t="s">
        <v>511</v>
      </c>
      <c r="D358" t="s">
        <v>512</v>
      </c>
      <c r="E358" t="s">
        <v>513</v>
      </c>
      <c r="F358" t="s">
        <v>644</v>
      </c>
    </row>
    <row r="359" spans="1:6">
      <c r="A359" t="s">
        <v>645</v>
      </c>
      <c r="B359" t="s">
        <v>91</v>
      </c>
      <c r="C359" t="s">
        <v>511</v>
      </c>
      <c r="D359" t="s">
        <v>512</v>
      </c>
      <c r="E359" t="s">
        <v>513</v>
      </c>
      <c r="F359" t="s">
        <v>174</v>
      </c>
    </row>
    <row r="360" spans="1:6">
      <c r="A360" t="s">
        <v>397</v>
      </c>
      <c r="B360" t="s">
        <v>91</v>
      </c>
      <c r="C360" t="s">
        <v>511</v>
      </c>
      <c r="D360" t="s">
        <v>512</v>
      </c>
      <c r="E360" t="s">
        <v>513</v>
      </c>
      <c r="F360" t="s">
        <v>646</v>
      </c>
    </row>
    <row r="361" spans="1:6">
      <c r="A361" t="s">
        <v>647</v>
      </c>
      <c r="B361" t="s">
        <v>91</v>
      </c>
      <c r="C361" t="s">
        <v>511</v>
      </c>
      <c r="D361" t="s">
        <v>512</v>
      </c>
      <c r="E361" t="s">
        <v>513</v>
      </c>
      <c r="F361" t="s">
        <v>648</v>
      </c>
    </row>
    <row r="362" spans="1:6">
      <c r="A362" t="s">
        <v>649</v>
      </c>
      <c r="B362" t="s">
        <v>91</v>
      </c>
      <c r="C362" t="s">
        <v>511</v>
      </c>
      <c r="D362" t="s">
        <v>512</v>
      </c>
      <c r="E362" t="s">
        <v>513</v>
      </c>
      <c r="F362" t="s">
        <v>202</v>
      </c>
    </row>
    <row r="363" spans="1:6">
      <c r="A363" t="s">
        <v>650</v>
      </c>
      <c r="B363" t="s">
        <v>91</v>
      </c>
      <c r="C363" t="s">
        <v>511</v>
      </c>
      <c r="D363" t="s">
        <v>512</v>
      </c>
      <c r="E363" t="s">
        <v>513</v>
      </c>
      <c r="F363" t="s">
        <v>225</v>
      </c>
    </row>
    <row r="364" spans="1:6">
      <c r="A364" t="s">
        <v>651</v>
      </c>
      <c r="B364" t="s">
        <v>91</v>
      </c>
      <c r="C364" t="s">
        <v>511</v>
      </c>
      <c r="D364" t="s">
        <v>512</v>
      </c>
      <c r="E364" t="s">
        <v>513</v>
      </c>
      <c r="F364" t="s">
        <v>117</v>
      </c>
    </row>
    <row r="365" spans="1:6">
      <c r="A365" t="s">
        <v>652</v>
      </c>
      <c r="B365" t="s">
        <v>91</v>
      </c>
      <c r="C365" t="s">
        <v>511</v>
      </c>
      <c r="D365" t="s">
        <v>512</v>
      </c>
      <c r="E365" t="s">
        <v>513</v>
      </c>
      <c r="F365" t="s">
        <v>653</v>
      </c>
    </row>
    <row r="366" spans="1:6">
      <c r="A366" t="s">
        <v>654</v>
      </c>
      <c r="B366" t="s">
        <v>91</v>
      </c>
      <c r="C366" t="s">
        <v>511</v>
      </c>
      <c r="D366" t="s">
        <v>512</v>
      </c>
      <c r="E366" t="s">
        <v>513</v>
      </c>
      <c r="F366" t="s">
        <v>565</v>
      </c>
    </row>
    <row r="367" spans="1:6">
      <c r="A367" t="s">
        <v>655</v>
      </c>
      <c r="B367" t="s">
        <v>91</v>
      </c>
      <c r="C367" t="s">
        <v>511</v>
      </c>
      <c r="D367" t="s">
        <v>512</v>
      </c>
      <c r="E367" t="s">
        <v>513</v>
      </c>
      <c r="F367" t="s">
        <v>127</v>
      </c>
    </row>
    <row r="368" spans="1:6">
      <c r="A368" t="s">
        <v>187</v>
      </c>
      <c r="B368" t="s">
        <v>91</v>
      </c>
      <c r="C368" t="s">
        <v>511</v>
      </c>
      <c r="D368" t="s">
        <v>512</v>
      </c>
      <c r="E368" t="s">
        <v>513</v>
      </c>
      <c r="F368" t="s">
        <v>211</v>
      </c>
    </row>
    <row r="369" spans="1:6">
      <c r="A369" t="s">
        <v>656</v>
      </c>
      <c r="B369" t="s">
        <v>91</v>
      </c>
      <c r="C369" t="s">
        <v>511</v>
      </c>
      <c r="D369" t="s">
        <v>512</v>
      </c>
      <c r="E369" t="s">
        <v>513</v>
      </c>
      <c r="F369" t="s">
        <v>225</v>
      </c>
    </row>
    <row r="370" spans="1:6">
      <c r="A370" t="s">
        <v>455</v>
      </c>
      <c r="B370" t="s">
        <v>91</v>
      </c>
      <c r="C370" t="s">
        <v>511</v>
      </c>
      <c r="D370" t="s">
        <v>512</v>
      </c>
      <c r="E370" t="s">
        <v>513</v>
      </c>
      <c r="F370" t="s">
        <v>133</v>
      </c>
    </row>
    <row r="371" spans="1:6">
      <c r="A371" t="s">
        <v>657</v>
      </c>
      <c r="B371" t="s">
        <v>91</v>
      </c>
      <c r="C371" t="s">
        <v>511</v>
      </c>
      <c r="D371" t="s">
        <v>512</v>
      </c>
      <c r="E371" t="s">
        <v>513</v>
      </c>
      <c r="F371" t="s">
        <v>298</v>
      </c>
    </row>
    <row r="372" spans="1:6">
      <c r="A372" t="s">
        <v>200</v>
      </c>
      <c r="B372" t="s">
        <v>91</v>
      </c>
      <c r="C372" t="s">
        <v>511</v>
      </c>
      <c r="D372" t="s">
        <v>512</v>
      </c>
      <c r="E372" t="s">
        <v>513</v>
      </c>
      <c r="F372" t="s">
        <v>268</v>
      </c>
    </row>
    <row r="373" spans="1:6">
      <c r="A373" t="s">
        <v>658</v>
      </c>
      <c r="B373" t="s">
        <v>91</v>
      </c>
      <c r="C373" t="s">
        <v>511</v>
      </c>
      <c r="D373" t="s">
        <v>512</v>
      </c>
      <c r="E373" t="s">
        <v>513</v>
      </c>
      <c r="F373" t="s">
        <v>127</v>
      </c>
    </row>
    <row r="374" spans="1:6">
      <c r="A374" t="s">
        <v>659</v>
      </c>
      <c r="B374" t="s">
        <v>91</v>
      </c>
      <c r="C374" t="s">
        <v>511</v>
      </c>
      <c r="D374" t="s">
        <v>512</v>
      </c>
      <c r="E374" t="s">
        <v>513</v>
      </c>
      <c r="F374" t="s">
        <v>174</v>
      </c>
    </row>
    <row r="375" spans="1:6">
      <c r="A375" t="s">
        <v>660</v>
      </c>
      <c r="B375" t="s">
        <v>91</v>
      </c>
      <c r="C375" t="s">
        <v>511</v>
      </c>
      <c r="D375" t="s">
        <v>512</v>
      </c>
      <c r="E375" t="s">
        <v>513</v>
      </c>
      <c r="F375" t="s">
        <v>127</v>
      </c>
    </row>
    <row r="376" spans="1:6">
      <c r="A376" t="s">
        <v>378</v>
      </c>
      <c r="B376" t="s">
        <v>91</v>
      </c>
      <c r="C376" t="s">
        <v>511</v>
      </c>
      <c r="D376" t="s">
        <v>512</v>
      </c>
      <c r="E376" t="s">
        <v>513</v>
      </c>
      <c r="F376" t="s">
        <v>192</v>
      </c>
    </row>
    <row r="377" spans="1:6">
      <c r="A377" t="s">
        <v>661</v>
      </c>
      <c r="B377" t="s">
        <v>91</v>
      </c>
      <c r="C377" t="s">
        <v>511</v>
      </c>
      <c r="D377" t="s">
        <v>512</v>
      </c>
      <c r="E377" t="s">
        <v>513</v>
      </c>
      <c r="F377" t="s">
        <v>120</v>
      </c>
    </row>
    <row r="378" spans="1:6">
      <c r="A378" t="s">
        <v>662</v>
      </c>
      <c r="B378" t="s">
        <v>91</v>
      </c>
      <c r="C378" t="s">
        <v>511</v>
      </c>
      <c r="D378" t="s">
        <v>512</v>
      </c>
      <c r="E378" t="s">
        <v>513</v>
      </c>
      <c r="F378" t="s">
        <v>663</v>
      </c>
    </row>
    <row r="379" spans="1:6">
      <c r="A379" t="s">
        <v>664</v>
      </c>
      <c r="B379" t="s">
        <v>91</v>
      </c>
      <c r="C379" t="s">
        <v>511</v>
      </c>
      <c r="D379" t="s">
        <v>512</v>
      </c>
      <c r="E379" t="s">
        <v>513</v>
      </c>
      <c r="F379" t="s">
        <v>247</v>
      </c>
    </row>
    <row r="380" spans="1:6">
      <c r="A380" t="s">
        <v>665</v>
      </c>
      <c r="B380" t="s">
        <v>91</v>
      </c>
      <c r="C380" t="s">
        <v>511</v>
      </c>
      <c r="D380" t="s">
        <v>512</v>
      </c>
      <c r="E380" t="s">
        <v>513</v>
      </c>
      <c r="F380" t="s">
        <v>136</v>
      </c>
    </row>
    <row r="381" spans="1:6">
      <c r="A381" t="s">
        <v>666</v>
      </c>
      <c r="B381" t="s">
        <v>91</v>
      </c>
      <c r="C381" t="s">
        <v>511</v>
      </c>
      <c r="D381" t="s">
        <v>512</v>
      </c>
      <c r="E381" t="s">
        <v>513</v>
      </c>
      <c r="F381" t="s">
        <v>667</v>
      </c>
    </row>
    <row r="382" spans="1:6">
      <c r="A382" t="s">
        <v>668</v>
      </c>
      <c r="B382" t="s">
        <v>91</v>
      </c>
      <c r="C382" t="s">
        <v>511</v>
      </c>
      <c r="D382" t="s">
        <v>512</v>
      </c>
      <c r="E382" t="s">
        <v>513</v>
      </c>
      <c r="F382" t="s">
        <v>123</v>
      </c>
    </row>
    <row r="383" spans="1:6">
      <c r="A383" t="s">
        <v>669</v>
      </c>
      <c r="B383" t="s">
        <v>91</v>
      </c>
      <c r="C383" t="s">
        <v>511</v>
      </c>
      <c r="D383" t="s">
        <v>512</v>
      </c>
      <c r="E383" t="s">
        <v>513</v>
      </c>
      <c r="F383" t="s">
        <v>161</v>
      </c>
    </row>
    <row r="384" spans="1:6">
      <c r="A384" t="s">
        <v>670</v>
      </c>
      <c r="B384" t="s">
        <v>91</v>
      </c>
      <c r="C384" t="s">
        <v>511</v>
      </c>
      <c r="D384" t="s">
        <v>512</v>
      </c>
      <c r="E384" t="s">
        <v>513</v>
      </c>
      <c r="F384" t="s">
        <v>233</v>
      </c>
    </row>
    <row r="385" spans="1:6">
      <c r="A385" t="s">
        <v>671</v>
      </c>
      <c r="B385" t="s">
        <v>91</v>
      </c>
      <c r="C385" t="s">
        <v>511</v>
      </c>
      <c r="D385" t="s">
        <v>512</v>
      </c>
      <c r="E385" t="s">
        <v>513</v>
      </c>
      <c r="F385" t="s">
        <v>202</v>
      </c>
    </row>
    <row r="386" spans="1:6">
      <c r="A386" t="s">
        <v>672</v>
      </c>
      <c r="B386" t="s">
        <v>91</v>
      </c>
      <c r="C386" t="s">
        <v>511</v>
      </c>
      <c r="D386" t="s">
        <v>512</v>
      </c>
      <c r="E386" t="s">
        <v>513</v>
      </c>
      <c r="F386" t="s">
        <v>169</v>
      </c>
    </row>
    <row r="387" spans="1:6">
      <c r="A387" t="s">
        <v>418</v>
      </c>
      <c r="B387" t="s">
        <v>91</v>
      </c>
      <c r="C387" t="s">
        <v>511</v>
      </c>
      <c r="D387" t="s">
        <v>512</v>
      </c>
      <c r="E387" t="s">
        <v>513</v>
      </c>
      <c r="F387" t="s">
        <v>146</v>
      </c>
    </row>
    <row r="388" spans="1:6">
      <c r="A388" t="s">
        <v>673</v>
      </c>
      <c r="B388" t="s">
        <v>91</v>
      </c>
      <c r="C388" t="s">
        <v>511</v>
      </c>
      <c r="D388" t="s">
        <v>512</v>
      </c>
      <c r="E388" t="s">
        <v>513</v>
      </c>
      <c r="F388" t="s">
        <v>298</v>
      </c>
    </row>
    <row r="389" spans="1:6">
      <c r="A389" t="s">
        <v>674</v>
      </c>
      <c r="B389" t="s">
        <v>91</v>
      </c>
      <c r="C389" t="s">
        <v>511</v>
      </c>
      <c r="D389" t="s">
        <v>512</v>
      </c>
      <c r="E389" t="s">
        <v>513</v>
      </c>
      <c r="F389" t="s">
        <v>268</v>
      </c>
    </row>
    <row r="390" spans="1:6">
      <c r="A390" t="s">
        <v>675</v>
      </c>
      <c r="B390" t="s">
        <v>91</v>
      </c>
      <c r="C390" t="s">
        <v>511</v>
      </c>
      <c r="D390" t="s">
        <v>512</v>
      </c>
      <c r="E390" t="s">
        <v>513</v>
      </c>
      <c r="F390" t="s">
        <v>146</v>
      </c>
    </row>
    <row r="391" spans="1:6">
      <c r="A391" t="s">
        <v>676</v>
      </c>
      <c r="B391" t="s">
        <v>91</v>
      </c>
      <c r="C391" t="s">
        <v>511</v>
      </c>
      <c r="D391" t="s">
        <v>512</v>
      </c>
      <c r="E391" t="s">
        <v>513</v>
      </c>
      <c r="F391" t="s">
        <v>139</v>
      </c>
    </row>
    <row r="392" spans="1:6">
      <c r="A392" t="s">
        <v>677</v>
      </c>
      <c r="B392" t="s">
        <v>91</v>
      </c>
      <c r="C392" t="s">
        <v>511</v>
      </c>
      <c r="D392" t="s">
        <v>512</v>
      </c>
      <c r="E392" t="s">
        <v>513</v>
      </c>
      <c r="F392" t="s">
        <v>211</v>
      </c>
    </row>
    <row r="393" spans="1:6">
      <c r="A393" t="s">
        <v>471</v>
      </c>
      <c r="B393" t="s">
        <v>91</v>
      </c>
      <c r="C393" t="s">
        <v>511</v>
      </c>
      <c r="D393" t="s">
        <v>512</v>
      </c>
      <c r="E393" t="s">
        <v>513</v>
      </c>
      <c r="F393" t="s">
        <v>678</v>
      </c>
    </row>
    <row r="394" spans="1:6">
      <c r="A394" t="s">
        <v>130</v>
      </c>
      <c r="B394" t="s">
        <v>91</v>
      </c>
      <c r="C394" t="s">
        <v>511</v>
      </c>
      <c r="D394" t="s">
        <v>512</v>
      </c>
      <c r="E394" t="s">
        <v>513</v>
      </c>
      <c r="F394" t="s">
        <v>268</v>
      </c>
    </row>
    <row r="395" spans="1:6">
      <c r="A395" t="s">
        <v>679</v>
      </c>
      <c r="B395" t="s">
        <v>91</v>
      </c>
      <c r="C395" t="s">
        <v>511</v>
      </c>
      <c r="D395" t="s">
        <v>512</v>
      </c>
      <c r="E395" t="s">
        <v>513</v>
      </c>
      <c r="F395" t="s">
        <v>680</v>
      </c>
    </row>
    <row r="396" spans="1:6">
      <c r="A396" t="s">
        <v>681</v>
      </c>
      <c r="B396" t="s">
        <v>91</v>
      </c>
      <c r="C396" t="s">
        <v>511</v>
      </c>
      <c r="D396" t="s">
        <v>512</v>
      </c>
      <c r="E396" t="s">
        <v>513</v>
      </c>
      <c r="F396" t="s">
        <v>136</v>
      </c>
    </row>
    <row r="397" spans="1:6">
      <c r="A397" t="s">
        <v>682</v>
      </c>
      <c r="B397" t="s">
        <v>91</v>
      </c>
      <c r="C397" t="s">
        <v>511</v>
      </c>
      <c r="D397" t="s">
        <v>512</v>
      </c>
      <c r="E397" t="s">
        <v>513</v>
      </c>
      <c r="F397" t="s">
        <v>174</v>
      </c>
    </row>
    <row r="398" spans="1:6">
      <c r="A398" t="s">
        <v>683</v>
      </c>
      <c r="B398" t="s">
        <v>91</v>
      </c>
      <c r="C398" t="s">
        <v>511</v>
      </c>
      <c r="D398" t="s">
        <v>512</v>
      </c>
      <c r="E398" t="s">
        <v>513</v>
      </c>
      <c r="F398" t="s">
        <v>624</v>
      </c>
    </row>
    <row r="399" spans="1:6">
      <c r="A399" t="s">
        <v>236</v>
      </c>
      <c r="B399" t="s">
        <v>91</v>
      </c>
      <c r="C399" t="s">
        <v>511</v>
      </c>
      <c r="D399" t="s">
        <v>512</v>
      </c>
      <c r="E399" t="s">
        <v>513</v>
      </c>
      <c r="F399" t="s">
        <v>178</v>
      </c>
    </row>
    <row r="400" spans="1:6">
      <c r="A400" t="s">
        <v>684</v>
      </c>
      <c r="B400" t="s">
        <v>91</v>
      </c>
      <c r="C400" t="s">
        <v>511</v>
      </c>
      <c r="D400" t="s">
        <v>512</v>
      </c>
      <c r="E400" t="s">
        <v>513</v>
      </c>
      <c r="F400" t="s">
        <v>169</v>
      </c>
    </row>
    <row r="401" spans="1:6">
      <c r="A401" t="s">
        <v>685</v>
      </c>
      <c r="B401" t="s">
        <v>91</v>
      </c>
      <c r="C401" t="s">
        <v>511</v>
      </c>
      <c r="D401" t="s">
        <v>512</v>
      </c>
      <c r="E401" t="s">
        <v>513</v>
      </c>
      <c r="F401" t="s">
        <v>298</v>
      </c>
    </row>
    <row r="402" spans="1:6">
      <c r="A402" t="s">
        <v>686</v>
      </c>
      <c r="B402" t="s">
        <v>91</v>
      </c>
      <c r="C402" t="s">
        <v>511</v>
      </c>
      <c r="D402" t="s">
        <v>512</v>
      </c>
      <c r="E402" t="s">
        <v>513</v>
      </c>
      <c r="F402" t="s">
        <v>127</v>
      </c>
    </row>
    <row r="403" spans="1:6">
      <c r="A403" t="s">
        <v>425</v>
      </c>
      <c r="B403" t="s">
        <v>91</v>
      </c>
      <c r="C403" t="s">
        <v>511</v>
      </c>
      <c r="D403" t="s">
        <v>512</v>
      </c>
      <c r="E403" t="s">
        <v>513</v>
      </c>
      <c r="F403" t="s">
        <v>136</v>
      </c>
    </row>
    <row r="404" spans="1:6">
      <c r="A404" t="s">
        <v>173</v>
      </c>
      <c r="B404" t="s">
        <v>91</v>
      </c>
      <c r="C404" t="s">
        <v>511</v>
      </c>
      <c r="D404" t="s">
        <v>512</v>
      </c>
      <c r="E404" t="s">
        <v>513</v>
      </c>
      <c r="F404" t="s">
        <v>211</v>
      </c>
    </row>
    <row r="405" spans="1:6">
      <c r="A405" t="s">
        <v>687</v>
      </c>
      <c r="B405" t="s">
        <v>91</v>
      </c>
      <c r="C405" t="s">
        <v>511</v>
      </c>
      <c r="D405" t="s">
        <v>512</v>
      </c>
      <c r="E405" t="s">
        <v>513</v>
      </c>
      <c r="F405" t="s">
        <v>123</v>
      </c>
    </row>
    <row r="406" spans="1:6">
      <c r="A406" t="s">
        <v>688</v>
      </c>
      <c r="B406" t="s">
        <v>91</v>
      </c>
      <c r="C406" t="s">
        <v>511</v>
      </c>
      <c r="D406" t="s">
        <v>512</v>
      </c>
      <c r="E406" t="s">
        <v>513</v>
      </c>
      <c r="F406" t="s">
        <v>424</v>
      </c>
    </row>
    <row r="407" spans="1:6">
      <c r="A407" t="s">
        <v>689</v>
      </c>
      <c r="B407" t="s">
        <v>91</v>
      </c>
      <c r="C407" t="s">
        <v>511</v>
      </c>
      <c r="D407" t="s">
        <v>512</v>
      </c>
      <c r="E407" t="s">
        <v>513</v>
      </c>
      <c r="F407" t="s">
        <v>312</v>
      </c>
    </row>
    <row r="408" spans="1:6">
      <c r="A408" t="s">
        <v>226</v>
      </c>
      <c r="B408" t="s">
        <v>91</v>
      </c>
      <c r="C408" t="s">
        <v>511</v>
      </c>
      <c r="D408" t="s">
        <v>512</v>
      </c>
      <c r="E408" t="s">
        <v>513</v>
      </c>
      <c r="F408" t="s">
        <v>136</v>
      </c>
    </row>
    <row r="409" spans="1:6">
      <c r="A409" t="s">
        <v>309</v>
      </c>
      <c r="B409" t="s">
        <v>91</v>
      </c>
      <c r="C409" t="s">
        <v>511</v>
      </c>
      <c r="D409" t="s">
        <v>512</v>
      </c>
      <c r="E409" t="s">
        <v>513</v>
      </c>
      <c r="F409" t="s">
        <v>364</v>
      </c>
    </row>
    <row r="410" spans="1:6">
      <c r="A410" t="s">
        <v>690</v>
      </c>
      <c r="B410" t="s">
        <v>91</v>
      </c>
      <c r="C410" t="s">
        <v>511</v>
      </c>
      <c r="D410" t="s">
        <v>512</v>
      </c>
      <c r="E410" t="s">
        <v>513</v>
      </c>
      <c r="F410" t="s">
        <v>146</v>
      </c>
    </row>
    <row r="411" spans="1:6">
      <c r="A411" t="s">
        <v>691</v>
      </c>
      <c r="B411" t="s">
        <v>91</v>
      </c>
      <c r="C411" t="s">
        <v>511</v>
      </c>
      <c r="D411" t="s">
        <v>512</v>
      </c>
      <c r="E411" t="s">
        <v>513</v>
      </c>
      <c r="F411" t="s">
        <v>127</v>
      </c>
    </row>
    <row r="412" spans="1:6">
      <c r="A412" t="s">
        <v>692</v>
      </c>
      <c r="B412" t="s">
        <v>91</v>
      </c>
      <c r="C412" t="s">
        <v>511</v>
      </c>
      <c r="D412" t="s">
        <v>512</v>
      </c>
      <c r="E412" t="s">
        <v>513</v>
      </c>
      <c r="F412" t="s">
        <v>663</v>
      </c>
    </row>
    <row r="413" spans="1:6">
      <c r="A413" t="s">
        <v>693</v>
      </c>
      <c r="B413" t="s">
        <v>91</v>
      </c>
      <c r="C413" t="s">
        <v>511</v>
      </c>
      <c r="D413" t="s">
        <v>512</v>
      </c>
      <c r="E413" t="s">
        <v>513</v>
      </c>
      <c r="F413" t="s">
        <v>174</v>
      </c>
    </row>
    <row r="414" spans="1:6">
      <c r="A414" t="s">
        <v>459</v>
      </c>
      <c r="B414" t="s">
        <v>91</v>
      </c>
      <c r="C414" t="s">
        <v>511</v>
      </c>
      <c r="D414" t="s">
        <v>512</v>
      </c>
      <c r="E414" t="s">
        <v>513</v>
      </c>
      <c r="F414" t="s">
        <v>663</v>
      </c>
    </row>
    <row r="415" spans="1:6">
      <c r="A415" t="s">
        <v>694</v>
      </c>
      <c r="B415" t="s">
        <v>91</v>
      </c>
      <c r="C415" t="s">
        <v>511</v>
      </c>
      <c r="D415" t="s">
        <v>512</v>
      </c>
      <c r="E415" t="s">
        <v>513</v>
      </c>
      <c r="F415" t="s">
        <v>139</v>
      </c>
    </row>
    <row r="416" spans="1:6">
      <c r="A416" t="s">
        <v>695</v>
      </c>
      <c r="B416" t="s">
        <v>91</v>
      </c>
      <c r="C416" t="s">
        <v>511</v>
      </c>
      <c r="D416" t="s">
        <v>512</v>
      </c>
      <c r="E416" t="s">
        <v>513</v>
      </c>
      <c r="F416" t="s">
        <v>149</v>
      </c>
    </row>
    <row r="417" spans="1:6">
      <c r="A417" t="s">
        <v>696</v>
      </c>
      <c r="B417" t="s">
        <v>91</v>
      </c>
      <c r="C417" t="s">
        <v>511</v>
      </c>
      <c r="D417" t="s">
        <v>512</v>
      </c>
      <c r="E417" t="s">
        <v>513</v>
      </c>
      <c r="F417" t="s">
        <v>133</v>
      </c>
    </row>
    <row r="418" spans="1:6">
      <c r="A418" t="s">
        <v>697</v>
      </c>
      <c r="B418" t="s">
        <v>91</v>
      </c>
      <c r="C418" t="s">
        <v>511</v>
      </c>
      <c r="D418" t="s">
        <v>512</v>
      </c>
      <c r="E418" t="s">
        <v>513</v>
      </c>
      <c r="F418" t="s">
        <v>136</v>
      </c>
    </row>
    <row r="419" spans="1:6">
      <c r="A419" t="s">
        <v>465</v>
      </c>
      <c r="B419" t="s">
        <v>91</v>
      </c>
      <c r="C419" t="s">
        <v>511</v>
      </c>
      <c r="D419" t="s">
        <v>512</v>
      </c>
      <c r="E419" t="s">
        <v>513</v>
      </c>
      <c r="F419" t="s">
        <v>439</v>
      </c>
    </row>
    <row r="420" spans="1:6">
      <c r="A420" t="s">
        <v>698</v>
      </c>
      <c r="B420" t="s">
        <v>91</v>
      </c>
      <c r="C420" t="s">
        <v>511</v>
      </c>
      <c r="D420" t="s">
        <v>512</v>
      </c>
      <c r="E420" t="s">
        <v>513</v>
      </c>
      <c r="F420" t="s">
        <v>352</v>
      </c>
    </row>
    <row r="421" spans="1:6">
      <c r="A421" t="s">
        <v>487</v>
      </c>
      <c r="B421" t="s">
        <v>91</v>
      </c>
      <c r="C421" t="s">
        <v>511</v>
      </c>
      <c r="D421" t="s">
        <v>512</v>
      </c>
      <c r="E421" t="s">
        <v>513</v>
      </c>
      <c r="F421" t="s">
        <v>136</v>
      </c>
    </row>
    <row r="422" spans="1:6">
      <c r="A422" t="s">
        <v>410</v>
      </c>
      <c r="B422" t="s">
        <v>91</v>
      </c>
      <c r="C422" t="s">
        <v>511</v>
      </c>
      <c r="D422" t="s">
        <v>512</v>
      </c>
      <c r="E422" t="s">
        <v>513</v>
      </c>
      <c r="F422" t="s">
        <v>161</v>
      </c>
    </row>
    <row r="423" spans="1:6">
      <c r="A423" t="s">
        <v>699</v>
      </c>
      <c r="B423" t="s">
        <v>91</v>
      </c>
      <c r="C423" t="s">
        <v>511</v>
      </c>
      <c r="D423" t="s">
        <v>512</v>
      </c>
      <c r="E423" t="s">
        <v>513</v>
      </c>
      <c r="F423" t="s">
        <v>247</v>
      </c>
    </row>
    <row r="424" spans="1:6">
      <c r="A424" t="s">
        <v>700</v>
      </c>
      <c r="B424" t="s">
        <v>91</v>
      </c>
      <c r="C424" t="s">
        <v>511</v>
      </c>
      <c r="D424" t="s">
        <v>512</v>
      </c>
      <c r="E424" t="s">
        <v>513</v>
      </c>
      <c r="F424" t="s">
        <v>146</v>
      </c>
    </row>
    <row r="425" spans="1:6">
      <c r="A425" t="s">
        <v>209</v>
      </c>
      <c r="B425" t="s">
        <v>91</v>
      </c>
      <c r="C425" t="s">
        <v>511</v>
      </c>
      <c r="D425" t="s">
        <v>512</v>
      </c>
      <c r="E425" t="s">
        <v>513</v>
      </c>
      <c r="F425" t="s">
        <v>146</v>
      </c>
    </row>
    <row r="426" spans="1:6">
      <c r="A426" t="s">
        <v>243</v>
      </c>
      <c r="B426" t="s">
        <v>91</v>
      </c>
      <c r="C426" t="s">
        <v>511</v>
      </c>
      <c r="D426" t="s">
        <v>512</v>
      </c>
      <c r="E426" t="s">
        <v>513</v>
      </c>
      <c r="F426" t="s">
        <v>439</v>
      </c>
    </row>
    <row r="427" spans="1:6">
      <c r="A427" t="s">
        <v>339</v>
      </c>
      <c r="B427" t="s">
        <v>91</v>
      </c>
      <c r="C427" t="s">
        <v>511</v>
      </c>
      <c r="D427" t="s">
        <v>512</v>
      </c>
      <c r="E427" t="s">
        <v>513</v>
      </c>
      <c r="F427" t="s">
        <v>520</v>
      </c>
    </row>
    <row r="428" spans="1:6">
      <c r="A428" t="s">
        <v>329</v>
      </c>
      <c r="B428" t="s">
        <v>91</v>
      </c>
      <c r="C428" t="s">
        <v>511</v>
      </c>
      <c r="D428" t="s">
        <v>512</v>
      </c>
      <c r="E428" t="s">
        <v>513</v>
      </c>
      <c r="F428" t="s">
        <v>149</v>
      </c>
    </row>
    <row r="429" spans="1:6">
      <c r="A429" t="s">
        <v>701</v>
      </c>
      <c r="B429" t="s">
        <v>91</v>
      </c>
      <c r="C429" t="s">
        <v>511</v>
      </c>
      <c r="D429" t="s">
        <v>512</v>
      </c>
      <c r="E429" t="s">
        <v>513</v>
      </c>
      <c r="F429" t="s">
        <v>155</v>
      </c>
    </row>
    <row r="430" spans="1:6">
      <c r="A430" t="s">
        <v>219</v>
      </c>
      <c r="B430" t="s">
        <v>91</v>
      </c>
      <c r="C430" t="s">
        <v>511</v>
      </c>
      <c r="D430" t="s">
        <v>512</v>
      </c>
      <c r="E430" t="s">
        <v>513</v>
      </c>
      <c r="F430" t="s">
        <v>702</v>
      </c>
    </row>
    <row r="431" spans="1:6">
      <c r="A431" t="s">
        <v>353</v>
      </c>
      <c r="B431" t="s">
        <v>91</v>
      </c>
      <c r="C431" t="s">
        <v>511</v>
      </c>
      <c r="D431" t="s">
        <v>512</v>
      </c>
      <c r="E431" t="s">
        <v>513</v>
      </c>
      <c r="F431" t="s">
        <v>703</v>
      </c>
    </row>
    <row r="432" spans="1:6">
      <c r="A432" t="s">
        <v>704</v>
      </c>
      <c r="B432" t="s">
        <v>91</v>
      </c>
      <c r="C432" t="s">
        <v>511</v>
      </c>
      <c r="D432" t="s">
        <v>512</v>
      </c>
      <c r="E432" t="s">
        <v>513</v>
      </c>
      <c r="F432" t="s">
        <v>117</v>
      </c>
    </row>
    <row r="433" spans="1:6">
      <c r="A433" t="s">
        <v>705</v>
      </c>
      <c r="B433" t="s">
        <v>91</v>
      </c>
      <c r="C433" t="s">
        <v>511</v>
      </c>
      <c r="D433" t="s">
        <v>512</v>
      </c>
      <c r="E433" t="s">
        <v>513</v>
      </c>
      <c r="F433" t="s">
        <v>614</v>
      </c>
    </row>
    <row r="434" spans="1:6">
      <c r="A434" t="s">
        <v>706</v>
      </c>
      <c r="B434" t="s">
        <v>91</v>
      </c>
      <c r="C434" t="s">
        <v>511</v>
      </c>
      <c r="D434" t="s">
        <v>512</v>
      </c>
      <c r="E434" t="s">
        <v>513</v>
      </c>
      <c r="F434" t="s">
        <v>312</v>
      </c>
    </row>
    <row r="435" spans="1:6">
      <c r="A435" t="s">
        <v>707</v>
      </c>
      <c r="B435" t="s">
        <v>91</v>
      </c>
      <c r="C435" t="s">
        <v>511</v>
      </c>
      <c r="D435" t="s">
        <v>512</v>
      </c>
      <c r="E435" t="s">
        <v>513</v>
      </c>
      <c r="F435" t="s">
        <v>136</v>
      </c>
    </row>
    <row r="436" spans="1:6">
      <c r="A436" t="s">
        <v>708</v>
      </c>
      <c r="B436" t="s">
        <v>91</v>
      </c>
      <c r="C436" t="s">
        <v>511</v>
      </c>
      <c r="D436" t="s">
        <v>512</v>
      </c>
      <c r="E436" t="s">
        <v>513</v>
      </c>
      <c r="F436" t="s">
        <v>709</v>
      </c>
    </row>
    <row r="437" spans="1:6">
      <c r="A437" t="s">
        <v>710</v>
      </c>
      <c r="B437" t="s">
        <v>91</v>
      </c>
      <c r="C437" t="s">
        <v>511</v>
      </c>
      <c r="D437" t="s">
        <v>512</v>
      </c>
      <c r="E437" t="s">
        <v>513</v>
      </c>
      <c r="F437" t="s">
        <v>711</v>
      </c>
    </row>
    <row r="438" spans="1:6">
      <c r="A438" t="s">
        <v>712</v>
      </c>
      <c r="B438" t="s">
        <v>91</v>
      </c>
      <c r="C438" t="s">
        <v>511</v>
      </c>
      <c r="D438" t="s">
        <v>512</v>
      </c>
      <c r="E438" t="s">
        <v>513</v>
      </c>
      <c r="F438" t="s">
        <v>247</v>
      </c>
    </row>
    <row r="439" spans="1:6">
      <c r="A439" t="s">
        <v>713</v>
      </c>
      <c r="B439" t="s">
        <v>91</v>
      </c>
      <c r="C439" t="s">
        <v>511</v>
      </c>
      <c r="D439" t="s">
        <v>512</v>
      </c>
      <c r="E439" t="s">
        <v>513</v>
      </c>
      <c r="F439" t="s">
        <v>520</v>
      </c>
    </row>
    <row r="440" spans="1:6">
      <c r="A440" t="s">
        <v>714</v>
      </c>
      <c r="B440" t="s">
        <v>91</v>
      </c>
      <c r="C440" t="s">
        <v>511</v>
      </c>
      <c r="D440" t="s">
        <v>512</v>
      </c>
      <c r="E440" t="s">
        <v>513</v>
      </c>
      <c r="F440" t="s">
        <v>161</v>
      </c>
    </row>
    <row r="441" spans="1:6">
      <c r="A441" t="s">
        <v>715</v>
      </c>
      <c r="B441" t="s">
        <v>91</v>
      </c>
      <c r="C441" t="s">
        <v>511</v>
      </c>
      <c r="D441" t="s">
        <v>512</v>
      </c>
      <c r="E441" t="s">
        <v>513</v>
      </c>
      <c r="F441" t="s">
        <v>268</v>
      </c>
    </row>
    <row r="442" spans="1:6">
      <c r="A442" t="s">
        <v>716</v>
      </c>
      <c r="B442" t="s">
        <v>91</v>
      </c>
      <c r="C442" t="s">
        <v>511</v>
      </c>
      <c r="D442" t="s">
        <v>512</v>
      </c>
      <c r="E442" t="s">
        <v>513</v>
      </c>
      <c r="F442" t="s">
        <v>717</v>
      </c>
    </row>
    <row r="443" spans="1:6">
      <c r="A443" t="s">
        <v>718</v>
      </c>
      <c r="B443" t="s">
        <v>91</v>
      </c>
      <c r="C443" t="s">
        <v>511</v>
      </c>
      <c r="D443" t="s">
        <v>512</v>
      </c>
      <c r="E443" t="s">
        <v>513</v>
      </c>
      <c r="F443" t="s">
        <v>268</v>
      </c>
    </row>
    <row r="444" spans="1:6">
      <c r="A444" t="s">
        <v>719</v>
      </c>
      <c r="B444" t="s">
        <v>91</v>
      </c>
      <c r="C444" t="s">
        <v>511</v>
      </c>
      <c r="D444" t="s">
        <v>512</v>
      </c>
      <c r="E444" t="s">
        <v>513</v>
      </c>
      <c r="F444" t="s">
        <v>127</v>
      </c>
    </row>
    <row r="445" spans="1:6">
      <c r="A445" t="s">
        <v>720</v>
      </c>
      <c r="B445" t="s">
        <v>91</v>
      </c>
      <c r="C445" t="s">
        <v>511</v>
      </c>
      <c r="D445" t="s">
        <v>512</v>
      </c>
      <c r="E445" t="s">
        <v>513</v>
      </c>
      <c r="F445" t="s">
        <v>721</v>
      </c>
    </row>
    <row r="446" spans="1:6">
      <c r="A446" t="s">
        <v>722</v>
      </c>
      <c r="B446" t="s">
        <v>91</v>
      </c>
      <c r="C446" t="s">
        <v>511</v>
      </c>
      <c r="D446" t="s">
        <v>512</v>
      </c>
      <c r="E446" t="s">
        <v>513</v>
      </c>
      <c r="F446" t="s">
        <v>723</v>
      </c>
    </row>
    <row r="447" spans="1:6">
      <c r="A447" t="s">
        <v>724</v>
      </c>
      <c r="B447" t="s">
        <v>91</v>
      </c>
      <c r="C447" t="s">
        <v>511</v>
      </c>
      <c r="D447" t="s">
        <v>512</v>
      </c>
      <c r="E447" t="s">
        <v>513</v>
      </c>
      <c r="F447" t="s">
        <v>133</v>
      </c>
    </row>
    <row r="448" spans="1:6">
      <c r="A448" t="s">
        <v>725</v>
      </c>
      <c r="B448" t="s">
        <v>91</v>
      </c>
      <c r="C448" t="s">
        <v>511</v>
      </c>
      <c r="D448" t="s">
        <v>512</v>
      </c>
      <c r="E448" t="s">
        <v>513</v>
      </c>
      <c r="F448" t="s">
        <v>186</v>
      </c>
    </row>
    <row r="449" spans="1:6">
      <c r="A449" t="s">
        <v>726</v>
      </c>
      <c r="B449" t="s">
        <v>91</v>
      </c>
      <c r="C449" t="s">
        <v>511</v>
      </c>
      <c r="D449" t="s">
        <v>512</v>
      </c>
      <c r="E449" t="s">
        <v>513</v>
      </c>
      <c r="F449" t="s">
        <v>727</v>
      </c>
    </row>
    <row r="450" spans="1:6">
      <c r="A450" t="s">
        <v>728</v>
      </c>
      <c r="B450" t="s">
        <v>91</v>
      </c>
      <c r="C450" t="s">
        <v>511</v>
      </c>
      <c r="D450" t="s">
        <v>512</v>
      </c>
      <c r="E450" t="s">
        <v>513</v>
      </c>
      <c r="F450" t="s">
        <v>729</v>
      </c>
    </row>
    <row r="451" spans="1:6">
      <c r="A451" t="s">
        <v>730</v>
      </c>
      <c r="B451" t="s">
        <v>28</v>
      </c>
      <c r="C451" t="s">
        <v>731</v>
      </c>
      <c r="D451" t="s">
        <v>115</v>
      </c>
      <c r="E451" t="s">
        <v>732</v>
      </c>
      <c r="F451" t="s">
        <v>146</v>
      </c>
    </row>
    <row r="452" spans="1:6">
      <c r="A452" t="s">
        <v>733</v>
      </c>
      <c r="B452" t="s">
        <v>28</v>
      </c>
      <c r="C452" t="s">
        <v>731</v>
      </c>
      <c r="D452" t="s">
        <v>115</v>
      </c>
      <c r="E452" t="s">
        <v>734</v>
      </c>
      <c r="F452" t="s">
        <v>735</v>
      </c>
    </row>
    <row r="453" spans="1:6">
      <c r="A453" t="s">
        <v>36</v>
      </c>
      <c r="B453" t="s">
        <v>28</v>
      </c>
      <c r="C453" t="s">
        <v>736</v>
      </c>
      <c r="D453" t="s">
        <v>115</v>
      </c>
      <c r="E453" t="s">
        <v>737</v>
      </c>
      <c r="F453" t="s">
        <v>738</v>
      </c>
    </row>
    <row r="454" spans="1:6">
      <c r="A454" t="s">
        <v>739</v>
      </c>
      <c r="B454" t="s">
        <v>28</v>
      </c>
      <c r="C454" t="s">
        <v>740</v>
      </c>
      <c r="D454" t="s">
        <v>115</v>
      </c>
      <c r="E454" t="s">
        <v>741</v>
      </c>
      <c r="F454" t="s">
        <v>186</v>
      </c>
    </row>
    <row r="455" spans="1:6">
      <c r="A455" t="s">
        <v>742</v>
      </c>
      <c r="B455" t="s">
        <v>28</v>
      </c>
      <c r="C455" t="s">
        <v>731</v>
      </c>
      <c r="D455" t="s">
        <v>115</v>
      </c>
      <c r="E455" t="s">
        <v>743</v>
      </c>
      <c r="F455" t="s">
        <v>133</v>
      </c>
    </row>
    <row r="456" spans="1:6">
      <c r="A456" t="s">
        <v>744</v>
      </c>
      <c r="B456" t="s">
        <v>28</v>
      </c>
      <c r="C456" t="s">
        <v>731</v>
      </c>
      <c r="D456" t="s">
        <v>115</v>
      </c>
      <c r="E456" t="s">
        <v>745</v>
      </c>
      <c r="F456" t="s">
        <v>149</v>
      </c>
    </row>
    <row r="457" spans="1:6">
      <c r="A457" t="s">
        <v>746</v>
      </c>
      <c r="B457" t="s">
        <v>28</v>
      </c>
      <c r="C457" t="s">
        <v>736</v>
      </c>
      <c r="D457" t="s">
        <v>115</v>
      </c>
      <c r="E457" t="s">
        <v>747</v>
      </c>
      <c r="F457" t="s">
        <v>432</v>
      </c>
    </row>
    <row r="458" spans="1:6">
      <c r="A458" t="s">
        <v>58</v>
      </c>
      <c r="B458" t="s">
        <v>28</v>
      </c>
      <c r="C458" t="s">
        <v>736</v>
      </c>
      <c r="D458" t="s">
        <v>115</v>
      </c>
      <c r="E458" t="s">
        <v>748</v>
      </c>
      <c r="F458" t="s">
        <v>749</v>
      </c>
    </row>
    <row r="459" spans="1:6">
      <c r="A459" t="s">
        <v>750</v>
      </c>
      <c r="B459" t="s">
        <v>28</v>
      </c>
      <c r="C459" t="s">
        <v>731</v>
      </c>
      <c r="D459" t="s">
        <v>115</v>
      </c>
      <c r="E459" t="s">
        <v>751</v>
      </c>
      <c r="F459" t="s">
        <v>146</v>
      </c>
    </row>
    <row r="460" spans="1:6">
      <c r="A460" t="s">
        <v>752</v>
      </c>
      <c r="B460" t="s">
        <v>28</v>
      </c>
      <c r="C460" t="s">
        <v>731</v>
      </c>
      <c r="D460" t="s">
        <v>115</v>
      </c>
      <c r="E460" t="s">
        <v>753</v>
      </c>
      <c r="F460" t="s">
        <v>149</v>
      </c>
    </row>
    <row r="461" spans="1:6">
      <c r="A461" t="s">
        <v>754</v>
      </c>
      <c r="B461" t="s">
        <v>28</v>
      </c>
      <c r="C461" t="s">
        <v>731</v>
      </c>
      <c r="D461" t="s">
        <v>115</v>
      </c>
      <c r="E461" t="s">
        <v>755</v>
      </c>
      <c r="F461" t="s">
        <v>133</v>
      </c>
    </row>
    <row r="462" spans="1:6">
      <c r="A462" t="s">
        <v>756</v>
      </c>
      <c r="B462" t="s">
        <v>28</v>
      </c>
      <c r="C462" t="s">
        <v>731</v>
      </c>
      <c r="D462" t="s">
        <v>115</v>
      </c>
      <c r="E462" t="s">
        <v>757</v>
      </c>
      <c r="F462" t="s">
        <v>133</v>
      </c>
    </row>
    <row r="463" spans="1:6">
      <c r="A463" t="s">
        <v>758</v>
      </c>
      <c r="B463" t="s">
        <v>28</v>
      </c>
      <c r="C463" t="s">
        <v>731</v>
      </c>
      <c r="D463" t="s">
        <v>115</v>
      </c>
      <c r="E463" t="s">
        <v>759</v>
      </c>
      <c r="F463" t="s">
        <v>364</v>
      </c>
    </row>
    <row r="464" spans="1:6">
      <c r="A464" t="s">
        <v>760</v>
      </c>
      <c r="B464" t="s">
        <v>28</v>
      </c>
      <c r="C464" t="s">
        <v>731</v>
      </c>
      <c r="D464" t="s">
        <v>115</v>
      </c>
      <c r="E464" t="s">
        <v>753</v>
      </c>
      <c r="F464" t="s">
        <v>149</v>
      </c>
    </row>
    <row r="465" spans="1:6">
      <c r="A465" t="s">
        <v>71</v>
      </c>
      <c r="B465" t="s">
        <v>28</v>
      </c>
      <c r="C465" t="s">
        <v>731</v>
      </c>
      <c r="D465" t="s">
        <v>115</v>
      </c>
      <c r="E465" t="s">
        <v>761</v>
      </c>
      <c r="F465" t="s">
        <v>392</v>
      </c>
    </row>
    <row r="466" spans="1:6">
      <c r="A466" t="s">
        <v>762</v>
      </c>
      <c r="B466" t="s">
        <v>28</v>
      </c>
      <c r="C466" t="s">
        <v>731</v>
      </c>
      <c r="D466" t="s">
        <v>115</v>
      </c>
      <c r="E466" t="s">
        <v>763</v>
      </c>
      <c r="F466" t="s">
        <v>211</v>
      </c>
    </row>
    <row r="467" spans="1:6">
      <c r="A467" t="s">
        <v>53</v>
      </c>
      <c r="B467" t="s">
        <v>28</v>
      </c>
      <c r="C467" t="s">
        <v>731</v>
      </c>
      <c r="D467" t="s">
        <v>115</v>
      </c>
      <c r="E467" t="s">
        <v>764</v>
      </c>
      <c r="F467" t="s">
        <v>186</v>
      </c>
    </row>
    <row r="468" spans="1:6">
      <c r="A468" t="s">
        <v>765</v>
      </c>
      <c r="B468" t="s">
        <v>28</v>
      </c>
      <c r="C468" t="s">
        <v>731</v>
      </c>
      <c r="D468" t="s">
        <v>115</v>
      </c>
      <c r="E468" t="s">
        <v>766</v>
      </c>
      <c r="F468" t="s">
        <v>211</v>
      </c>
    </row>
    <row r="469" spans="1:6">
      <c r="A469" t="s">
        <v>94</v>
      </c>
      <c r="B469" t="s">
        <v>28</v>
      </c>
      <c r="C469" t="s">
        <v>736</v>
      </c>
      <c r="D469" t="s">
        <v>115</v>
      </c>
      <c r="E469" t="s">
        <v>767</v>
      </c>
      <c r="F469" t="s">
        <v>312</v>
      </c>
    </row>
    <row r="470" spans="1:6">
      <c r="A470" t="s">
        <v>768</v>
      </c>
      <c r="B470" t="s">
        <v>28</v>
      </c>
      <c r="C470" t="s">
        <v>731</v>
      </c>
      <c r="D470" t="s">
        <v>115</v>
      </c>
      <c r="E470" t="s">
        <v>763</v>
      </c>
      <c r="F470" t="s">
        <v>735</v>
      </c>
    </row>
    <row r="471" spans="1:6">
      <c r="A471" t="s">
        <v>769</v>
      </c>
      <c r="B471" t="s">
        <v>28</v>
      </c>
      <c r="C471" t="s">
        <v>731</v>
      </c>
      <c r="D471" t="s">
        <v>115</v>
      </c>
      <c r="E471" t="s">
        <v>734</v>
      </c>
      <c r="F471" t="s">
        <v>735</v>
      </c>
    </row>
    <row r="472" spans="1:6">
      <c r="A472" t="s">
        <v>770</v>
      </c>
      <c r="B472" t="s">
        <v>28</v>
      </c>
      <c r="C472" t="s">
        <v>731</v>
      </c>
      <c r="D472" t="s">
        <v>115</v>
      </c>
      <c r="E472" t="s">
        <v>771</v>
      </c>
      <c r="F472" t="s">
        <v>133</v>
      </c>
    </row>
    <row r="473" spans="1:6">
      <c r="A473" t="s">
        <v>772</v>
      </c>
      <c r="B473" t="s">
        <v>28</v>
      </c>
      <c r="C473" t="s">
        <v>731</v>
      </c>
      <c r="D473" t="s">
        <v>115</v>
      </c>
      <c r="E473" t="s">
        <v>773</v>
      </c>
      <c r="F473" t="s">
        <v>774</v>
      </c>
    </row>
    <row r="474" spans="1:6">
      <c r="A474" t="s">
        <v>775</v>
      </c>
      <c r="B474" t="s">
        <v>28</v>
      </c>
      <c r="C474" t="s">
        <v>740</v>
      </c>
      <c r="D474" t="s">
        <v>115</v>
      </c>
      <c r="E474" t="s">
        <v>776</v>
      </c>
      <c r="F474" t="s">
        <v>158</v>
      </c>
    </row>
    <row r="475" spans="1:6">
      <c r="A475" t="s">
        <v>777</v>
      </c>
      <c r="B475" t="s">
        <v>28</v>
      </c>
      <c r="C475" t="s">
        <v>731</v>
      </c>
      <c r="D475" t="s">
        <v>115</v>
      </c>
      <c r="E475" t="s">
        <v>778</v>
      </c>
      <c r="F475" t="s">
        <v>149</v>
      </c>
    </row>
    <row r="476" spans="1:6">
      <c r="A476" t="s">
        <v>779</v>
      </c>
      <c r="B476" t="s">
        <v>28</v>
      </c>
      <c r="C476" t="s">
        <v>740</v>
      </c>
      <c r="D476" t="s">
        <v>115</v>
      </c>
      <c r="E476" t="s">
        <v>741</v>
      </c>
      <c r="F476" t="s">
        <v>149</v>
      </c>
    </row>
    <row r="477" spans="1:6">
      <c r="A477" t="s">
        <v>780</v>
      </c>
      <c r="B477" t="s">
        <v>28</v>
      </c>
      <c r="C477" t="s">
        <v>731</v>
      </c>
      <c r="D477" t="s">
        <v>115</v>
      </c>
      <c r="E477" t="s">
        <v>778</v>
      </c>
      <c r="F477" t="s">
        <v>149</v>
      </c>
    </row>
    <row r="478" spans="1:6">
      <c r="A478" t="s">
        <v>781</v>
      </c>
      <c r="B478" t="s">
        <v>28</v>
      </c>
      <c r="C478" t="s">
        <v>731</v>
      </c>
      <c r="D478" t="s">
        <v>115</v>
      </c>
      <c r="E478" t="s">
        <v>782</v>
      </c>
      <c r="F478" t="s">
        <v>211</v>
      </c>
    </row>
    <row r="479" spans="1:6">
      <c r="A479" t="s">
        <v>744</v>
      </c>
      <c r="B479" t="s">
        <v>28</v>
      </c>
      <c r="C479" t="s">
        <v>731</v>
      </c>
      <c r="D479" t="s">
        <v>115</v>
      </c>
      <c r="E479" t="s">
        <v>745</v>
      </c>
      <c r="F479" t="s">
        <v>149</v>
      </c>
    </row>
    <row r="480" spans="1:6">
      <c r="A480" t="s">
        <v>750</v>
      </c>
      <c r="B480" t="s">
        <v>28</v>
      </c>
      <c r="C480" t="s">
        <v>731</v>
      </c>
      <c r="D480" t="s">
        <v>115</v>
      </c>
      <c r="E480" t="s">
        <v>751</v>
      </c>
      <c r="F480" t="s">
        <v>146</v>
      </c>
    </row>
    <row r="481" spans="1:6">
      <c r="A481" t="s">
        <v>783</v>
      </c>
      <c r="B481" t="s">
        <v>28</v>
      </c>
      <c r="C481" t="s">
        <v>731</v>
      </c>
      <c r="D481" t="s">
        <v>115</v>
      </c>
      <c r="E481" t="s">
        <v>784</v>
      </c>
      <c r="F481" t="s">
        <v>186</v>
      </c>
    </row>
    <row r="482" spans="1:6">
      <c r="A482" t="s">
        <v>785</v>
      </c>
      <c r="B482" t="s">
        <v>28</v>
      </c>
      <c r="C482" t="s">
        <v>731</v>
      </c>
      <c r="D482" t="s">
        <v>115</v>
      </c>
      <c r="E482" t="s">
        <v>786</v>
      </c>
      <c r="F482" t="s">
        <v>136</v>
      </c>
    </row>
    <row r="483" spans="1:6">
      <c r="A483" t="s">
        <v>787</v>
      </c>
      <c r="B483" t="s">
        <v>28</v>
      </c>
      <c r="C483" t="s">
        <v>731</v>
      </c>
      <c r="D483" t="s">
        <v>115</v>
      </c>
      <c r="E483" t="s">
        <v>788</v>
      </c>
      <c r="F483" t="s">
        <v>735</v>
      </c>
    </row>
    <row r="484" spans="1:6">
      <c r="A484" t="s">
        <v>789</v>
      </c>
      <c r="B484" t="s">
        <v>28</v>
      </c>
      <c r="C484" t="s">
        <v>731</v>
      </c>
      <c r="D484" t="s">
        <v>115</v>
      </c>
      <c r="E484" t="s">
        <v>757</v>
      </c>
      <c r="F484" t="s">
        <v>211</v>
      </c>
    </row>
    <row r="485" spans="1:6">
      <c r="A485" t="s">
        <v>790</v>
      </c>
      <c r="B485" t="s">
        <v>28</v>
      </c>
      <c r="C485" t="s">
        <v>731</v>
      </c>
      <c r="D485" t="s">
        <v>115</v>
      </c>
      <c r="E485" t="s">
        <v>763</v>
      </c>
      <c r="F485" t="s">
        <v>211</v>
      </c>
    </row>
    <row r="486" spans="1:6">
      <c r="A486" t="s">
        <v>791</v>
      </c>
      <c r="B486" t="s">
        <v>28</v>
      </c>
      <c r="C486" t="s">
        <v>731</v>
      </c>
      <c r="D486" t="s">
        <v>115</v>
      </c>
      <c r="E486" t="s">
        <v>792</v>
      </c>
      <c r="F486" t="s">
        <v>133</v>
      </c>
    </row>
    <row r="487" spans="1:6">
      <c r="A487" t="s">
        <v>793</v>
      </c>
      <c r="B487" t="s">
        <v>28</v>
      </c>
      <c r="C487" t="s">
        <v>731</v>
      </c>
      <c r="D487" t="s">
        <v>115</v>
      </c>
      <c r="E487" t="s">
        <v>757</v>
      </c>
      <c r="F487" t="s">
        <v>774</v>
      </c>
    </row>
    <row r="488" spans="1:6">
      <c r="A488" t="s">
        <v>794</v>
      </c>
      <c r="B488" t="s">
        <v>28</v>
      </c>
      <c r="C488" t="s">
        <v>731</v>
      </c>
      <c r="D488" t="s">
        <v>115</v>
      </c>
      <c r="E488" t="s">
        <v>795</v>
      </c>
      <c r="F488" t="s">
        <v>133</v>
      </c>
    </row>
    <row r="489" spans="1:6">
      <c r="A489" t="s">
        <v>796</v>
      </c>
      <c r="B489" t="s">
        <v>28</v>
      </c>
      <c r="C489" t="s">
        <v>731</v>
      </c>
      <c r="D489" t="s">
        <v>115</v>
      </c>
      <c r="E489" t="s">
        <v>797</v>
      </c>
      <c r="F489" t="s">
        <v>392</v>
      </c>
    </row>
    <row r="490" spans="1:6">
      <c r="A490" t="s">
        <v>798</v>
      </c>
      <c r="B490" t="s">
        <v>28</v>
      </c>
      <c r="C490" t="s">
        <v>731</v>
      </c>
      <c r="D490" t="s">
        <v>115</v>
      </c>
      <c r="E490" t="s">
        <v>799</v>
      </c>
      <c r="F490" t="s">
        <v>735</v>
      </c>
    </row>
    <row r="491" spans="1:6">
      <c r="A491" t="s">
        <v>800</v>
      </c>
      <c r="B491" t="s">
        <v>28</v>
      </c>
      <c r="C491" t="s">
        <v>736</v>
      </c>
      <c r="D491" t="s">
        <v>115</v>
      </c>
      <c r="E491" t="s">
        <v>801</v>
      </c>
      <c r="F491" t="s">
        <v>139</v>
      </c>
    </row>
    <row r="492" spans="1:6">
      <c r="A492" t="s">
        <v>802</v>
      </c>
      <c r="B492" t="s">
        <v>28</v>
      </c>
      <c r="C492" t="s">
        <v>731</v>
      </c>
      <c r="D492" t="s">
        <v>115</v>
      </c>
      <c r="E492" t="s">
        <v>803</v>
      </c>
      <c r="F492" t="s">
        <v>149</v>
      </c>
    </row>
    <row r="493" spans="1:6">
      <c r="A493" t="s">
        <v>804</v>
      </c>
      <c r="B493" t="s">
        <v>28</v>
      </c>
      <c r="C493" t="s">
        <v>731</v>
      </c>
      <c r="D493" t="s">
        <v>115</v>
      </c>
      <c r="E493" t="s">
        <v>805</v>
      </c>
      <c r="F493" t="s">
        <v>186</v>
      </c>
    </row>
    <row r="494" spans="1:6">
      <c r="A494" t="s">
        <v>806</v>
      </c>
      <c r="B494" t="s">
        <v>28</v>
      </c>
      <c r="C494" t="s">
        <v>731</v>
      </c>
      <c r="D494" t="s">
        <v>115</v>
      </c>
      <c r="E494" t="s">
        <v>807</v>
      </c>
      <c r="F494" t="s">
        <v>133</v>
      </c>
    </row>
    <row r="495" spans="1:6">
      <c r="A495" t="s">
        <v>808</v>
      </c>
      <c r="B495" t="s">
        <v>28</v>
      </c>
      <c r="C495" t="s">
        <v>740</v>
      </c>
      <c r="D495" t="s">
        <v>115</v>
      </c>
      <c r="E495" t="s">
        <v>776</v>
      </c>
      <c r="F495" t="s">
        <v>149</v>
      </c>
    </row>
    <row r="496" spans="1:6">
      <c r="A496" t="s">
        <v>809</v>
      </c>
      <c r="B496" t="s">
        <v>28</v>
      </c>
      <c r="C496" t="s">
        <v>731</v>
      </c>
      <c r="D496" t="s">
        <v>115</v>
      </c>
      <c r="E496" t="s">
        <v>810</v>
      </c>
      <c r="F496" t="s">
        <v>735</v>
      </c>
    </row>
    <row r="497" spans="1:6">
      <c r="A497" t="s">
        <v>811</v>
      </c>
      <c r="B497" t="s">
        <v>28</v>
      </c>
      <c r="C497" t="s">
        <v>731</v>
      </c>
      <c r="D497" t="s">
        <v>115</v>
      </c>
      <c r="E497" t="s">
        <v>812</v>
      </c>
      <c r="F497" t="s">
        <v>149</v>
      </c>
    </row>
    <row r="498" spans="1:6">
      <c r="A498" t="s">
        <v>813</v>
      </c>
      <c r="B498" t="s">
        <v>28</v>
      </c>
      <c r="C498" t="s">
        <v>731</v>
      </c>
      <c r="D498" t="s">
        <v>115</v>
      </c>
      <c r="E498" t="s">
        <v>814</v>
      </c>
      <c r="F498" t="s">
        <v>392</v>
      </c>
    </row>
    <row r="499" spans="1:6">
      <c r="A499" t="s">
        <v>71</v>
      </c>
      <c r="B499" t="s">
        <v>28</v>
      </c>
      <c r="C499" t="s">
        <v>731</v>
      </c>
      <c r="D499" t="s">
        <v>115</v>
      </c>
      <c r="E499" t="s">
        <v>761</v>
      </c>
      <c r="F499" t="s">
        <v>392</v>
      </c>
    </row>
    <row r="500" spans="1:6">
      <c r="A500" t="s">
        <v>815</v>
      </c>
      <c r="B500" t="s">
        <v>28</v>
      </c>
      <c r="C500" t="s">
        <v>731</v>
      </c>
      <c r="D500" t="s">
        <v>115</v>
      </c>
      <c r="E500" t="s">
        <v>816</v>
      </c>
      <c r="F500" t="s">
        <v>735</v>
      </c>
    </row>
    <row r="501" spans="1:6">
      <c r="A501" t="s">
        <v>817</v>
      </c>
      <c r="B501" t="s">
        <v>28</v>
      </c>
      <c r="C501" t="s">
        <v>731</v>
      </c>
      <c r="D501" t="s">
        <v>115</v>
      </c>
      <c r="E501" t="s">
        <v>818</v>
      </c>
      <c r="F501" t="s">
        <v>247</v>
      </c>
    </row>
    <row r="502" spans="1:6">
      <c r="A502" t="s">
        <v>819</v>
      </c>
      <c r="B502" t="s">
        <v>28</v>
      </c>
      <c r="C502" t="s">
        <v>731</v>
      </c>
      <c r="D502" t="s">
        <v>115</v>
      </c>
      <c r="E502" t="s">
        <v>820</v>
      </c>
      <c r="F502" t="s">
        <v>133</v>
      </c>
    </row>
    <row r="503" spans="1:6">
      <c r="A503" t="s">
        <v>821</v>
      </c>
      <c r="B503" t="s">
        <v>28</v>
      </c>
      <c r="C503" t="s">
        <v>731</v>
      </c>
      <c r="D503" t="s">
        <v>115</v>
      </c>
      <c r="E503" t="s">
        <v>820</v>
      </c>
      <c r="F503" t="s">
        <v>117</v>
      </c>
    </row>
    <row r="504" spans="1:6">
      <c r="A504" t="s">
        <v>822</v>
      </c>
      <c r="B504" t="s">
        <v>28</v>
      </c>
      <c r="C504" t="s">
        <v>731</v>
      </c>
      <c r="D504" t="s">
        <v>115</v>
      </c>
      <c r="E504" t="s">
        <v>820</v>
      </c>
      <c r="F504" t="s">
        <v>211</v>
      </c>
    </row>
    <row r="505" spans="1:6">
      <c r="A505" t="s">
        <v>823</v>
      </c>
      <c r="B505" t="s">
        <v>28</v>
      </c>
      <c r="C505" t="s">
        <v>736</v>
      </c>
      <c r="D505" t="s">
        <v>115</v>
      </c>
      <c r="E505" t="s">
        <v>747</v>
      </c>
      <c r="F505" t="s">
        <v>824</v>
      </c>
    </row>
    <row r="506" spans="1:6">
      <c r="A506" t="s">
        <v>825</v>
      </c>
      <c r="B506" t="s">
        <v>28</v>
      </c>
      <c r="C506" t="s">
        <v>731</v>
      </c>
      <c r="D506" t="s">
        <v>115</v>
      </c>
      <c r="E506" t="s">
        <v>826</v>
      </c>
      <c r="F506" t="s">
        <v>735</v>
      </c>
    </row>
    <row r="507" spans="1:6">
      <c r="A507" t="s">
        <v>827</v>
      </c>
      <c r="B507" t="s">
        <v>28</v>
      </c>
      <c r="C507" t="s">
        <v>731</v>
      </c>
      <c r="D507" t="s">
        <v>115</v>
      </c>
      <c r="E507" t="s">
        <v>828</v>
      </c>
      <c r="F507" t="s">
        <v>133</v>
      </c>
    </row>
    <row r="508" spans="1:6">
      <c r="A508" t="s">
        <v>829</v>
      </c>
      <c r="B508" t="s">
        <v>28</v>
      </c>
      <c r="C508" t="s">
        <v>731</v>
      </c>
      <c r="D508" t="s">
        <v>115</v>
      </c>
      <c r="E508" t="s">
        <v>812</v>
      </c>
      <c r="F508" t="s">
        <v>149</v>
      </c>
    </row>
    <row r="509" spans="1:6">
      <c r="A509" t="s">
        <v>775</v>
      </c>
      <c r="B509" t="s">
        <v>28</v>
      </c>
      <c r="C509" t="s">
        <v>740</v>
      </c>
      <c r="D509" t="s">
        <v>115</v>
      </c>
      <c r="E509" t="s">
        <v>776</v>
      </c>
      <c r="F509" t="s">
        <v>158</v>
      </c>
    </row>
    <row r="510" spans="1:6">
      <c r="A510" t="s">
        <v>109</v>
      </c>
      <c r="B510" t="s">
        <v>28</v>
      </c>
      <c r="C510" t="s">
        <v>731</v>
      </c>
      <c r="D510" t="s">
        <v>115</v>
      </c>
      <c r="E510" t="s">
        <v>784</v>
      </c>
      <c r="F510" t="s">
        <v>133</v>
      </c>
    </row>
    <row r="511" spans="1:6">
      <c r="A511" t="s">
        <v>830</v>
      </c>
      <c r="B511" t="s">
        <v>28</v>
      </c>
      <c r="C511" t="s">
        <v>731</v>
      </c>
      <c r="D511" t="s">
        <v>115</v>
      </c>
      <c r="E511" t="s">
        <v>818</v>
      </c>
      <c r="F511" t="s">
        <v>178</v>
      </c>
    </row>
    <row r="512" spans="1:6">
      <c r="A512" t="s">
        <v>831</v>
      </c>
      <c r="B512" t="s">
        <v>28</v>
      </c>
      <c r="C512" t="s">
        <v>731</v>
      </c>
      <c r="D512" t="s">
        <v>115</v>
      </c>
      <c r="E512" t="s">
        <v>832</v>
      </c>
      <c r="F512" t="s">
        <v>735</v>
      </c>
    </row>
    <row r="513" spans="1:6">
      <c r="A513" t="s">
        <v>833</v>
      </c>
      <c r="B513" t="s">
        <v>28</v>
      </c>
      <c r="C513" t="s">
        <v>731</v>
      </c>
      <c r="D513" t="s">
        <v>115</v>
      </c>
      <c r="E513" t="s">
        <v>834</v>
      </c>
      <c r="F513" t="s">
        <v>835</v>
      </c>
    </row>
    <row r="514" spans="1:6">
      <c r="A514" t="s">
        <v>44</v>
      </c>
      <c r="B514" t="s">
        <v>28</v>
      </c>
      <c r="C514" t="s">
        <v>731</v>
      </c>
      <c r="D514" t="s">
        <v>115</v>
      </c>
      <c r="E514" t="s">
        <v>743</v>
      </c>
      <c r="F514" t="s">
        <v>186</v>
      </c>
    </row>
    <row r="515" spans="1:6">
      <c r="A515" t="s">
        <v>836</v>
      </c>
      <c r="B515" t="s">
        <v>28</v>
      </c>
      <c r="C515" t="s">
        <v>731</v>
      </c>
      <c r="D515" t="s">
        <v>115</v>
      </c>
      <c r="E515" t="s">
        <v>795</v>
      </c>
      <c r="F515" t="s">
        <v>774</v>
      </c>
    </row>
    <row r="516" spans="1:6">
      <c r="A516" t="s">
        <v>837</v>
      </c>
      <c r="B516" t="s">
        <v>28</v>
      </c>
      <c r="C516" t="s">
        <v>731</v>
      </c>
      <c r="D516" t="s">
        <v>115</v>
      </c>
      <c r="E516" t="s">
        <v>773</v>
      </c>
      <c r="F516" t="s">
        <v>211</v>
      </c>
    </row>
    <row r="517" spans="1:6">
      <c r="A517" t="s">
        <v>838</v>
      </c>
      <c r="B517" t="s">
        <v>28</v>
      </c>
      <c r="C517" t="s">
        <v>731</v>
      </c>
      <c r="D517" t="s">
        <v>115</v>
      </c>
      <c r="E517" t="s">
        <v>839</v>
      </c>
      <c r="F517" t="s">
        <v>139</v>
      </c>
    </row>
    <row r="518" spans="1:6">
      <c r="A518" t="s">
        <v>71</v>
      </c>
      <c r="B518" t="s">
        <v>28</v>
      </c>
      <c r="C518" t="s">
        <v>731</v>
      </c>
      <c r="D518" t="s">
        <v>115</v>
      </c>
      <c r="E518" t="s">
        <v>761</v>
      </c>
      <c r="F518" t="s">
        <v>392</v>
      </c>
    </row>
    <row r="519" spans="1:6">
      <c r="A519" t="s">
        <v>840</v>
      </c>
      <c r="B519" t="s">
        <v>28</v>
      </c>
      <c r="C519" t="s">
        <v>731</v>
      </c>
      <c r="D519" t="s">
        <v>115</v>
      </c>
      <c r="E519" t="s">
        <v>799</v>
      </c>
      <c r="F519" t="s">
        <v>735</v>
      </c>
    </row>
    <row r="520" spans="1:6">
      <c r="A520" t="s">
        <v>841</v>
      </c>
      <c r="B520" t="s">
        <v>28</v>
      </c>
      <c r="C520" t="s">
        <v>731</v>
      </c>
      <c r="D520" t="s">
        <v>115</v>
      </c>
      <c r="E520" t="s">
        <v>759</v>
      </c>
      <c r="F520" t="s">
        <v>149</v>
      </c>
    </row>
    <row r="521" spans="1:6">
      <c r="A521" t="s">
        <v>842</v>
      </c>
      <c r="B521" t="s">
        <v>28</v>
      </c>
      <c r="C521" t="s">
        <v>731</v>
      </c>
      <c r="D521" t="s">
        <v>115</v>
      </c>
      <c r="E521" t="s">
        <v>843</v>
      </c>
      <c r="F521" t="s">
        <v>364</v>
      </c>
    </row>
    <row r="522" spans="1:6">
      <c r="A522" t="s">
        <v>844</v>
      </c>
      <c r="B522" t="s">
        <v>28</v>
      </c>
      <c r="C522" t="s">
        <v>731</v>
      </c>
      <c r="D522" t="s">
        <v>115</v>
      </c>
      <c r="E522" t="s">
        <v>845</v>
      </c>
      <c r="F522" t="s">
        <v>133</v>
      </c>
    </row>
    <row r="523" spans="1:6">
      <c r="A523" t="s">
        <v>846</v>
      </c>
      <c r="B523" t="s">
        <v>28</v>
      </c>
      <c r="C523" t="s">
        <v>731</v>
      </c>
      <c r="D523" t="s">
        <v>115</v>
      </c>
      <c r="E523" t="s">
        <v>826</v>
      </c>
      <c r="F523" t="s">
        <v>735</v>
      </c>
    </row>
    <row r="524" spans="1:6">
      <c r="A524" t="s">
        <v>847</v>
      </c>
      <c r="B524" t="s">
        <v>28</v>
      </c>
      <c r="C524" t="s">
        <v>731</v>
      </c>
      <c r="D524" t="s">
        <v>115</v>
      </c>
      <c r="E524" t="s">
        <v>784</v>
      </c>
      <c r="F524" t="s">
        <v>186</v>
      </c>
    </row>
    <row r="525" spans="1:6">
      <c r="A525" t="s">
        <v>56</v>
      </c>
      <c r="B525" t="s">
        <v>28</v>
      </c>
      <c r="C525" t="s">
        <v>731</v>
      </c>
      <c r="D525" t="s">
        <v>115</v>
      </c>
      <c r="E525" t="s">
        <v>848</v>
      </c>
      <c r="F525" t="s">
        <v>186</v>
      </c>
    </row>
    <row r="526" spans="1:6">
      <c r="A526" t="s">
        <v>849</v>
      </c>
      <c r="B526" t="s">
        <v>28</v>
      </c>
      <c r="C526" t="s">
        <v>731</v>
      </c>
      <c r="D526" t="s">
        <v>115</v>
      </c>
      <c r="E526" t="s">
        <v>778</v>
      </c>
      <c r="F526" t="s">
        <v>149</v>
      </c>
    </row>
    <row r="527" spans="1:6">
      <c r="A527" t="s">
        <v>850</v>
      </c>
      <c r="B527" t="s">
        <v>28</v>
      </c>
      <c r="C527" t="s">
        <v>731</v>
      </c>
      <c r="D527" t="s">
        <v>115</v>
      </c>
      <c r="E527" t="s">
        <v>851</v>
      </c>
      <c r="F527" t="s">
        <v>117</v>
      </c>
    </row>
    <row r="528" spans="1:6">
      <c r="A528" t="s">
        <v>798</v>
      </c>
      <c r="B528" t="s">
        <v>28</v>
      </c>
      <c r="C528" t="s">
        <v>731</v>
      </c>
      <c r="D528" t="s">
        <v>115</v>
      </c>
      <c r="E528" t="s">
        <v>799</v>
      </c>
      <c r="F528" t="s">
        <v>735</v>
      </c>
    </row>
    <row r="529" spans="1:6">
      <c r="A529" t="s">
        <v>806</v>
      </c>
      <c r="B529" t="s">
        <v>28</v>
      </c>
      <c r="C529" t="s">
        <v>731</v>
      </c>
      <c r="D529" t="s">
        <v>115</v>
      </c>
      <c r="E529" t="s">
        <v>807</v>
      </c>
      <c r="F529" t="s">
        <v>133</v>
      </c>
    </row>
    <row r="530" spans="1:6">
      <c r="A530" t="s">
        <v>852</v>
      </c>
      <c r="B530" t="s">
        <v>28</v>
      </c>
      <c r="C530" t="s">
        <v>736</v>
      </c>
      <c r="D530" t="s">
        <v>115</v>
      </c>
      <c r="E530" t="s">
        <v>853</v>
      </c>
      <c r="F530" t="s">
        <v>424</v>
      </c>
    </row>
    <row r="531" spans="1:6">
      <c r="A531" t="s">
        <v>854</v>
      </c>
      <c r="B531" t="s">
        <v>28</v>
      </c>
      <c r="C531" t="s">
        <v>731</v>
      </c>
      <c r="D531" t="s">
        <v>115</v>
      </c>
      <c r="E531" t="s">
        <v>757</v>
      </c>
      <c r="F531" t="s">
        <v>133</v>
      </c>
    </row>
    <row r="532" spans="1:6">
      <c r="A532" t="s">
        <v>96</v>
      </c>
      <c r="B532" t="s">
        <v>28</v>
      </c>
      <c r="C532" t="s">
        <v>736</v>
      </c>
      <c r="D532" t="s">
        <v>115</v>
      </c>
      <c r="E532" t="s">
        <v>855</v>
      </c>
      <c r="F532" t="s">
        <v>667</v>
      </c>
    </row>
    <row r="533" spans="1:6">
      <c r="A533" t="s">
        <v>64</v>
      </c>
      <c r="B533" t="s">
        <v>28</v>
      </c>
      <c r="C533" t="s">
        <v>736</v>
      </c>
      <c r="D533" t="s">
        <v>115</v>
      </c>
      <c r="E533" t="s">
        <v>828</v>
      </c>
      <c r="F533" t="s">
        <v>257</v>
      </c>
    </row>
    <row r="534" spans="1:6">
      <c r="A534" t="s">
        <v>783</v>
      </c>
      <c r="B534" t="s">
        <v>28</v>
      </c>
      <c r="C534" t="s">
        <v>731</v>
      </c>
      <c r="D534" t="s">
        <v>115</v>
      </c>
      <c r="E534" t="s">
        <v>784</v>
      </c>
      <c r="F534" t="s">
        <v>186</v>
      </c>
    </row>
    <row r="535" spans="1:6">
      <c r="A535" t="s">
        <v>760</v>
      </c>
      <c r="B535" t="s">
        <v>28</v>
      </c>
      <c r="C535" t="s">
        <v>731</v>
      </c>
      <c r="D535" t="s">
        <v>115</v>
      </c>
      <c r="E535" t="s">
        <v>753</v>
      </c>
      <c r="F535" t="s">
        <v>149</v>
      </c>
    </row>
    <row r="536" spans="1:6">
      <c r="A536" t="s">
        <v>856</v>
      </c>
      <c r="B536" t="s">
        <v>28</v>
      </c>
      <c r="C536" t="s">
        <v>731</v>
      </c>
      <c r="D536" t="s">
        <v>115</v>
      </c>
      <c r="E536" t="s">
        <v>816</v>
      </c>
      <c r="F536" t="s">
        <v>735</v>
      </c>
    </row>
    <row r="537" spans="1:6">
      <c r="A537" t="s">
        <v>847</v>
      </c>
      <c r="B537" t="s">
        <v>28</v>
      </c>
      <c r="C537" t="s">
        <v>731</v>
      </c>
      <c r="D537" t="s">
        <v>115</v>
      </c>
      <c r="E537" t="s">
        <v>784</v>
      </c>
      <c r="F537" t="s">
        <v>186</v>
      </c>
    </row>
    <row r="538" spans="1:6">
      <c r="A538" t="s">
        <v>857</v>
      </c>
      <c r="B538" t="s">
        <v>28</v>
      </c>
      <c r="C538" t="s">
        <v>731</v>
      </c>
      <c r="D538" t="s">
        <v>115</v>
      </c>
      <c r="E538" t="s">
        <v>747</v>
      </c>
      <c r="F538" t="s">
        <v>186</v>
      </c>
    </row>
    <row r="539" spans="1:6">
      <c r="A539" t="s">
        <v>858</v>
      </c>
      <c r="B539" t="s">
        <v>28</v>
      </c>
      <c r="C539" t="s">
        <v>859</v>
      </c>
      <c r="D539" t="s">
        <v>115</v>
      </c>
      <c r="E539" t="s">
        <v>860</v>
      </c>
      <c r="F539" t="s">
        <v>524</v>
      </c>
    </row>
    <row r="540" spans="1:6">
      <c r="A540" t="s">
        <v>861</v>
      </c>
      <c r="B540" t="s">
        <v>28</v>
      </c>
      <c r="C540" t="s">
        <v>731</v>
      </c>
      <c r="D540" t="s">
        <v>115</v>
      </c>
      <c r="E540" t="s">
        <v>862</v>
      </c>
      <c r="F540" t="s">
        <v>774</v>
      </c>
    </row>
    <row r="541" spans="1:6">
      <c r="A541" t="s">
        <v>802</v>
      </c>
      <c r="B541" t="s">
        <v>28</v>
      </c>
      <c r="C541" t="s">
        <v>731</v>
      </c>
      <c r="D541" t="s">
        <v>115</v>
      </c>
      <c r="E541" t="s">
        <v>803</v>
      </c>
      <c r="F541" t="s">
        <v>149</v>
      </c>
    </row>
    <row r="542" spans="1:6">
      <c r="A542" t="s">
        <v>777</v>
      </c>
      <c r="B542" t="s">
        <v>28</v>
      </c>
      <c r="C542" t="s">
        <v>731</v>
      </c>
      <c r="D542" t="s">
        <v>115</v>
      </c>
      <c r="E542" t="s">
        <v>778</v>
      </c>
      <c r="F542" t="s">
        <v>149</v>
      </c>
    </row>
    <row r="543" spans="1:6">
      <c r="A543" t="s">
        <v>863</v>
      </c>
      <c r="B543" t="s">
        <v>28</v>
      </c>
      <c r="C543" t="s">
        <v>736</v>
      </c>
      <c r="D543" t="s">
        <v>115</v>
      </c>
      <c r="E543" t="s">
        <v>864</v>
      </c>
      <c r="F543" t="s">
        <v>482</v>
      </c>
    </row>
    <row r="544" spans="1:6">
      <c r="A544" t="s">
        <v>865</v>
      </c>
      <c r="B544" t="s">
        <v>28</v>
      </c>
      <c r="C544" t="s">
        <v>731</v>
      </c>
      <c r="D544" t="s">
        <v>115</v>
      </c>
      <c r="E544" t="s">
        <v>866</v>
      </c>
      <c r="F544" t="s">
        <v>117</v>
      </c>
    </row>
    <row r="545" spans="1:6">
      <c r="A545" t="s">
        <v>867</v>
      </c>
      <c r="B545" t="s">
        <v>28</v>
      </c>
      <c r="C545" t="s">
        <v>731</v>
      </c>
      <c r="D545" t="s">
        <v>115</v>
      </c>
      <c r="E545" t="s">
        <v>766</v>
      </c>
      <c r="F545" t="s">
        <v>211</v>
      </c>
    </row>
    <row r="546" spans="1:6">
      <c r="A546" t="s">
        <v>868</v>
      </c>
      <c r="B546" t="s">
        <v>28</v>
      </c>
      <c r="C546" t="s">
        <v>731</v>
      </c>
      <c r="D546" t="s">
        <v>115</v>
      </c>
      <c r="E546" t="s">
        <v>869</v>
      </c>
      <c r="F546" t="s">
        <v>133</v>
      </c>
    </row>
    <row r="547" spans="1:6">
      <c r="A547" t="s">
        <v>819</v>
      </c>
      <c r="B547" t="s">
        <v>28</v>
      </c>
      <c r="C547" t="s">
        <v>731</v>
      </c>
      <c r="D547" t="s">
        <v>115</v>
      </c>
      <c r="E547" t="s">
        <v>820</v>
      </c>
      <c r="F547" t="s">
        <v>133</v>
      </c>
    </row>
    <row r="548" spans="1:6">
      <c r="A548" t="s">
        <v>33</v>
      </c>
      <c r="B548" t="s">
        <v>28</v>
      </c>
      <c r="C548" t="s">
        <v>736</v>
      </c>
      <c r="D548" t="s">
        <v>115</v>
      </c>
      <c r="E548" t="s">
        <v>743</v>
      </c>
      <c r="F548" t="s">
        <v>614</v>
      </c>
    </row>
    <row r="549" spans="1:6">
      <c r="A549" t="s">
        <v>870</v>
      </c>
      <c r="B549" t="s">
        <v>28</v>
      </c>
      <c r="C549" t="s">
        <v>731</v>
      </c>
      <c r="D549" t="s">
        <v>115</v>
      </c>
      <c r="E549" t="s">
        <v>862</v>
      </c>
      <c r="F549" t="s">
        <v>133</v>
      </c>
    </row>
    <row r="550" spans="1:6">
      <c r="A550" t="s">
        <v>850</v>
      </c>
      <c r="B550" t="s">
        <v>28</v>
      </c>
      <c r="C550" t="s">
        <v>731</v>
      </c>
      <c r="D550" t="s">
        <v>115</v>
      </c>
      <c r="E550" t="s">
        <v>851</v>
      </c>
      <c r="F550" t="s">
        <v>117</v>
      </c>
    </row>
    <row r="551" spans="1:6">
      <c r="A551" t="s">
        <v>871</v>
      </c>
      <c r="B551" t="s">
        <v>28</v>
      </c>
      <c r="C551" t="s">
        <v>731</v>
      </c>
      <c r="D551" t="s">
        <v>115</v>
      </c>
      <c r="E551" t="s">
        <v>807</v>
      </c>
      <c r="F551" t="s">
        <v>133</v>
      </c>
    </row>
    <row r="552" spans="1:6">
      <c r="A552" t="s">
        <v>58</v>
      </c>
      <c r="B552" t="s">
        <v>28</v>
      </c>
      <c r="C552" t="s">
        <v>736</v>
      </c>
      <c r="D552" t="s">
        <v>115</v>
      </c>
      <c r="E552" t="s">
        <v>748</v>
      </c>
      <c r="F552" t="s">
        <v>749</v>
      </c>
    </row>
    <row r="553" spans="1:6">
      <c r="A553" t="s">
        <v>872</v>
      </c>
      <c r="B553" t="s">
        <v>28</v>
      </c>
      <c r="C553" t="s">
        <v>731</v>
      </c>
      <c r="D553" t="s">
        <v>115</v>
      </c>
      <c r="E553" t="s">
        <v>767</v>
      </c>
      <c r="F553" t="s">
        <v>312</v>
      </c>
    </row>
    <row r="554" spans="1:6">
      <c r="A554" t="s">
        <v>831</v>
      </c>
      <c r="B554" t="s">
        <v>28</v>
      </c>
      <c r="C554" t="s">
        <v>731</v>
      </c>
      <c r="D554" t="s">
        <v>115</v>
      </c>
      <c r="E554" t="s">
        <v>832</v>
      </c>
      <c r="F554" t="s">
        <v>735</v>
      </c>
    </row>
    <row r="555" spans="1:6">
      <c r="A555" t="s">
        <v>873</v>
      </c>
      <c r="B555" t="s">
        <v>28</v>
      </c>
      <c r="C555" t="s">
        <v>731</v>
      </c>
      <c r="D555" t="s">
        <v>115</v>
      </c>
      <c r="E555" t="s">
        <v>826</v>
      </c>
      <c r="F555" t="s">
        <v>364</v>
      </c>
    </row>
    <row r="556" spans="1:6">
      <c r="A556" t="s">
        <v>874</v>
      </c>
      <c r="B556" t="s">
        <v>28</v>
      </c>
      <c r="C556" t="s">
        <v>731</v>
      </c>
      <c r="D556" t="s">
        <v>115</v>
      </c>
      <c r="E556" t="s">
        <v>747</v>
      </c>
      <c r="F556" t="s">
        <v>133</v>
      </c>
    </row>
    <row r="557" spans="1:6">
      <c r="A557" t="s">
        <v>875</v>
      </c>
      <c r="B557" t="s">
        <v>28</v>
      </c>
      <c r="C557" t="s">
        <v>731</v>
      </c>
      <c r="D557" t="s">
        <v>115</v>
      </c>
      <c r="E557" t="s">
        <v>876</v>
      </c>
      <c r="F557" t="s">
        <v>392</v>
      </c>
    </row>
    <row r="558" spans="1:6">
      <c r="A558" t="s">
        <v>877</v>
      </c>
      <c r="B558" t="s">
        <v>28</v>
      </c>
      <c r="C558" t="s">
        <v>731</v>
      </c>
      <c r="D558" t="s">
        <v>115</v>
      </c>
      <c r="E558" t="s">
        <v>743</v>
      </c>
      <c r="F558" t="s">
        <v>158</v>
      </c>
    </row>
    <row r="559" spans="1:6">
      <c r="A559" t="s">
        <v>878</v>
      </c>
      <c r="B559" t="s">
        <v>28</v>
      </c>
      <c r="C559" t="s">
        <v>731</v>
      </c>
      <c r="D559" t="s">
        <v>115</v>
      </c>
      <c r="E559" t="s">
        <v>879</v>
      </c>
      <c r="F559" t="s">
        <v>364</v>
      </c>
    </row>
    <row r="560" spans="1:6">
      <c r="A560" t="s">
        <v>880</v>
      </c>
      <c r="B560" t="s">
        <v>28</v>
      </c>
      <c r="C560" t="s">
        <v>731</v>
      </c>
      <c r="D560" t="s">
        <v>115</v>
      </c>
      <c r="E560" t="s">
        <v>747</v>
      </c>
      <c r="F560" t="s">
        <v>133</v>
      </c>
    </row>
    <row r="561" spans="1:6">
      <c r="A561" t="s">
        <v>881</v>
      </c>
      <c r="B561" t="s">
        <v>28</v>
      </c>
      <c r="C561" t="s">
        <v>731</v>
      </c>
      <c r="D561" t="s">
        <v>115</v>
      </c>
      <c r="E561" t="s">
        <v>778</v>
      </c>
      <c r="F561" t="s">
        <v>149</v>
      </c>
    </row>
    <row r="562" spans="1:6">
      <c r="A562" t="s">
        <v>882</v>
      </c>
      <c r="B562" t="s">
        <v>28</v>
      </c>
      <c r="C562" t="s">
        <v>731</v>
      </c>
      <c r="D562" t="s">
        <v>115</v>
      </c>
      <c r="E562" t="s">
        <v>732</v>
      </c>
      <c r="F562" t="s">
        <v>133</v>
      </c>
    </row>
    <row r="563" spans="1:6">
      <c r="A563" t="s">
        <v>883</v>
      </c>
      <c r="B563" t="s">
        <v>28</v>
      </c>
      <c r="C563" t="s">
        <v>731</v>
      </c>
      <c r="D563" t="s">
        <v>115</v>
      </c>
      <c r="E563" t="s">
        <v>747</v>
      </c>
      <c r="F563" t="s">
        <v>139</v>
      </c>
    </row>
    <row r="564" spans="1:6">
      <c r="A564" t="s">
        <v>884</v>
      </c>
      <c r="B564" t="s">
        <v>28</v>
      </c>
      <c r="C564" t="s">
        <v>731</v>
      </c>
      <c r="D564" t="s">
        <v>115</v>
      </c>
      <c r="E564" t="s">
        <v>885</v>
      </c>
      <c r="F564" t="s">
        <v>127</v>
      </c>
    </row>
    <row r="565" spans="1:6">
      <c r="A565" t="s">
        <v>857</v>
      </c>
      <c r="B565" t="s">
        <v>28</v>
      </c>
      <c r="C565" t="s">
        <v>731</v>
      </c>
      <c r="D565" t="s">
        <v>115</v>
      </c>
      <c r="E565" t="s">
        <v>747</v>
      </c>
      <c r="F565" t="s">
        <v>186</v>
      </c>
    </row>
    <row r="566" spans="1:6">
      <c r="A566" t="s">
        <v>886</v>
      </c>
      <c r="B566" t="s">
        <v>28</v>
      </c>
      <c r="C566" t="s">
        <v>731</v>
      </c>
      <c r="D566" t="s">
        <v>115</v>
      </c>
      <c r="E566" t="s">
        <v>862</v>
      </c>
      <c r="F566" t="s">
        <v>133</v>
      </c>
    </row>
    <row r="567" spans="1:6">
      <c r="A567" t="s">
        <v>83</v>
      </c>
      <c r="B567" t="s">
        <v>28</v>
      </c>
      <c r="C567" t="s">
        <v>736</v>
      </c>
      <c r="D567" t="s">
        <v>115</v>
      </c>
      <c r="E567" t="s">
        <v>845</v>
      </c>
      <c r="F567" t="s">
        <v>139</v>
      </c>
    </row>
    <row r="568" spans="1:6">
      <c r="A568" t="s">
        <v>861</v>
      </c>
      <c r="B568" t="s">
        <v>28</v>
      </c>
      <c r="C568" t="s">
        <v>731</v>
      </c>
      <c r="D568" t="s">
        <v>115</v>
      </c>
      <c r="E568" t="s">
        <v>862</v>
      </c>
      <c r="F568" t="s">
        <v>774</v>
      </c>
    </row>
    <row r="569" spans="1:6">
      <c r="A569" t="s">
        <v>887</v>
      </c>
      <c r="B569" t="s">
        <v>28</v>
      </c>
      <c r="C569" t="s">
        <v>731</v>
      </c>
      <c r="D569" t="s">
        <v>115</v>
      </c>
      <c r="E569" t="s">
        <v>747</v>
      </c>
      <c r="F569" t="s">
        <v>774</v>
      </c>
    </row>
    <row r="570" spans="1:6">
      <c r="A570" t="s">
        <v>888</v>
      </c>
      <c r="B570" t="s">
        <v>28</v>
      </c>
      <c r="C570" t="s">
        <v>740</v>
      </c>
      <c r="D570" t="s">
        <v>115</v>
      </c>
      <c r="E570" t="s">
        <v>776</v>
      </c>
      <c r="F570" t="s">
        <v>735</v>
      </c>
    </row>
    <row r="571" spans="1:6">
      <c r="A571" t="s">
        <v>798</v>
      </c>
      <c r="B571" t="s">
        <v>28</v>
      </c>
      <c r="C571" t="s">
        <v>731</v>
      </c>
      <c r="D571" t="s">
        <v>115</v>
      </c>
      <c r="E571" t="s">
        <v>799</v>
      </c>
      <c r="F571" t="s">
        <v>735</v>
      </c>
    </row>
    <row r="572" spans="1:6">
      <c r="A572" t="s">
        <v>889</v>
      </c>
      <c r="B572" t="s">
        <v>28</v>
      </c>
      <c r="C572" t="s">
        <v>731</v>
      </c>
      <c r="D572" t="s">
        <v>115</v>
      </c>
      <c r="E572" t="s">
        <v>864</v>
      </c>
      <c r="F572" t="s">
        <v>133</v>
      </c>
    </row>
    <row r="573" spans="1:6">
      <c r="A573" t="s">
        <v>890</v>
      </c>
      <c r="B573" t="s">
        <v>28</v>
      </c>
      <c r="C573" t="s">
        <v>731</v>
      </c>
      <c r="D573" t="s">
        <v>115</v>
      </c>
      <c r="E573" t="s">
        <v>891</v>
      </c>
      <c r="F573" t="s">
        <v>146</v>
      </c>
    </row>
    <row r="574" spans="1:6">
      <c r="A574" t="s">
        <v>892</v>
      </c>
      <c r="B574" t="s">
        <v>28</v>
      </c>
      <c r="C574" t="s">
        <v>731</v>
      </c>
      <c r="D574" t="s">
        <v>115</v>
      </c>
      <c r="E574" t="s">
        <v>773</v>
      </c>
      <c r="F574" t="s">
        <v>364</v>
      </c>
    </row>
    <row r="575" spans="1:6">
      <c r="A575" t="s">
        <v>893</v>
      </c>
      <c r="B575" t="s">
        <v>28</v>
      </c>
      <c r="C575" t="s">
        <v>731</v>
      </c>
      <c r="D575" t="s">
        <v>115</v>
      </c>
      <c r="E575" t="s">
        <v>843</v>
      </c>
      <c r="F575" t="s">
        <v>133</v>
      </c>
    </row>
    <row r="576" spans="1:6">
      <c r="A576" t="s">
        <v>894</v>
      </c>
      <c r="B576" t="s">
        <v>28</v>
      </c>
      <c r="C576" t="s">
        <v>731</v>
      </c>
      <c r="D576" t="s">
        <v>115</v>
      </c>
      <c r="E576" t="s">
        <v>763</v>
      </c>
      <c r="F576" t="s">
        <v>774</v>
      </c>
    </row>
    <row r="577" spans="1:6">
      <c r="A577" t="s">
        <v>815</v>
      </c>
      <c r="B577" t="s">
        <v>28</v>
      </c>
      <c r="C577" t="s">
        <v>731</v>
      </c>
      <c r="D577" t="s">
        <v>115</v>
      </c>
      <c r="E577" t="s">
        <v>816</v>
      </c>
      <c r="F577" t="s">
        <v>735</v>
      </c>
    </row>
    <row r="578" spans="1:6">
      <c r="A578" t="s">
        <v>895</v>
      </c>
      <c r="B578" t="s">
        <v>28</v>
      </c>
      <c r="C578" t="s">
        <v>859</v>
      </c>
      <c r="D578" t="s">
        <v>115</v>
      </c>
      <c r="E578" t="s">
        <v>860</v>
      </c>
      <c r="F578" t="s">
        <v>186</v>
      </c>
    </row>
    <row r="579" spans="1:6">
      <c r="A579" t="s">
        <v>896</v>
      </c>
      <c r="B579" t="s">
        <v>28</v>
      </c>
      <c r="C579" t="s">
        <v>731</v>
      </c>
      <c r="D579" t="s">
        <v>115</v>
      </c>
      <c r="E579" t="s">
        <v>897</v>
      </c>
      <c r="F579" t="s">
        <v>133</v>
      </c>
    </row>
    <row r="580" spans="1:6">
      <c r="A580" t="s">
        <v>898</v>
      </c>
      <c r="B580" t="s">
        <v>28</v>
      </c>
      <c r="C580" t="s">
        <v>740</v>
      </c>
      <c r="D580" t="s">
        <v>115</v>
      </c>
      <c r="E580" t="s">
        <v>899</v>
      </c>
      <c r="F580" t="s">
        <v>524</v>
      </c>
    </row>
    <row r="581" spans="1:6">
      <c r="A581" t="s">
        <v>85</v>
      </c>
      <c r="B581" t="s">
        <v>28</v>
      </c>
      <c r="C581" t="s">
        <v>736</v>
      </c>
      <c r="D581" t="s">
        <v>115</v>
      </c>
      <c r="E581" t="s">
        <v>767</v>
      </c>
      <c r="F581" t="s">
        <v>178</v>
      </c>
    </row>
    <row r="582" spans="1:6">
      <c r="A582" t="s">
        <v>887</v>
      </c>
      <c r="B582" t="s">
        <v>28</v>
      </c>
      <c r="C582" t="s">
        <v>731</v>
      </c>
      <c r="D582" t="s">
        <v>115</v>
      </c>
      <c r="E582" t="s">
        <v>747</v>
      </c>
      <c r="F582" t="s">
        <v>774</v>
      </c>
    </row>
    <row r="583" spans="1:6">
      <c r="A583" t="s">
        <v>900</v>
      </c>
      <c r="B583" t="s">
        <v>28</v>
      </c>
      <c r="C583" t="s">
        <v>731</v>
      </c>
      <c r="D583" t="s">
        <v>115</v>
      </c>
      <c r="E583" t="s">
        <v>901</v>
      </c>
      <c r="F583" t="s">
        <v>364</v>
      </c>
    </row>
    <row r="584" spans="1:6">
      <c r="A584" t="s">
        <v>808</v>
      </c>
      <c r="B584" t="s">
        <v>28</v>
      </c>
      <c r="C584" t="s">
        <v>740</v>
      </c>
      <c r="D584" t="s">
        <v>115</v>
      </c>
      <c r="E584" t="s">
        <v>776</v>
      </c>
      <c r="F584" t="s">
        <v>149</v>
      </c>
    </row>
    <row r="585" spans="1:6">
      <c r="A585" t="s">
        <v>902</v>
      </c>
      <c r="B585" t="s">
        <v>28</v>
      </c>
      <c r="C585" t="s">
        <v>731</v>
      </c>
      <c r="D585" t="s">
        <v>115</v>
      </c>
      <c r="E585" t="s">
        <v>903</v>
      </c>
      <c r="F585" t="s">
        <v>133</v>
      </c>
    </row>
    <row r="586" spans="1:6">
      <c r="A586" t="s">
        <v>904</v>
      </c>
      <c r="B586" t="s">
        <v>28</v>
      </c>
      <c r="C586" t="s">
        <v>731</v>
      </c>
      <c r="D586" t="s">
        <v>115</v>
      </c>
      <c r="E586" t="s">
        <v>795</v>
      </c>
      <c r="F586" t="s">
        <v>133</v>
      </c>
    </row>
    <row r="587" spans="1:6">
      <c r="A587" t="s">
        <v>888</v>
      </c>
      <c r="B587" t="s">
        <v>28</v>
      </c>
      <c r="C587" t="s">
        <v>740</v>
      </c>
      <c r="D587" t="s">
        <v>115</v>
      </c>
      <c r="E587" t="s">
        <v>776</v>
      </c>
      <c r="F587" t="s">
        <v>735</v>
      </c>
    </row>
    <row r="588" spans="1:6">
      <c r="A588" t="s">
        <v>754</v>
      </c>
      <c r="B588" t="s">
        <v>28</v>
      </c>
      <c r="C588" t="s">
        <v>731</v>
      </c>
      <c r="D588" t="s">
        <v>115</v>
      </c>
      <c r="E588" t="s">
        <v>755</v>
      </c>
      <c r="F588" t="s">
        <v>133</v>
      </c>
    </row>
    <row r="589" spans="1:6">
      <c r="A589" t="s">
        <v>887</v>
      </c>
      <c r="B589" t="s">
        <v>28</v>
      </c>
      <c r="C589" t="s">
        <v>731</v>
      </c>
      <c r="D589" t="s">
        <v>115</v>
      </c>
      <c r="E589" t="s">
        <v>747</v>
      </c>
      <c r="F589" t="s">
        <v>774</v>
      </c>
    </row>
    <row r="590" spans="1:6">
      <c r="A590" t="s">
        <v>905</v>
      </c>
      <c r="B590" t="s">
        <v>28</v>
      </c>
      <c r="C590" t="s">
        <v>731</v>
      </c>
      <c r="D590" t="s">
        <v>115</v>
      </c>
      <c r="E590" t="s">
        <v>906</v>
      </c>
      <c r="F590" t="s">
        <v>392</v>
      </c>
    </row>
    <row r="591" spans="1:6">
      <c r="A591" t="s">
        <v>907</v>
      </c>
      <c r="B591" t="s">
        <v>28</v>
      </c>
      <c r="C591" t="s">
        <v>731</v>
      </c>
      <c r="D591" t="s">
        <v>115</v>
      </c>
      <c r="E591" t="s">
        <v>755</v>
      </c>
      <c r="F591" t="s">
        <v>774</v>
      </c>
    </row>
    <row r="592" spans="1:6">
      <c r="A592" t="s">
        <v>908</v>
      </c>
      <c r="B592" t="s">
        <v>28</v>
      </c>
      <c r="C592" t="s">
        <v>731</v>
      </c>
      <c r="D592" t="s">
        <v>115</v>
      </c>
      <c r="E592" t="s">
        <v>820</v>
      </c>
      <c r="F592" t="s">
        <v>133</v>
      </c>
    </row>
    <row r="593" spans="1:6">
      <c r="A593" t="s">
        <v>770</v>
      </c>
      <c r="B593" t="s">
        <v>28</v>
      </c>
      <c r="C593" t="s">
        <v>731</v>
      </c>
      <c r="D593" t="s">
        <v>115</v>
      </c>
      <c r="E593" t="s">
        <v>771</v>
      </c>
      <c r="F593" t="s">
        <v>133</v>
      </c>
    </row>
    <row r="594" spans="1:6">
      <c r="A594" t="s">
        <v>842</v>
      </c>
      <c r="B594" t="s">
        <v>28</v>
      </c>
      <c r="C594" t="s">
        <v>731</v>
      </c>
      <c r="D594" t="s">
        <v>115</v>
      </c>
      <c r="E594" t="s">
        <v>843</v>
      </c>
      <c r="F594" t="s">
        <v>364</v>
      </c>
    </row>
    <row r="595" spans="1:6">
      <c r="A595" t="s">
        <v>94</v>
      </c>
      <c r="B595" t="s">
        <v>28</v>
      </c>
      <c r="C595" t="s">
        <v>736</v>
      </c>
      <c r="D595" t="s">
        <v>115</v>
      </c>
      <c r="E595" t="s">
        <v>767</v>
      </c>
      <c r="F595" t="s">
        <v>312</v>
      </c>
    </row>
    <row r="596" spans="1:6">
      <c r="A596" t="s">
        <v>846</v>
      </c>
      <c r="B596" t="s">
        <v>28</v>
      </c>
      <c r="C596" t="s">
        <v>731</v>
      </c>
      <c r="D596" t="s">
        <v>115</v>
      </c>
      <c r="E596" t="s">
        <v>826</v>
      </c>
      <c r="F596" t="s">
        <v>735</v>
      </c>
    </row>
    <row r="597" spans="1:6">
      <c r="A597" t="s">
        <v>829</v>
      </c>
      <c r="B597" t="s">
        <v>28</v>
      </c>
      <c r="C597" t="s">
        <v>731</v>
      </c>
      <c r="D597" t="s">
        <v>115</v>
      </c>
      <c r="E597" t="s">
        <v>812</v>
      </c>
      <c r="F597" t="s">
        <v>149</v>
      </c>
    </row>
    <row r="598" spans="1:6">
      <c r="A598" t="s">
        <v>909</v>
      </c>
      <c r="B598" t="s">
        <v>28</v>
      </c>
      <c r="C598" t="s">
        <v>731</v>
      </c>
      <c r="D598" t="s">
        <v>115</v>
      </c>
      <c r="E598" t="s">
        <v>755</v>
      </c>
      <c r="F598" t="s">
        <v>117</v>
      </c>
    </row>
    <row r="599" spans="1:6">
      <c r="A599" t="s">
        <v>833</v>
      </c>
      <c r="B599" t="s">
        <v>28</v>
      </c>
      <c r="C599" t="s">
        <v>731</v>
      </c>
      <c r="D599" t="s">
        <v>115</v>
      </c>
      <c r="E599" t="s">
        <v>834</v>
      </c>
      <c r="F599" t="s">
        <v>835</v>
      </c>
    </row>
    <row r="600" spans="1:6">
      <c r="A600" t="s">
        <v>910</v>
      </c>
      <c r="B600" t="s">
        <v>28</v>
      </c>
      <c r="C600" t="s">
        <v>731</v>
      </c>
      <c r="D600" t="s">
        <v>115</v>
      </c>
      <c r="E600" t="s">
        <v>862</v>
      </c>
      <c r="F600" t="s">
        <v>133</v>
      </c>
    </row>
    <row r="601" spans="1:6">
      <c r="A601" t="s">
        <v>911</v>
      </c>
      <c r="B601" t="s">
        <v>28</v>
      </c>
      <c r="C601" t="s">
        <v>731</v>
      </c>
      <c r="D601" t="s">
        <v>115</v>
      </c>
      <c r="E601" t="s">
        <v>759</v>
      </c>
      <c r="F601" t="s">
        <v>211</v>
      </c>
    </row>
    <row r="602" spans="1:6">
      <c r="A602" t="s">
        <v>895</v>
      </c>
      <c r="B602" t="s">
        <v>28</v>
      </c>
      <c r="C602" t="s">
        <v>859</v>
      </c>
      <c r="D602" t="s">
        <v>115</v>
      </c>
      <c r="E602" t="s">
        <v>860</v>
      </c>
      <c r="F602" t="s">
        <v>186</v>
      </c>
    </row>
    <row r="603" spans="1:6">
      <c r="A603" t="s">
        <v>833</v>
      </c>
      <c r="B603" t="s">
        <v>28</v>
      </c>
      <c r="C603" t="s">
        <v>731</v>
      </c>
      <c r="D603" t="s">
        <v>115</v>
      </c>
      <c r="E603" t="s">
        <v>834</v>
      </c>
      <c r="F603" t="s">
        <v>835</v>
      </c>
    </row>
    <row r="604" spans="1:6">
      <c r="A604" t="s">
        <v>900</v>
      </c>
      <c r="B604" t="s">
        <v>28</v>
      </c>
      <c r="C604" t="s">
        <v>731</v>
      </c>
      <c r="D604" t="s">
        <v>115</v>
      </c>
      <c r="E604" t="s">
        <v>901</v>
      </c>
      <c r="F604" t="s">
        <v>364</v>
      </c>
    </row>
    <row r="605" spans="1:6">
      <c r="A605" t="s">
        <v>870</v>
      </c>
      <c r="B605" t="s">
        <v>28</v>
      </c>
      <c r="C605" t="s">
        <v>731</v>
      </c>
      <c r="D605" t="s">
        <v>115</v>
      </c>
      <c r="E605" t="s">
        <v>862</v>
      </c>
      <c r="F605" t="s">
        <v>133</v>
      </c>
    </row>
    <row r="606" spans="1:6">
      <c r="A606" t="s">
        <v>770</v>
      </c>
      <c r="B606" t="s">
        <v>28</v>
      </c>
      <c r="C606" t="s">
        <v>731</v>
      </c>
      <c r="D606" t="s">
        <v>115</v>
      </c>
      <c r="E606" t="s">
        <v>771</v>
      </c>
      <c r="F606" t="s">
        <v>133</v>
      </c>
    </row>
    <row r="607" spans="1:6">
      <c r="A607" t="s">
        <v>889</v>
      </c>
      <c r="B607" t="s">
        <v>28</v>
      </c>
      <c r="C607" t="s">
        <v>731</v>
      </c>
      <c r="D607" t="s">
        <v>115</v>
      </c>
      <c r="E607" t="s">
        <v>864</v>
      </c>
      <c r="F607" t="s">
        <v>133</v>
      </c>
    </row>
    <row r="608" spans="1:6">
      <c r="A608" t="s">
        <v>892</v>
      </c>
      <c r="B608" t="s">
        <v>28</v>
      </c>
      <c r="C608" t="s">
        <v>731</v>
      </c>
      <c r="D608" t="s">
        <v>115</v>
      </c>
      <c r="E608" t="s">
        <v>773</v>
      </c>
      <c r="F608" t="s">
        <v>364</v>
      </c>
    </row>
    <row r="609" spans="1:6">
      <c r="A609" t="s">
        <v>912</v>
      </c>
      <c r="B609" t="s">
        <v>28</v>
      </c>
      <c r="C609" t="s">
        <v>740</v>
      </c>
      <c r="D609" t="s">
        <v>115</v>
      </c>
      <c r="E609" t="s">
        <v>913</v>
      </c>
      <c r="F609" t="s">
        <v>149</v>
      </c>
    </row>
    <row r="610" spans="1:6">
      <c r="A610" t="s">
        <v>858</v>
      </c>
      <c r="B610" t="s">
        <v>28</v>
      </c>
      <c r="C610" t="s">
        <v>859</v>
      </c>
      <c r="D610" t="s">
        <v>115</v>
      </c>
      <c r="E610" t="s">
        <v>860</v>
      </c>
      <c r="F610" t="s">
        <v>524</v>
      </c>
    </row>
    <row r="611" spans="1:6">
      <c r="A611" t="s">
        <v>914</v>
      </c>
      <c r="B611" t="s">
        <v>28</v>
      </c>
      <c r="C611" t="s">
        <v>731</v>
      </c>
      <c r="D611" t="s">
        <v>115</v>
      </c>
      <c r="E611" t="s">
        <v>915</v>
      </c>
      <c r="F611" t="s">
        <v>211</v>
      </c>
    </row>
    <row r="612" spans="1:6">
      <c r="A612" t="s">
        <v>916</v>
      </c>
      <c r="B612" t="s">
        <v>28</v>
      </c>
      <c r="C612" t="s">
        <v>731</v>
      </c>
      <c r="D612" t="s">
        <v>115</v>
      </c>
      <c r="E612" t="s">
        <v>773</v>
      </c>
      <c r="F612" t="s">
        <v>211</v>
      </c>
    </row>
    <row r="613" spans="1:6">
      <c r="A613" t="s">
        <v>917</v>
      </c>
      <c r="B613" t="s">
        <v>28</v>
      </c>
      <c r="C613" t="s">
        <v>731</v>
      </c>
      <c r="D613" t="s">
        <v>115</v>
      </c>
      <c r="E613" t="s">
        <v>732</v>
      </c>
      <c r="F613" t="s">
        <v>133</v>
      </c>
    </row>
    <row r="614" spans="1:6">
      <c r="A614" t="s">
        <v>880</v>
      </c>
      <c r="B614" t="s">
        <v>28</v>
      </c>
      <c r="C614" t="s">
        <v>731</v>
      </c>
      <c r="D614" t="s">
        <v>115</v>
      </c>
      <c r="E614" t="s">
        <v>747</v>
      </c>
      <c r="F614" t="s">
        <v>133</v>
      </c>
    </row>
    <row r="615" spans="1:6">
      <c r="A615" t="s">
        <v>918</v>
      </c>
      <c r="B615" t="s">
        <v>28</v>
      </c>
      <c r="C615" t="s">
        <v>731</v>
      </c>
      <c r="D615" t="s">
        <v>115</v>
      </c>
      <c r="E615" t="s">
        <v>919</v>
      </c>
      <c r="F615" t="s">
        <v>392</v>
      </c>
    </row>
    <row r="616" spans="1:6">
      <c r="A616" t="s">
        <v>920</v>
      </c>
      <c r="B616" t="s">
        <v>28</v>
      </c>
      <c r="C616" t="s">
        <v>740</v>
      </c>
      <c r="D616" t="s">
        <v>115</v>
      </c>
      <c r="E616" t="s">
        <v>921</v>
      </c>
      <c r="F616" t="s">
        <v>186</v>
      </c>
    </row>
    <row r="617" spans="1:6">
      <c r="A617" t="s">
        <v>886</v>
      </c>
      <c r="B617" t="s">
        <v>28</v>
      </c>
      <c r="C617" t="s">
        <v>731</v>
      </c>
      <c r="D617" t="s">
        <v>115</v>
      </c>
      <c r="E617" t="s">
        <v>862</v>
      </c>
      <c r="F617" t="s">
        <v>133</v>
      </c>
    </row>
    <row r="618" spans="1:6">
      <c r="A618" t="s">
        <v>893</v>
      </c>
      <c r="B618" t="s">
        <v>28</v>
      </c>
      <c r="C618" t="s">
        <v>731</v>
      </c>
      <c r="D618" t="s">
        <v>115</v>
      </c>
      <c r="E618" t="s">
        <v>843</v>
      </c>
      <c r="F618" t="s">
        <v>133</v>
      </c>
    </row>
    <row r="619" spans="1:6">
      <c r="A619" t="s">
        <v>907</v>
      </c>
      <c r="B619" t="s">
        <v>28</v>
      </c>
      <c r="C619" t="s">
        <v>731</v>
      </c>
      <c r="D619" t="s">
        <v>115</v>
      </c>
      <c r="E619" t="s">
        <v>755</v>
      </c>
      <c r="F619" t="s">
        <v>774</v>
      </c>
    </row>
    <row r="620" spans="1:6">
      <c r="A620" t="s">
        <v>887</v>
      </c>
      <c r="B620" t="s">
        <v>28</v>
      </c>
      <c r="C620" t="s">
        <v>731</v>
      </c>
      <c r="D620" t="s">
        <v>115</v>
      </c>
      <c r="E620" t="s">
        <v>747</v>
      </c>
      <c r="F620" t="s">
        <v>774</v>
      </c>
    </row>
    <row r="621" spans="1:6">
      <c r="A621" t="s">
        <v>769</v>
      </c>
      <c r="B621" t="s">
        <v>28</v>
      </c>
      <c r="C621" t="s">
        <v>731</v>
      </c>
      <c r="D621" t="s">
        <v>115</v>
      </c>
      <c r="E621" t="s">
        <v>734</v>
      </c>
      <c r="F621" t="s">
        <v>735</v>
      </c>
    </row>
    <row r="622" spans="1:6">
      <c r="A622" t="s">
        <v>83</v>
      </c>
      <c r="B622" t="s">
        <v>28</v>
      </c>
      <c r="C622" t="s">
        <v>736</v>
      </c>
      <c r="D622" t="s">
        <v>115</v>
      </c>
      <c r="E622" t="s">
        <v>845</v>
      </c>
      <c r="F622" t="s">
        <v>139</v>
      </c>
    </row>
    <row r="623" spans="1:6">
      <c r="A623" t="s">
        <v>922</v>
      </c>
      <c r="B623" t="s">
        <v>28</v>
      </c>
      <c r="C623" t="s">
        <v>731</v>
      </c>
      <c r="D623" t="s">
        <v>115</v>
      </c>
      <c r="E623" t="s">
        <v>923</v>
      </c>
      <c r="F623" t="s">
        <v>186</v>
      </c>
    </row>
    <row r="624" spans="1:6">
      <c r="A624" t="s">
        <v>82</v>
      </c>
      <c r="B624" t="s">
        <v>28</v>
      </c>
      <c r="C624" t="s">
        <v>736</v>
      </c>
      <c r="D624" t="s">
        <v>115</v>
      </c>
      <c r="E624" t="s">
        <v>864</v>
      </c>
      <c r="F624" t="s">
        <v>482</v>
      </c>
    </row>
    <row r="625" spans="1:6">
      <c r="A625" t="s">
        <v>765</v>
      </c>
      <c r="B625" t="s">
        <v>28</v>
      </c>
      <c r="C625" t="s">
        <v>731</v>
      </c>
      <c r="D625" t="s">
        <v>115</v>
      </c>
      <c r="E625" t="s">
        <v>766</v>
      </c>
      <c r="F625" t="s">
        <v>211</v>
      </c>
    </row>
    <row r="626" spans="1:6">
      <c r="A626" t="s">
        <v>70</v>
      </c>
      <c r="B626" t="s">
        <v>28</v>
      </c>
      <c r="C626" t="s">
        <v>736</v>
      </c>
      <c r="D626" t="s">
        <v>115</v>
      </c>
      <c r="E626" t="s">
        <v>924</v>
      </c>
      <c r="F626" t="s">
        <v>667</v>
      </c>
    </row>
    <row r="627" spans="1:6">
      <c r="A627" t="s">
        <v>925</v>
      </c>
      <c r="B627" t="s">
        <v>28</v>
      </c>
      <c r="C627" t="s">
        <v>731</v>
      </c>
      <c r="D627" t="s">
        <v>115</v>
      </c>
      <c r="E627" t="s">
        <v>812</v>
      </c>
      <c r="F627" t="s">
        <v>149</v>
      </c>
    </row>
    <row r="628" spans="1:6">
      <c r="A628" t="s">
        <v>35</v>
      </c>
      <c r="B628" t="s">
        <v>28</v>
      </c>
      <c r="C628" t="s">
        <v>731</v>
      </c>
      <c r="D628" t="s">
        <v>115</v>
      </c>
      <c r="E628" t="s">
        <v>926</v>
      </c>
      <c r="F628" t="s">
        <v>392</v>
      </c>
    </row>
    <row r="629" spans="1:6">
      <c r="A629" t="s">
        <v>831</v>
      </c>
      <c r="B629" t="s">
        <v>28</v>
      </c>
      <c r="C629" t="s">
        <v>731</v>
      </c>
      <c r="D629" t="s">
        <v>115</v>
      </c>
      <c r="E629" t="s">
        <v>832</v>
      </c>
      <c r="F629" t="s">
        <v>735</v>
      </c>
    </row>
    <row r="630" spans="1:6">
      <c r="A630" t="s">
        <v>793</v>
      </c>
      <c r="B630" t="s">
        <v>28</v>
      </c>
      <c r="C630" t="s">
        <v>731</v>
      </c>
      <c r="D630" t="s">
        <v>115</v>
      </c>
      <c r="E630" t="s">
        <v>757</v>
      </c>
      <c r="F630" t="s">
        <v>774</v>
      </c>
    </row>
    <row r="631" spans="1:6">
      <c r="A631" t="s">
        <v>927</v>
      </c>
      <c r="B631" t="s">
        <v>28</v>
      </c>
      <c r="C631" t="s">
        <v>740</v>
      </c>
      <c r="D631" t="s">
        <v>115</v>
      </c>
      <c r="E631" t="s">
        <v>899</v>
      </c>
      <c r="F631" t="s">
        <v>186</v>
      </c>
    </row>
    <row r="632" spans="1:6">
      <c r="A632" t="s">
        <v>883</v>
      </c>
      <c r="B632" t="s">
        <v>28</v>
      </c>
      <c r="C632" t="s">
        <v>731</v>
      </c>
      <c r="D632" t="s">
        <v>115</v>
      </c>
      <c r="E632" t="s">
        <v>747</v>
      </c>
      <c r="F632" t="s">
        <v>139</v>
      </c>
    </row>
    <row r="633" spans="1:6">
      <c r="A633" t="s">
        <v>928</v>
      </c>
      <c r="B633" t="s">
        <v>28</v>
      </c>
      <c r="C633" t="s">
        <v>731</v>
      </c>
      <c r="D633" t="s">
        <v>115</v>
      </c>
      <c r="E633" t="s">
        <v>734</v>
      </c>
      <c r="F633" t="s">
        <v>211</v>
      </c>
    </row>
    <row r="634" spans="1:6">
      <c r="A634" t="s">
        <v>871</v>
      </c>
      <c r="B634" t="s">
        <v>28</v>
      </c>
      <c r="C634" t="s">
        <v>731</v>
      </c>
      <c r="D634" t="s">
        <v>115</v>
      </c>
      <c r="E634" t="s">
        <v>807</v>
      </c>
      <c r="F634" t="s">
        <v>133</v>
      </c>
    </row>
    <row r="635" spans="1:6">
      <c r="A635" t="s">
        <v>929</v>
      </c>
      <c r="B635" t="s">
        <v>28</v>
      </c>
      <c r="C635" t="s">
        <v>731</v>
      </c>
      <c r="D635" t="s">
        <v>115</v>
      </c>
      <c r="E635" t="s">
        <v>818</v>
      </c>
      <c r="F635" t="s">
        <v>247</v>
      </c>
    </row>
    <row r="636" spans="1:6">
      <c r="A636" t="s">
        <v>842</v>
      </c>
      <c r="B636" t="s">
        <v>28</v>
      </c>
      <c r="C636" t="s">
        <v>731</v>
      </c>
      <c r="D636" t="s">
        <v>115</v>
      </c>
      <c r="E636" t="s">
        <v>843</v>
      </c>
      <c r="F636" t="s">
        <v>364</v>
      </c>
    </row>
    <row r="637" spans="1:6">
      <c r="A637" t="s">
        <v>780</v>
      </c>
      <c r="B637" t="s">
        <v>28</v>
      </c>
      <c r="C637" t="s">
        <v>731</v>
      </c>
      <c r="D637" t="s">
        <v>115</v>
      </c>
      <c r="E637" t="s">
        <v>778</v>
      </c>
      <c r="F637" t="s">
        <v>149</v>
      </c>
    </row>
    <row r="638" spans="1:6">
      <c r="A638" t="s">
        <v>930</v>
      </c>
      <c r="B638" t="s">
        <v>28</v>
      </c>
      <c r="C638" t="s">
        <v>731</v>
      </c>
      <c r="D638" t="s">
        <v>115</v>
      </c>
      <c r="E638" t="s">
        <v>786</v>
      </c>
      <c r="F638" t="s">
        <v>149</v>
      </c>
    </row>
    <row r="639" spans="1:6">
      <c r="A639" t="s">
        <v>27</v>
      </c>
      <c r="B639" t="s">
        <v>28</v>
      </c>
      <c r="C639" t="s">
        <v>736</v>
      </c>
      <c r="D639" t="s">
        <v>115</v>
      </c>
      <c r="E639" t="s">
        <v>931</v>
      </c>
      <c r="F639" t="s">
        <v>738</v>
      </c>
    </row>
    <row r="640" spans="1:6">
      <c r="A640" t="s">
        <v>882</v>
      </c>
      <c r="B640" t="s">
        <v>28</v>
      </c>
      <c r="C640" t="s">
        <v>731</v>
      </c>
      <c r="D640" t="s">
        <v>115</v>
      </c>
      <c r="E640" t="s">
        <v>732</v>
      </c>
      <c r="F640" t="s">
        <v>133</v>
      </c>
    </row>
    <row r="641" spans="1:6">
      <c r="A641" t="s">
        <v>93</v>
      </c>
      <c r="B641" t="s">
        <v>28</v>
      </c>
      <c r="C641" t="s">
        <v>736</v>
      </c>
      <c r="D641" t="s">
        <v>115</v>
      </c>
      <c r="E641" t="s">
        <v>932</v>
      </c>
      <c r="F641" t="s">
        <v>312</v>
      </c>
    </row>
    <row r="642" spans="1:6">
      <c r="A642" t="s">
        <v>789</v>
      </c>
      <c r="B642" t="s">
        <v>28</v>
      </c>
      <c r="C642" t="s">
        <v>731</v>
      </c>
      <c r="D642" t="s">
        <v>115</v>
      </c>
      <c r="E642" t="s">
        <v>757</v>
      </c>
      <c r="F642" t="s">
        <v>211</v>
      </c>
    </row>
    <row r="643" spans="1:6">
      <c r="A643" t="s">
        <v>933</v>
      </c>
      <c r="B643" t="s">
        <v>28</v>
      </c>
      <c r="C643" t="s">
        <v>731</v>
      </c>
      <c r="D643" t="s">
        <v>115</v>
      </c>
      <c r="E643" t="s">
        <v>828</v>
      </c>
      <c r="F643" t="s">
        <v>735</v>
      </c>
    </row>
    <row r="644" spans="1:6">
      <c r="A644" t="s">
        <v>907</v>
      </c>
      <c r="B644" t="s">
        <v>28</v>
      </c>
      <c r="C644" t="s">
        <v>731</v>
      </c>
      <c r="D644" t="s">
        <v>115</v>
      </c>
      <c r="E644" t="s">
        <v>755</v>
      </c>
      <c r="F644" t="s">
        <v>774</v>
      </c>
    </row>
    <row r="645" spans="1:6">
      <c r="A645" t="s">
        <v>934</v>
      </c>
      <c r="B645" t="s">
        <v>28</v>
      </c>
      <c r="C645" t="s">
        <v>731</v>
      </c>
      <c r="D645" t="s">
        <v>115</v>
      </c>
      <c r="E645" t="s">
        <v>935</v>
      </c>
      <c r="F645" t="s">
        <v>735</v>
      </c>
    </row>
    <row r="646" spans="1:6">
      <c r="A646" t="s">
        <v>936</v>
      </c>
      <c r="B646" t="s">
        <v>28</v>
      </c>
      <c r="C646" t="s">
        <v>731</v>
      </c>
      <c r="D646" t="s">
        <v>115</v>
      </c>
      <c r="E646" t="s">
        <v>816</v>
      </c>
      <c r="F646" t="s">
        <v>344</v>
      </c>
    </row>
    <row r="647" spans="1:6">
      <c r="A647" t="s">
        <v>877</v>
      </c>
      <c r="B647" t="s">
        <v>28</v>
      </c>
      <c r="C647" t="s">
        <v>731</v>
      </c>
      <c r="D647" t="s">
        <v>115</v>
      </c>
      <c r="E647" t="s">
        <v>743</v>
      </c>
      <c r="F647" t="s">
        <v>158</v>
      </c>
    </row>
    <row r="648" spans="1:6">
      <c r="A648" t="s">
        <v>798</v>
      </c>
      <c r="B648" t="s">
        <v>28</v>
      </c>
      <c r="C648" t="s">
        <v>731</v>
      </c>
      <c r="D648" t="s">
        <v>115</v>
      </c>
      <c r="E648" t="s">
        <v>799</v>
      </c>
      <c r="F648" t="s">
        <v>735</v>
      </c>
    </row>
    <row r="649" spans="1:6">
      <c r="A649" t="s">
        <v>937</v>
      </c>
      <c r="B649" t="s">
        <v>28</v>
      </c>
      <c r="C649" t="s">
        <v>731</v>
      </c>
      <c r="D649" t="s">
        <v>115</v>
      </c>
      <c r="E649" t="s">
        <v>828</v>
      </c>
      <c r="F649" t="s">
        <v>133</v>
      </c>
    </row>
    <row r="650" spans="1:6">
      <c r="A650" t="s">
        <v>762</v>
      </c>
      <c r="B650" t="s">
        <v>28</v>
      </c>
      <c r="C650" t="s">
        <v>731</v>
      </c>
      <c r="D650" t="s">
        <v>115</v>
      </c>
      <c r="E650" t="s">
        <v>763</v>
      </c>
      <c r="F650" t="s">
        <v>211</v>
      </c>
    </row>
    <row r="651" spans="1:6">
      <c r="A651" t="s">
        <v>911</v>
      </c>
      <c r="B651" t="s">
        <v>28</v>
      </c>
      <c r="C651" t="s">
        <v>731</v>
      </c>
      <c r="D651" t="s">
        <v>115</v>
      </c>
      <c r="E651" t="s">
        <v>759</v>
      </c>
      <c r="F651" t="s">
        <v>211</v>
      </c>
    </row>
    <row r="652" spans="1:6">
      <c r="A652" t="s">
        <v>96</v>
      </c>
      <c r="B652" t="s">
        <v>28</v>
      </c>
      <c r="C652" t="s">
        <v>736</v>
      </c>
      <c r="D652" t="s">
        <v>115</v>
      </c>
      <c r="E652" t="s">
        <v>855</v>
      </c>
      <c r="F652" t="s">
        <v>667</v>
      </c>
    </row>
    <row r="653" spans="1:6">
      <c r="A653" t="s">
        <v>938</v>
      </c>
      <c r="B653" t="s">
        <v>28</v>
      </c>
      <c r="C653" t="s">
        <v>731</v>
      </c>
      <c r="D653" t="s">
        <v>115</v>
      </c>
      <c r="E653" t="s">
        <v>939</v>
      </c>
      <c r="F653" t="s">
        <v>364</v>
      </c>
    </row>
    <row r="654" spans="1:6">
      <c r="A654" t="s">
        <v>940</v>
      </c>
      <c r="B654" t="s">
        <v>28</v>
      </c>
      <c r="C654" t="s">
        <v>731</v>
      </c>
      <c r="D654" t="s">
        <v>115</v>
      </c>
      <c r="E654" t="s">
        <v>773</v>
      </c>
      <c r="F654" t="s">
        <v>735</v>
      </c>
    </row>
    <row r="655" spans="1:6">
      <c r="A655" t="s">
        <v>941</v>
      </c>
      <c r="B655" t="s">
        <v>28</v>
      </c>
      <c r="C655" t="s">
        <v>740</v>
      </c>
      <c r="D655" t="s">
        <v>115</v>
      </c>
      <c r="E655" t="s">
        <v>921</v>
      </c>
      <c r="F655" t="s">
        <v>735</v>
      </c>
    </row>
    <row r="656" spans="1:6">
      <c r="A656" t="s">
        <v>942</v>
      </c>
      <c r="B656" t="s">
        <v>28</v>
      </c>
      <c r="C656" t="s">
        <v>731</v>
      </c>
      <c r="D656" t="s">
        <v>115</v>
      </c>
      <c r="E656" t="s">
        <v>826</v>
      </c>
      <c r="F656" t="s">
        <v>735</v>
      </c>
    </row>
    <row r="657" spans="1:6">
      <c r="A657" t="s">
        <v>943</v>
      </c>
      <c r="B657" t="s">
        <v>28</v>
      </c>
      <c r="C657" t="s">
        <v>731</v>
      </c>
      <c r="D657" t="s">
        <v>115</v>
      </c>
      <c r="E657" t="s">
        <v>864</v>
      </c>
      <c r="F657" t="s">
        <v>133</v>
      </c>
    </row>
    <row r="658" spans="1:6">
      <c r="A658" t="s">
        <v>750</v>
      </c>
      <c r="B658" t="s">
        <v>28</v>
      </c>
      <c r="C658" t="s">
        <v>731</v>
      </c>
      <c r="D658" t="s">
        <v>115</v>
      </c>
      <c r="E658" t="s">
        <v>751</v>
      </c>
      <c r="F658" t="s">
        <v>146</v>
      </c>
    </row>
    <row r="659" spans="1:6">
      <c r="A659" t="s">
        <v>886</v>
      </c>
      <c r="B659" t="s">
        <v>28</v>
      </c>
      <c r="C659" t="s">
        <v>731</v>
      </c>
      <c r="D659" t="s">
        <v>115</v>
      </c>
      <c r="E659" t="s">
        <v>862</v>
      </c>
      <c r="F659" t="s">
        <v>133</v>
      </c>
    </row>
    <row r="660" spans="1:6">
      <c r="A660" t="s">
        <v>840</v>
      </c>
      <c r="B660" t="s">
        <v>28</v>
      </c>
      <c r="C660" t="s">
        <v>731</v>
      </c>
      <c r="D660" t="s">
        <v>115</v>
      </c>
      <c r="E660" t="s">
        <v>799</v>
      </c>
      <c r="F660" t="s">
        <v>735</v>
      </c>
    </row>
    <row r="661" spans="1:6">
      <c r="A661" t="s">
        <v>97</v>
      </c>
      <c r="B661" t="s">
        <v>28</v>
      </c>
      <c r="C661" t="s">
        <v>731</v>
      </c>
      <c r="D661" t="s">
        <v>115</v>
      </c>
      <c r="E661" t="s">
        <v>845</v>
      </c>
      <c r="F661" t="s">
        <v>133</v>
      </c>
    </row>
    <row r="662" spans="1:6">
      <c r="A662" t="s">
        <v>762</v>
      </c>
      <c r="B662" t="s">
        <v>28</v>
      </c>
      <c r="C662" t="s">
        <v>731</v>
      </c>
      <c r="D662" t="s">
        <v>115</v>
      </c>
      <c r="E662" t="s">
        <v>763</v>
      </c>
      <c r="F662" t="s">
        <v>211</v>
      </c>
    </row>
    <row r="663" spans="1:6">
      <c r="A663" t="s">
        <v>944</v>
      </c>
      <c r="B663" t="s">
        <v>28</v>
      </c>
      <c r="C663" t="s">
        <v>731</v>
      </c>
      <c r="D663" t="s">
        <v>115</v>
      </c>
      <c r="E663" t="s">
        <v>839</v>
      </c>
      <c r="F663" t="s">
        <v>392</v>
      </c>
    </row>
    <row r="664" spans="1:6">
      <c r="A664" t="s">
        <v>873</v>
      </c>
      <c r="B664" t="s">
        <v>28</v>
      </c>
      <c r="C664" t="s">
        <v>731</v>
      </c>
      <c r="D664" t="s">
        <v>115</v>
      </c>
      <c r="E664" t="s">
        <v>826</v>
      </c>
      <c r="F664" t="s">
        <v>364</v>
      </c>
    </row>
    <row r="665" spans="1:6">
      <c r="A665" t="s">
        <v>53</v>
      </c>
      <c r="B665" t="s">
        <v>28</v>
      </c>
      <c r="C665" t="s">
        <v>731</v>
      </c>
      <c r="D665" t="s">
        <v>115</v>
      </c>
      <c r="E665" t="s">
        <v>764</v>
      </c>
      <c r="F665" t="s">
        <v>186</v>
      </c>
    </row>
    <row r="666" spans="1:6">
      <c r="A666" t="s">
        <v>945</v>
      </c>
      <c r="B666" t="s">
        <v>28</v>
      </c>
      <c r="C666" t="s">
        <v>731</v>
      </c>
      <c r="D666" t="s">
        <v>115</v>
      </c>
      <c r="E666" t="s">
        <v>734</v>
      </c>
      <c r="F666" t="s">
        <v>735</v>
      </c>
    </row>
    <row r="667" spans="1:6">
      <c r="A667" t="s">
        <v>96</v>
      </c>
      <c r="B667" t="s">
        <v>28</v>
      </c>
      <c r="C667" t="s">
        <v>736</v>
      </c>
      <c r="D667" t="s">
        <v>115</v>
      </c>
      <c r="E667" t="s">
        <v>855</v>
      </c>
      <c r="F667" t="s">
        <v>667</v>
      </c>
    </row>
    <row r="668" spans="1:6">
      <c r="A668" t="s">
        <v>875</v>
      </c>
      <c r="B668" t="s">
        <v>28</v>
      </c>
      <c r="C668" t="s">
        <v>731</v>
      </c>
      <c r="D668" t="s">
        <v>115</v>
      </c>
      <c r="E668" t="s">
        <v>876</v>
      </c>
      <c r="F668" t="s">
        <v>392</v>
      </c>
    </row>
    <row r="669" spans="1:6">
      <c r="A669" t="s">
        <v>846</v>
      </c>
      <c r="B669" t="s">
        <v>28</v>
      </c>
      <c r="C669" t="s">
        <v>731</v>
      </c>
      <c r="D669" t="s">
        <v>115</v>
      </c>
      <c r="E669" t="s">
        <v>826</v>
      </c>
      <c r="F669" t="s">
        <v>735</v>
      </c>
    </row>
    <row r="670" spans="1:6">
      <c r="A670" t="s">
        <v>946</v>
      </c>
      <c r="B670" t="s">
        <v>28</v>
      </c>
      <c r="C670" t="s">
        <v>736</v>
      </c>
      <c r="D670" t="s">
        <v>115</v>
      </c>
      <c r="E670" t="s">
        <v>932</v>
      </c>
      <c r="F670" t="s">
        <v>312</v>
      </c>
    </row>
    <row r="671" spans="1:6">
      <c r="A671" t="s">
        <v>947</v>
      </c>
      <c r="B671" t="s">
        <v>28</v>
      </c>
      <c r="C671" t="s">
        <v>740</v>
      </c>
      <c r="D671" t="s">
        <v>115</v>
      </c>
      <c r="E671" t="s">
        <v>948</v>
      </c>
      <c r="F671" t="s">
        <v>146</v>
      </c>
    </row>
    <row r="672" spans="1:6">
      <c r="A672" t="s">
        <v>949</v>
      </c>
      <c r="B672" t="s">
        <v>28</v>
      </c>
      <c r="C672" t="s">
        <v>731</v>
      </c>
      <c r="D672" t="s">
        <v>115</v>
      </c>
      <c r="E672" t="s">
        <v>816</v>
      </c>
      <c r="F672" t="s">
        <v>186</v>
      </c>
    </row>
    <row r="673" spans="1:6">
      <c r="A673" t="s">
        <v>950</v>
      </c>
      <c r="B673" t="s">
        <v>28</v>
      </c>
      <c r="C673" t="s">
        <v>731</v>
      </c>
      <c r="D673" t="s">
        <v>115</v>
      </c>
      <c r="E673" t="s">
        <v>820</v>
      </c>
      <c r="F673" t="s">
        <v>186</v>
      </c>
    </row>
    <row r="674" spans="1:6">
      <c r="A674" t="s">
        <v>71</v>
      </c>
      <c r="B674" t="s">
        <v>28</v>
      </c>
      <c r="C674" t="s">
        <v>731</v>
      </c>
      <c r="D674" t="s">
        <v>115</v>
      </c>
      <c r="E674" t="s">
        <v>761</v>
      </c>
      <c r="F674" t="s">
        <v>392</v>
      </c>
    </row>
    <row r="675" spans="1:6">
      <c r="A675" t="s">
        <v>85</v>
      </c>
      <c r="B675" t="s">
        <v>28</v>
      </c>
      <c r="C675" t="s">
        <v>736</v>
      </c>
      <c r="D675" t="s">
        <v>115</v>
      </c>
      <c r="E675" t="s">
        <v>767</v>
      </c>
      <c r="F675" t="s">
        <v>178</v>
      </c>
    </row>
    <row r="676" spans="1:6">
      <c r="A676" t="s">
        <v>82</v>
      </c>
      <c r="B676" t="s">
        <v>28</v>
      </c>
      <c r="C676" t="s">
        <v>736</v>
      </c>
      <c r="D676" t="s">
        <v>115</v>
      </c>
      <c r="E676" t="s">
        <v>864</v>
      </c>
      <c r="F676" t="s">
        <v>482</v>
      </c>
    </row>
    <row r="677" spans="1:6">
      <c r="A677" t="s">
        <v>951</v>
      </c>
      <c r="B677" t="s">
        <v>28</v>
      </c>
      <c r="C677" t="s">
        <v>731</v>
      </c>
      <c r="D677" t="s">
        <v>115</v>
      </c>
      <c r="E677" t="s">
        <v>851</v>
      </c>
      <c r="F677" t="s">
        <v>133</v>
      </c>
    </row>
    <row r="678" spans="1:6">
      <c r="A678" t="s">
        <v>952</v>
      </c>
      <c r="B678" t="s">
        <v>28</v>
      </c>
      <c r="C678" t="s">
        <v>731</v>
      </c>
      <c r="D678" t="s">
        <v>115</v>
      </c>
      <c r="E678" t="s">
        <v>862</v>
      </c>
      <c r="F678" t="s">
        <v>186</v>
      </c>
    </row>
    <row r="679" spans="1:6">
      <c r="A679" t="s">
        <v>794</v>
      </c>
      <c r="B679" t="s">
        <v>28</v>
      </c>
      <c r="C679" t="s">
        <v>731</v>
      </c>
      <c r="D679" t="s">
        <v>115</v>
      </c>
      <c r="E679" t="s">
        <v>795</v>
      </c>
      <c r="F679" t="s">
        <v>133</v>
      </c>
    </row>
    <row r="680" spans="1:6">
      <c r="A680" t="s">
        <v>953</v>
      </c>
      <c r="B680" t="s">
        <v>28</v>
      </c>
      <c r="C680" t="s">
        <v>731</v>
      </c>
      <c r="D680" t="s">
        <v>115</v>
      </c>
      <c r="E680" t="s">
        <v>751</v>
      </c>
      <c r="F680" t="s">
        <v>364</v>
      </c>
    </row>
    <row r="681" spans="1:6">
      <c r="A681" t="s">
        <v>942</v>
      </c>
      <c r="B681" t="s">
        <v>28</v>
      </c>
      <c r="C681" t="s">
        <v>731</v>
      </c>
      <c r="D681" t="s">
        <v>115</v>
      </c>
      <c r="E681" t="s">
        <v>826</v>
      </c>
      <c r="F681" t="s">
        <v>735</v>
      </c>
    </row>
    <row r="682" spans="1:6">
      <c r="A682" t="s">
        <v>742</v>
      </c>
      <c r="B682" t="s">
        <v>28</v>
      </c>
      <c r="C682" t="s">
        <v>731</v>
      </c>
      <c r="D682" t="s">
        <v>115</v>
      </c>
      <c r="E682" t="s">
        <v>743</v>
      </c>
      <c r="F682" t="s">
        <v>133</v>
      </c>
    </row>
    <row r="683" spans="1:6">
      <c r="A683" t="s">
        <v>954</v>
      </c>
      <c r="B683" t="s">
        <v>28</v>
      </c>
      <c r="C683" t="s">
        <v>740</v>
      </c>
      <c r="D683" t="s">
        <v>115</v>
      </c>
      <c r="E683" t="s">
        <v>776</v>
      </c>
      <c r="F683" t="s">
        <v>133</v>
      </c>
    </row>
    <row r="684" spans="1:6">
      <c r="A684" t="s">
        <v>70</v>
      </c>
      <c r="B684" t="s">
        <v>28</v>
      </c>
      <c r="C684" t="s">
        <v>736</v>
      </c>
      <c r="D684" t="s">
        <v>115</v>
      </c>
      <c r="E684" t="s">
        <v>924</v>
      </c>
      <c r="F684" t="s">
        <v>667</v>
      </c>
    </row>
    <row r="685" spans="1:6">
      <c r="A685" t="s">
        <v>93</v>
      </c>
      <c r="B685" t="s">
        <v>28</v>
      </c>
      <c r="C685" t="s">
        <v>736</v>
      </c>
      <c r="D685" t="s">
        <v>115</v>
      </c>
      <c r="E685" t="s">
        <v>932</v>
      </c>
      <c r="F685" t="s">
        <v>312</v>
      </c>
    </row>
    <row r="686" spans="1:6">
      <c r="A686" t="s">
        <v>955</v>
      </c>
      <c r="B686" t="s">
        <v>28</v>
      </c>
      <c r="C686" t="s">
        <v>731</v>
      </c>
      <c r="D686" t="s">
        <v>115</v>
      </c>
      <c r="E686" t="s">
        <v>820</v>
      </c>
      <c r="F686" t="s">
        <v>117</v>
      </c>
    </row>
    <row r="687" spans="1:6">
      <c r="A687" t="s">
        <v>868</v>
      </c>
      <c r="B687" t="s">
        <v>28</v>
      </c>
      <c r="C687" t="s">
        <v>731</v>
      </c>
      <c r="D687" t="s">
        <v>115</v>
      </c>
      <c r="E687" t="s">
        <v>869</v>
      </c>
      <c r="F687" t="s">
        <v>133</v>
      </c>
    </row>
    <row r="688" spans="1:6">
      <c r="A688" t="s">
        <v>956</v>
      </c>
      <c r="B688" t="s">
        <v>28</v>
      </c>
      <c r="C688" t="s">
        <v>731</v>
      </c>
      <c r="D688" t="s">
        <v>115</v>
      </c>
      <c r="E688" t="s">
        <v>755</v>
      </c>
      <c r="F688" t="s">
        <v>133</v>
      </c>
    </row>
    <row r="689" spans="1:6">
      <c r="A689" t="s">
        <v>957</v>
      </c>
      <c r="B689" t="s">
        <v>28</v>
      </c>
      <c r="C689" t="s">
        <v>731</v>
      </c>
      <c r="D689" t="s">
        <v>115</v>
      </c>
      <c r="E689" t="s">
        <v>782</v>
      </c>
      <c r="F689" t="s">
        <v>735</v>
      </c>
    </row>
    <row r="690" spans="1:6">
      <c r="A690" t="s">
        <v>811</v>
      </c>
      <c r="B690" t="s">
        <v>28</v>
      </c>
      <c r="C690" t="s">
        <v>731</v>
      </c>
      <c r="D690" t="s">
        <v>115</v>
      </c>
      <c r="E690" t="s">
        <v>812</v>
      </c>
      <c r="F690" t="s">
        <v>149</v>
      </c>
    </row>
    <row r="691" spans="1:6">
      <c r="A691" t="s">
        <v>765</v>
      </c>
      <c r="B691" t="s">
        <v>28</v>
      </c>
      <c r="C691" t="s">
        <v>731</v>
      </c>
      <c r="D691" t="s">
        <v>115</v>
      </c>
      <c r="E691" t="s">
        <v>766</v>
      </c>
      <c r="F691" t="s">
        <v>211</v>
      </c>
    </row>
    <row r="692" spans="1:6">
      <c r="A692" t="s">
        <v>878</v>
      </c>
      <c r="B692" t="s">
        <v>28</v>
      </c>
      <c r="C692" t="s">
        <v>731</v>
      </c>
      <c r="D692" t="s">
        <v>115</v>
      </c>
      <c r="E692" t="s">
        <v>879</v>
      </c>
      <c r="F692" t="s">
        <v>364</v>
      </c>
    </row>
    <row r="693" spans="1:6">
      <c r="A693" t="s">
        <v>958</v>
      </c>
      <c r="B693" t="s">
        <v>28</v>
      </c>
      <c r="C693" t="s">
        <v>740</v>
      </c>
      <c r="D693" t="s">
        <v>115</v>
      </c>
      <c r="E693" t="s">
        <v>899</v>
      </c>
      <c r="F693" t="s">
        <v>149</v>
      </c>
    </row>
    <row r="694" spans="1:6">
      <c r="A694" t="s">
        <v>959</v>
      </c>
      <c r="B694" t="s">
        <v>28</v>
      </c>
      <c r="C694" t="s">
        <v>740</v>
      </c>
      <c r="D694" t="s">
        <v>115</v>
      </c>
      <c r="E694" t="s">
        <v>741</v>
      </c>
      <c r="F694" t="s">
        <v>158</v>
      </c>
    </row>
    <row r="695" spans="1:6">
      <c r="A695" t="s">
        <v>74</v>
      </c>
      <c r="B695" t="s">
        <v>28</v>
      </c>
      <c r="C695" t="s">
        <v>731</v>
      </c>
      <c r="D695" t="s">
        <v>115</v>
      </c>
      <c r="E695" t="s">
        <v>743</v>
      </c>
      <c r="F695" t="s">
        <v>735</v>
      </c>
    </row>
    <row r="696" spans="1:6">
      <c r="A696" t="s">
        <v>95</v>
      </c>
      <c r="B696" t="s">
        <v>28</v>
      </c>
      <c r="C696" t="s">
        <v>731</v>
      </c>
      <c r="D696" t="s">
        <v>115</v>
      </c>
      <c r="E696" t="s">
        <v>960</v>
      </c>
      <c r="F696" t="s">
        <v>735</v>
      </c>
    </row>
    <row r="697" spans="1:6">
      <c r="A697" t="s">
        <v>48</v>
      </c>
      <c r="B697" t="s">
        <v>28</v>
      </c>
      <c r="C697" t="s">
        <v>736</v>
      </c>
      <c r="D697" t="s">
        <v>115</v>
      </c>
      <c r="E697" t="s">
        <v>799</v>
      </c>
      <c r="F697" t="s">
        <v>347</v>
      </c>
    </row>
    <row r="698" spans="1:6">
      <c r="A698" t="s">
        <v>889</v>
      </c>
      <c r="B698" t="s">
        <v>28</v>
      </c>
      <c r="C698" t="s">
        <v>731</v>
      </c>
      <c r="D698" t="s">
        <v>115</v>
      </c>
      <c r="E698" t="s">
        <v>864</v>
      </c>
      <c r="F698" t="s">
        <v>133</v>
      </c>
    </row>
    <row r="699" spans="1:6">
      <c r="A699" t="s">
        <v>961</v>
      </c>
      <c r="B699" t="s">
        <v>28</v>
      </c>
      <c r="C699" t="s">
        <v>731</v>
      </c>
      <c r="D699" t="s">
        <v>115</v>
      </c>
      <c r="E699" t="s">
        <v>962</v>
      </c>
      <c r="F699" t="s">
        <v>735</v>
      </c>
    </row>
    <row r="700" spans="1:6">
      <c r="A700" t="s">
        <v>93</v>
      </c>
      <c r="B700" t="s">
        <v>28</v>
      </c>
      <c r="C700" t="s">
        <v>736</v>
      </c>
      <c r="D700" t="s">
        <v>115</v>
      </c>
      <c r="E700" t="s">
        <v>932</v>
      </c>
      <c r="F700" t="s">
        <v>312</v>
      </c>
    </row>
    <row r="701" spans="1:6">
      <c r="A701" t="s">
        <v>963</v>
      </c>
      <c r="B701" t="s">
        <v>28</v>
      </c>
      <c r="C701" t="s">
        <v>731</v>
      </c>
      <c r="D701" t="s">
        <v>115</v>
      </c>
      <c r="E701" t="s">
        <v>753</v>
      </c>
      <c r="F701" t="s">
        <v>149</v>
      </c>
    </row>
    <row r="702" spans="1:6">
      <c r="A702" t="s">
        <v>63</v>
      </c>
      <c r="B702" t="s">
        <v>28</v>
      </c>
      <c r="C702" t="s">
        <v>736</v>
      </c>
      <c r="D702" t="s">
        <v>115</v>
      </c>
      <c r="E702" t="s">
        <v>891</v>
      </c>
      <c r="F702" t="s">
        <v>247</v>
      </c>
    </row>
    <row r="703" spans="1:6">
      <c r="A703" t="s">
        <v>55</v>
      </c>
      <c r="B703" t="s">
        <v>28</v>
      </c>
      <c r="C703" t="s">
        <v>736</v>
      </c>
      <c r="D703" t="s">
        <v>115</v>
      </c>
      <c r="E703" t="s">
        <v>964</v>
      </c>
      <c r="F703" t="s">
        <v>392</v>
      </c>
    </row>
    <row r="704" spans="1:6">
      <c r="A704" t="s">
        <v>809</v>
      </c>
      <c r="B704" t="s">
        <v>28</v>
      </c>
      <c r="C704" t="s">
        <v>731</v>
      </c>
      <c r="D704" t="s">
        <v>115</v>
      </c>
      <c r="E704" t="s">
        <v>810</v>
      </c>
      <c r="F704" t="s">
        <v>735</v>
      </c>
    </row>
    <row r="705" spans="1:6">
      <c r="A705" t="s">
        <v>892</v>
      </c>
      <c r="B705" t="s">
        <v>28</v>
      </c>
      <c r="C705" t="s">
        <v>731</v>
      </c>
      <c r="D705" t="s">
        <v>115</v>
      </c>
      <c r="E705" t="s">
        <v>773</v>
      </c>
      <c r="F705" t="s">
        <v>364</v>
      </c>
    </row>
    <row r="706" spans="1:6">
      <c r="A706" t="s">
        <v>833</v>
      </c>
      <c r="B706" t="s">
        <v>28</v>
      </c>
      <c r="C706" t="s">
        <v>731</v>
      </c>
      <c r="D706" t="s">
        <v>115</v>
      </c>
      <c r="E706" t="s">
        <v>834</v>
      </c>
      <c r="F706" t="s">
        <v>835</v>
      </c>
    </row>
    <row r="707" spans="1:6">
      <c r="A707" t="s">
        <v>965</v>
      </c>
      <c r="B707" t="s">
        <v>28</v>
      </c>
      <c r="C707" t="s">
        <v>731</v>
      </c>
      <c r="D707" t="s">
        <v>115</v>
      </c>
      <c r="E707" t="s">
        <v>903</v>
      </c>
      <c r="F707" t="s">
        <v>133</v>
      </c>
    </row>
    <row r="708" spans="1:6">
      <c r="A708" t="s">
        <v>881</v>
      </c>
      <c r="B708" t="s">
        <v>28</v>
      </c>
      <c r="C708" t="s">
        <v>731</v>
      </c>
      <c r="D708" t="s">
        <v>115</v>
      </c>
      <c r="E708" t="s">
        <v>778</v>
      </c>
      <c r="F708" t="s">
        <v>149</v>
      </c>
    </row>
    <row r="709" spans="1:6">
      <c r="A709" t="s">
        <v>966</v>
      </c>
      <c r="B709" t="s">
        <v>28</v>
      </c>
      <c r="C709" t="s">
        <v>731</v>
      </c>
      <c r="D709" t="s">
        <v>115</v>
      </c>
      <c r="E709" t="s">
        <v>812</v>
      </c>
      <c r="F709" t="s">
        <v>149</v>
      </c>
    </row>
    <row r="710" spans="1:6">
      <c r="A710" t="s">
        <v>967</v>
      </c>
      <c r="B710" t="s">
        <v>28</v>
      </c>
      <c r="C710" t="s">
        <v>731</v>
      </c>
      <c r="D710" t="s">
        <v>115</v>
      </c>
      <c r="E710" t="s">
        <v>778</v>
      </c>
      <c r="F710" t="s">
        <v>149</v>
      </c>
    </row>
    <row r="711" spans="1:6">
      <c r="A711" t="s">
        <v>842</v>
      </c>
      <c r="B711" t="s">
        <v>28</v>
      </c>
      <c r="C711" t="s">
        <v>731</v>
      </c>
      <c r="D711" t="s">
        <v>115</v>
      </c>
      <c r="E711" t="s">
        <v>843</v>
      </c>
      <c r="F711" t="s">
        <v>364</v>
      </c>
    </row>
    <row r="712" spans="1:6">
      <c r="A712" t="s">
        <v>870</v>
      </c>
      <c r="B712" t="s">
        <v>28</v>
      </c>
      <c r="C712" t="s">
        <v>731</v>
      </c>
      <c r="D712" t="s">
        <v>115</v>
      </c>
      <c r="E712" t="s">
        <v>862</v>
      </c>
      <c r="F712" t="s">
        <v>133</v>
      </c>
    </row>
    <row r="713" spans="1:6">
      <c r="A713" t="s">
        <v>968</v>
      </c>
      <c r="B713" t="s">
        <v>28</v>
      </c>
      <c r="C713" t="s">
        <v>731</v>
      </c>
      <c r="D713" t="s">
        <v>115</v>
      </c>
      <c r="E713" t="s">
        <v>755</v>
      </c>
      <c r="F713" t="s">
        <v>186</v>
      </c>
    </row>
    <row r="714" spans="1:6">
      <c r="A714" t="s">
        <v>50</v>
      </c>
      <c r="B714" t="s">
        <v>28</v>
      </c>
      <c r="C714" t="s">
        <v>736</v>
      </c>
      <c r="D714" t="s">
        <v>115</v>
      </c>
      <c r="E714" t="s">
        <v>891</v>
      </c>
      <c r="F714" t="s">
        <v>247</v>
      </c>
    </row>
    <row r="715" spans="1:6">
      <c r="A715" t="s">
        <v>916</v>
      </c>
      <c r="B715" t="s">
        <v>28</v>
      </c>
      <c r="C715" t="s">
        <v>731</v>
      </c>
      <c r="D715" t="s">
        <v>115</v>
      </c>
      <c r="E715" t="s">
        <v>773</v>
      </c>
      <c r="F715" t="s">
        <v>211</v>
      </c>
    </row>
    <row r="716" spans="1:6">
      <c r="A716" t="s">
        <v>33</v>
      </c>
      <c r="B716" t="s">
        <v>28</v>
      </c>
      <c r="C716" t="s">
        <v>736</v>
      </c>
      <c r="D716" t="s">
        <v>115</v>
      </c>
      <c r="E716" t="s">
        <v>743</v>
      </c>
      <c r="F716" t="s">
        <v>614</v>
      </c>
    </row>
    <row r="717" spans="1:6">
      <c r="A717" t="s">
        <v>844</v>
      </c>
      <c r="B717" t="s">
        <v>28</v>
      </c>
      <c r="C717" t="s">
        <v>731</v>
      </c>
      <c r="D717" t="s">
        <v>115</v>
      </c>
      <c r="E717" t="s">
        <v>845</v>
      </c>
      <c r="F717" t="s">
        <v>133</v>
      </c>
    </row>
    <row r="718" spans="1:6">
      <c r="A718" t="s">
        <v>45</v>
      </c>
      <c r="B718" t="s">
        <v>28</v>
      </c>
      <c r="C718" t="s">
        <v>736</v>
      </c>
      <c r="D718" t="s">
        <v>115</v>
      </c>
      <c r="E718" t="s">
        <v>969</v>
      </c>
      <c r="F718" t="s">
        <v>257</v>
      </c>
    </row>
    <row r="719" spans="1:6">
      <c r="A719" t="s">
        <v>970</v>
      </c>
      <c r="B719" t="s">
        <v>28</v>
      </c>
      <c r="C719" t="s">
        <v>731</v>
      </c>
      <c r="D719" t="s">
        <v>115</v>
      </c>
      <c r="E719" t="s">
        <v>862</v>
      </c>
      <c r="F719" t="s">
        <v>133</v>
      </c>
    </row>
    <row r="720" spans="1:6">
      <c r="A720" t="s">
        <v>765</v>
      </c>
      <c r="B720" t="s">
        <v>28</v>
      </c>
      <c r="C720" t="s">
        <v>731</v>
      </c>
      <c r="D720" t="s">
        <v>115</v>
      </c>
      <c r="E720" t="s">
        <v>766</v>
      </c>
      <c r="F720" t="s">
        <v>211</v>
      </c>
    </row>
    <row r="721" spans="1:6">
      <c r="A721" t="s">
        <v>878</v>
      </c>
      <c r="B721" t="s">
        <v>28</v>
      </c>
      <c r="C721" t="s">
        <v>731</v>
      </c>
      <c r="D721" t="s">
        <v>115</v>
      </c>
      <c r="E721" t="s">
        <v>879</v>
      </c>
      <c r="F721" t="s">
        <v>364</v>
      </c>
    </row>
    <row r="722" spans="1:6">
      <c r="A722" t="s">
        <v>840</v>
      </c>
      <c r="B722" t="s">
        <v>28</v>
      </c>
      <c r="C722" t="s">
        <v>731</v>
      </c>
      <c r="D722" t="s">
        <v>115</v>
      </c>
      <c r="E722" t="s">
        <v>799</v>
      </c>
      <c r="F722" t="s">
        <v>735</v>
      </c>
    </row>
    <row r="723" spans="1:6">
      <c r="A723" t="s">
        <v>802</v>
      </c>
      <c r="B723" t="s">
        <v>28</v>
      </c>
      <c r="C723" t="s">
        <v>731</v>
      </c>
      <c r="D723" t="s">
        <v>115</v>
      </c>
      <c r="E723" t="s">
        <v>803</v>
      </c>
      <c r="F723" t="s">
        <v>149</v>
      </c>
    </row>
    <row r="724" spans="1:6">
      <c r="A724" t="s">
        <v>898</v>
      </c>
      <c r="B724" t="s">
        <v>28</v>
      </c>
      <c r="C724" t="s">
        <v>740</v>
      </c>
      <c r="D724" t="s">
        <v>115</v>
      </c>
      <c r="E724" t="s">
        <v>899</v>
      </c>
      <c r="F724" t="s">
        <v>524</v>
      </c>
    </row>
    <row r="725" spans="1:6">
      <c r="A725" t="s">
        <v>971</v>
      </c>
      <c r="B725" t="s">
        <v>28</v>
      </c>
      <c r="C725" t="s">
        <v>731</v>
      </c>
      <c r="D725" t="s">
        <v>115</v>
      </c>
      <c r="E725" t="s">
        <v>757</v>
      </c>
      <c r="F725" t="s">
        <v>186</v>
      </c>
    </row>
    <row r="726" spans="1:6">
      <c r="A726" t="s">
        <v>881</v>
      </c>
      <c r="B726" t="s">
        <v>28</v>
      </c>
      <c r="C726" t="s">
        <v>731</v>
      </c>
      <c r="D726" t="s">
        <v>115</v>
      </c>
      <c r="E726" t="s">
        <v>778</v>
      </c>
      <c r="F726" t="s">
        <v>149</v>
      </c>
    </row>
    <row r="727" spans="1:6">
      <c r="A727" t="s">
        <v>886</v>
      </c>
      <c r="B727" t="s">
        <v>28</v>
      </c>
      <c r="C727" t="s">
        <v>731</v>
      </c>
      <c r="D727" t="s">
        <v>115</v>
      </c>
      <c r="E727" t="s">
        <v>862</v>
      </c>
      <c r="F727" t="s">
        <v>133</v>
      </c>
    </row>
    <row r="728" spans="1:6">
      <c r="A728" t="s">
        <v>936</v>
      </c>
      <c r="B728" t="s">
        <v>28</v>
      </c>
      <c r="C728" t="s">
        <v>731</v>
      </c>
      <c r="D728" t="s">
        <v>115</v>
      </c>
      <c r="E728" t="s">
        <v>816</v>
      </c>
      <c r="F728" t="s">
        <v>344</v>
      </c>
    </row>
    <row r="729" spans="1:6">
      <c r="A729" t="s">
        <v>972</v>
      </c>
      <c r="B729" t="s">
        <v>28</v>
      </c>
      <c r="C729" t="s">
        <v>731</v>
      </c>
      <c r="D729" t="s">
        <v>115</v>
      </c>
      <c r="E729" t="s">
        <v>778</v>
      </c>
      <c r="F729" t="s">
        <v>149</v>
      </c>
    </row>
    <row r="730" spans="1:6">
      <c r="A730" t="s">
        <v>770</v>
      </c>
      <c r="B730" t="s">
        <v>28</v>
      </c>
      <c r="C730" t="s">
        <v>731</v>
      </c>
      <c r="D730" t="s">
        <v>115</v>
      </c>
      <c r="E730" t="s">
        <v>771</v>
      </c>
      <c r="F730" t="s">
        <v>133</v>
      </c>
    </row>
    <row r="731" spans="1:6">
      <c r="A731" t="s">
        <v>947</v>
      </c>
      <c r="B731" t="s">
        <v>28</v>
      </c>
      <c r="C731" t="s">
        <v>740</v>
      </c>
      <c r="D731" t="s">
        <v>115</v>
      </c>
      <c r="E731" t="s">
        <v>948</v>
      </c>
      <c r="F731" t="s">
        <v>146</v>
      </c>
    </row>
    <row r="732" spans="1:6">
      <c r="A732" t="s">
        <v>868</v>
      </c>
      <c r="B732" t="s">
        <v>28</v>
      </c>
      <c r="C732" t="s">
        <v>731</v>
      </c>
      <c r="D732" t="s">
        <v>115</v>
      </c>
      <c r="E732" t="s">
        <v>869</v>
      </c>
      <c r="F732" t="s">
        <v>133</v>
      </c>
    </row>
    <row r="733" spans="1:6">
      <c r="A733" t="s">
        <v>973</v>
      </c>
      <c r="B733" t="s">
        <v>28</v>
      </c>
      <c r="C733" t="s">
        <v>731</v>
      </c>
      <c r="D733" t="s">
        <v>115</v>
      </c>
      <c r="E733" t="s">
        <v>826</v>
      </c>
      <c r="F733" t="s">
        <v>186</v>
      </c>
    </row>
    <row r="734" spans="1:6">
      <c r="A734" t="s">
        <v>789</v>
      </c>
      <c r="B734" t="s">
        <v>28</v>
      </c>
      <c r="C734" t="s">
        <v>731</v>
      </c>
      <c r="D734" t="s">
        <v>115</v>
      </c>
      <c r="E734" t="s">
        <v>757</v>
      </c>
      <c r="F734" t="s">
        <v>211</v>
      </c>
    </row>
    <row r="735" spans="1:6">
      <c r="A735" t="s">
        <v>974</v>
      </c>
      <c r="B735" t="s">
        <v>28</v>
      </c>
      <c r="C735" t="s">
        <v>731</v>
      </c>
      <c r="D735" t="s">
        <v>115</v>
      </c>
      <c r="E735" t="s">
        <v>807</v>
      </c>
      <c r="F735" t="s">
        <v>364</v>
      </c>
    </row>
    <row r="736" spans="1:6">
      <c r="A736" t="s">
        <v>811</v>
      </c>
      <c r="B736" t="s">
        <v>28</v>
      </c>
      <c r="C736" t="s">
        <v>731</v>
      </c>
      <c r="D736" t="s">
        <v>115</v>
      </c>
      <c r="E736" t="s">
        <v>812</v>
      </c>
      <c r="F736" t="s">
        <v>149</v>
      </c>
    </row>
    <row r="737" spans="1:6">
      <c r="A737" t="s">
        <v>821</v>
      </c>
      <c r="B737" t="s">
        <v>28</v>
      </c>
      <c r="C737" t="s">
        <v>731</v>
      </c>
      <c r="D737" t="s">
        <v>115</v>
      </c>
      <c r="E737" t="s">
        <v>820</v>
      </c>
      <c r="F737" t="s">
        <v>117</v>
      </c>
    </row>
    <row r="738" spans="1:6">
      <c r="A738" t="s">
        <v>790</v>
      </c>
      <c r="B738" t="s">
        <v>28</v>
      </c>
      <c r="C738" t="s">
        <v>731</v>
      </c>
      <c r="D738" t="s">
        <v>115</v>
      </c>
      <c r="E738" t="s">
        <v>763</v>
      </c>
      <c r="F738" t="s">
        <v>211</v>
      </c>
    </row>
    <row r="739" spans="1:6">
      <c r="A739" t="s">
        <v>888</v>
      </c>
      <c r="B739" t="s">
        <v>28</v>
      </c>
      <c r="C739" t="s">
        <v>740</v>
      </c>
      <c r="D739" t="s">
        <v>115</v>
      </c>
      <c r="E739" t="s">
        <v>776</v>
      </c>
      <c r="F739" t="s">
        <v>735</v>
      </c>
    </row>
    <row r="740" spans="1:6">
      <c r="A740" t="s">
        <v>975</v>
      </c>
      <c r="B740" t="s">
        <v>28</v>
      </c>
      <c r="C740" t="s">
        <v>731</v>
      </c>
      <c r="D740" t="s">
        <v>115</v>
      </c>
      <c r="E740" t="s">
        <v>747</v>
      </c>
      <c r="F740" t="s">
        <v>133</v>
      </c>
    </row>
    <row r="741" spans="1:6">
      <c r="A741" t="s">
        <v>976</v>
      </c>
      <c r="B741" t="s">
        <v>28</v>
      </c>
      <c r="C741" t="s">
        <v>977</v>
      </c>
      <c r="D741" t="s">
        <v>512</v>
      </c>
      <c r="E741" t="s">
        <v>513</v>
      </c>
      <c r="F741" t="s">
        <v>610</v>
      </c>
    </row>
    <row r="742" spans="1:6">
      <c r="A742" t="s">
        <v>83</v>
      </c>
      <c r="B742" t="s">
        <v>28</v>
      </c>
      <c r="C742" t="s">
        <v>978</v>
      </c>
      <c r="D742" t="s">
        <v>512</v>
      </c>
      <c r="E742" t="s">
        <v>513</v>
      </c>
      <c r="F742" t="s">
        <v>979</v>
      </c>
    </row>
    <row r="743" spans="1:6">
      <c r="A743" t="s">
        <v>64</v>
      </c>
      <c r="B743" t="s">
        <v>28</v>
      </c>
      <c r="C743" t="s">
        <v>978</v>
      </c>
      <c r="D743" t="s">
        <v>512</v>
      </c>
      <c r="E743" t="s">
        <v>513</v>
      </c>
      <c r="F743" t="s">
        <v>211</v>
      </c>
    </row>
    <row r="744" spans="1:6">
      <c r="A744" t="s">
        <v>980</v>
      </c>
      <c r="B744" t="s">
        <v>28</v>
      </c>
      <c r="C744" t="s">
        <v>731</v>
      </c>
      <c r="D744" t="s">
        <v>115</v>
      </c>
      <c r="E744" t="s">
        <v>753</v>
      </c>
      <c r="F744" t="s">
        <v>981</v>
      </c>
    </row>
    <row r="745" spans="1:6">
      <c r="A745" t="s">
        <v>982</v>
      </c>
      <c r="B745" t="s">
        <v>28</v>
      </c>
      <c r="C745" t="s">
        <v>859</v>
      </c>
      <c r="D745" t="s">
        <v>115</v>
      </c>
      <c r="E745" t="s">
        <v>983</v>
      </c>
      <c r="F745" t="s">
        <v>981</v>
      </c>
    </row>
    <row r="746" spans="1:6">
      <c r="A746" t="s">
        <v>984</v>
      </c>
      <c r="B746" t="s">
        <v>28</v>
      </c>
      <c r="C746" t="s">
        <v>859</v>
      </c>
      <c r="D746" t="s">
        <v>115</v>
      </c>
      <c r="E746" t="s">
        <v>860</v>
      </c>
      <c r="F746" t="s">
        <v>981</v>
      </c>
    </row>
    <row r="747" spans="1:6">
      <c r="A747" t="s">
        <v>985</v>
      </c>
      <c r="B747" t="s">
        <v>28</v>
      </c>
      <c r="C747" t="s">
        <v>859</v>
      </c>
      <c r="D747" t="s">
        <v>115</v>
      </c>
      <c r="E747" t="s">
        <v>983</v>
      </c>
      <c r="F747" t="s">
        <v>981</v>
      </c>
    </row>
    <row r="748" spans="1:6">
      <c r="A748" t="s">
        <v>986</v>
      </c>
      <c r="B748" t="s">
        <v>28</v>
      </c>
      <c r="C748" t="s">
        <v>731</v>
      </c>
      <c r="D748" t="s">
        <v>115</v>
      </c>
      <c r="E748" t="s">
        <v>987</v>
      </c>
      <c r="F748" t="s">
        <v>981</v>
      </c>
    </row>
    <row r="749" spans="1:6">
      <c r="A749" t="s">
        <v>988</v>
      </c>
      <c r="B749" t="s">
        <v>28</v>
      </c>
      <c r="C749" t="s">
        <v>731</v>
      </c>
      <c r="D749" t="s">
        <v>115</v>
      </c>
      <c r="E749" t="s">
        <v>989</v>
      </c>
      <c r="F749" t="s">
        <v>981</v>
      </c>
    </row>
    <row r="750" spans="1:6">
      <c r="A750" t="s">
        <v>990</v>
      </c>
      <c r="B750" t="s">
        <v>28</v>
      </c>
      <c r="C750" t="s">
        <v>731</v>
      </c>
      <c r="D750" t="s">
        <v>115</v>
      </c>
      <c r="E750" t="s">
        <v>989</v>
      </c>
      <c r="F750" t="s">
        <v>981</v>
      </c>
    </row>
    <row r="751" spans="1:6">
      <c r="A751" t="s">
        <v>991</v>
      </c>
      <c r="B751" t="s">
        <v>28</v>
      </c>
      <c r="C751" t="s">
        <v>731</v>
      </c>
      <c r="D751" t="s">
        <v>115</v>
      </c>
      <c r="E751" t="s">
        <v>989</v>
      </c>
      <c r="F751" t="s">
        <v>981</v>
      </c>
    </row>
    <row r="752" spans="1:6">
      <c r="A752" t="s">
        <v>992</v>
      </c>
      <c r="B752" t="s">
        <v>28</v>
      </c>
      <c r="C752" t="s">
        <v>731</v>
      </c>
      <c r="D752" t="s">
        <v>115</v>
      </c>
      <c r="E752" t="s">
        <v>993</v>
      </c>
      <c r="F752" t="s">
        <v>981</v>
      </c>
    </row>
    <row r="753" spans="1:6">
      <c r="A753" t="s">
        <v>994</v>
      </c>
      <c r="B753" t="s">
        <v>28</v>
      </c>
      <c r="C753" t="s">
        <v>731</v>
      </c>
      <c r="D753" t="s">
        <v>115</v>
      </c>
      <c r="E753" t="s">
        <v>993</v>
      </c>
      <c r="F753" t="s">
        <v>981</v>
      </c>
    </row>
    <row r="754" spans="1:6">
      <c r="A754" t="s">
        <v>995</v>
      </c>
      <c r="B754" t="s">
        <v>28</v>
      </c>
      <c r="C754" t="s">
        <v>731</v>
      </c>
      <c r="D754" t="s">
        <v>115</v>
      </c>
      <c r="E754" t="s">
        <v>993</v>
      </c>
      <c r="F754" t="s">
        <v>981</v>
      </c>
    </row>
    <row r="755" spans="1:6">
      <c r="A755" t="s">
        <v>107</v>
      </c>
      <c r="B755" t="s">
        <v>28</v>
      </c>
      <c r="C755" t="s">
        <v>731</v>
      </c>
      <c r="D755" t="s">
        <v>115</v>
      </c>
      <c r="E755" t="s">
        <v>987</v>
      </c>
      <c r="F755" t="s">
        <v>981</v>
      </c>
    </row>
    <row r="756" spans="1:6">
      <c r="A756" t="s">
        <v>996</v>
      </c>
      <c r="B756" t="s">
        <v>28</v>
      </c>
      <c r="C756" t="s">
        <v>731</v>
      </c>
      <c r="D756" t="s">
        <v>115</v>
      </c>
      <c r="E756" t="s">
        <v>987</v>
      </c>
      <c r="F756" t="s">
        <v>981</v>
      </c>
    </row>
    <row r="757" spans="1:6">
      <c r="A757" t="s">
        <v>997</v>
      </c>
      <c r="B757" t="s">
        <v>28</v>
      </c>
      <c r="C757" t="s">
        <v>731</v>
      </c>
      <c r="D757" t="s">
        <v>115</v>
      </c>
      <c r="E757" t="s">
        <v>998</v>
      </c>
      <c r="F757" t="s">
        <v>981</v>
      </c>
    </row>
    <row r="758" spans="1:6">
      <c r="A758" t="s">
        <v>999</v>
      </c>
      <c r="B758" t="s">
        <v>28</v>
      </c>
      <c r="C758" t="s">
        <v>731</v>
      </c>
      <c r="D758" t="s">
        <v>115</v>
      </c>
      <c r="E758" t="s">
        <v>998</v>
      </c>
      <c r="F758" t="s">
        <v>981</v>
      </c>
    </row>
    <row r="759" spans="1:6">
      <c r="A759" t="s">
        <v>1000</v>
      </c>
      <c r="B759" t="s">
        <v>28</v>
      </c>
      <c r="C759" t="s">
        <v>731</v>
      </c>
      <c r="D759" t="s">
        <v>115</v>
      </c>
      <c r="E759" t="s">
        <v>998</v>
      </c>
      <c r="F759" t="s">
        <v>981</v>
      </c>
    </row>
    <row r="760" spans="1:6">
      <c r="A760" t="s">
        <v>1001</v>
      </c>
      <c r="B760" t="s">
        <v>28</v>
      </c>
      <c r="C760" t="s">
        <v>731</v>
      </c>
      <c r="D760" t="s">
        <v>115</v>
      </c>
      <c r="E760" t="s">
        <v>1002</v>
      </c>
      <c r="F760" t="s">
        <v>981</v>
      </c>
    </row>
    <row r="761" spans="1:6">
      <c r="A761" t="s">
        <v>1003</v>
      </c>
      <c r="B761" t="s">
        <v>28</v>
      </c>
      <c r="C761" t="s">
        <v>731</v>
      </c>
      <c r="D761" t="s">
        <v>115</v>
      </c>
      <c r="E761" t="s">
        <v>1002</v>
      </c>
      <c r="F761" t="s">
        <v>981</v>
      </c>
    </row>
    <row r="762" spans="1:6">
      <c r="A762" t="s">
        <v>1004</v>
      </c>
      <c r="B762" t="s">
        <v>28</v>
      </c>
      <c r="C762" t="s">
        <v>731</v>
      </c>
      <c r="D762" t="s">
        <v>115</v>
      </c>
      <c r="E762" t="s">
        <v>998</v>
      </c>
      <c r="F762" t="s">
        <v>981</v>
      </c>
    </row>
    <row r="763" spans="1:6">
      <c r="A763" t="s">
        <v>1005</v>
      </c>
      <c r="B763" t="s">
        <v>28</v>
      </c>
      <c r="C763" t="s">
        <v>731</v>
      </c>
      <c r="D763" t="s">
        <v>115</v>
      </c>
      <c r="E763" t="s">
        <v>998</v>
      </c>
      <c r="F763" t="s">
        <v>981</v>
      </c>
    </row>
    <row r="764" spans="1:6">
      <c r="A764" t="s">
        <v>1006</v>
      </c>
      <c r="B764" t="s">
        <v>28</v>
      </c>
      <c r="C764" t="s">
        <v>731</v>
      </c>
      <c r="D764" t="s">
        <v>115</v>
      </c>
      <c r="E764" t="s">
        <v>1002</v>
      </c>
      <c r="F764" t="s">
        <v>981</v>
      </c>
    </row>
    <row r="765" spans="1:6">
      <c r="A765" t="s">
        <v>1007</v>
      </c>
      <c r="B765" t="s">
        <v>28</v>
      </c>
      <c r="C765" t="s">
        <v>731</v>
      </c>
      <c r="D765" t="s">
        <v>115</v>
      </c>
      <c r="E765" t="s">
        <v>1002</v>
      </c>
      <c r="F765" t="s">
        <v>981</v>
      </c>
    </row>
    <row r="766" spans="1:6">
      <c r="A766" t="s">
        <v>1008</v>
      </c>
      <c r="B766" t="s">
        <v>28</v>
      </c>
      <c r="C766" t="s">
        <v>731</v>
      </c>
      <c r="D766" t="s">
        <v>115</v>
      </c>
      <c r="E766" t="s">
        <v>1002</v>
      </c>
      <c r="F766" t="s">
        <v>981</v>
      </c>
    </row>
    <row r="767" spans="1:6">
      <c r="A767" t="s">
        <v>1009</v>
      </c>
      <c r="B767" t="s">
        <v>28</v>
      </c>
      <c r="C767" t="s">
        <v>731</v>
      </c>
      <c r="D767" t="s">
        <v>115</v>
      </c>
      <c r="E767" t="s">
        <v>1010</v>
      </c>
      <c r="F767" t="s">
        <v>981</v>
      </c>
    </row>
    <row r="768" spans="1:6">
      <c r="A768" t="s">
        <v>1011</v>
      </c>
      <c r="B768" t="s">
        <v>28</v>
      </c>
      <c r="C768" t="s">
        <v>731</v>
      </c>
      <c r="D768" t="s">
        <v>115</v>
      </c>
      <c r="E768" t="s">
        <v>1012</v>
      </c>
      <c r="F768" t="s">
        <v>981</v>
      </c>
    </row>
    <row r="769" spans="1:6">
      <c r="A769" t="s">
        <v>1013</v>
      </c>
      <c r="B769" t="s">
        <v>28</v>
      </c>
      <c r="C769" t="s">
        <v>731</v>
      </c>
      <c r="D769" t="s">
        <v>115</v>
      </c>
      <c r="E769" t="s">
        <v>1012</v>
      </c>
      <c r="F769" t="s">
        <v>981</v>
      </c>
    </row>
    <row r="770" spans="1:6">
      <c r="A770" t="s">
        <v>1014</v>
      </c>
      <c r="B770" t="s">
        <v>28</v>
      </c>
      <c r="C770" t="s">
        <v>731</v>
      </c>
      <c r="D770" t="s">
        <v>115</v>
      </c>
      <c r="E770" t="s">
        <v>1012</v>
      </c>
      <c r="F770" t="s">
        <v>981</v>
      </c>
    </row>
    <row r="771" spans="1:6">
      <c r="A771" t="s">
        <v>1015</v>
      </c>
      <c r="B771" t="s">
        <v>28</v>
      </c>
      <c r="C771" t="s">
        <v>731</v>
      </c>
      <c r="D771" t="s">
        <v>115</v>
      </c>
      <c r="E771" t="s">
        <v>1012</v>
      </c>
      <c r="F771" t="s">
        <v>981</v>
      </c>
    </row>
    <row r="772" spans="1:6">
      <c r="A772" t="s">
        <v>1016</v>
      </c>
      <c r="B772" t="s">
        <v>28</v>
      </c>
      <c r="C772" t="s">
        <v>731</v>
      </c>
      <c r="D772" t="s">
        <v>115</v>
      </c>
      <c r="E772" t="s">
        <v>1012</v>
      </c>
      <c r="F772" t="s">
        <v>981</v>
      </c>
    </row>
    <row r="773" spans="1:6">
      <c r="A773" t="s">
        <v>1017</v>
      </c>
      <c r="B773" t="s">
        <v>28</v>
      </c>
      <c r="C773" t="s">
        <v>731</v>
      </c>
      <c r="D773" t="s">
        <v>115</v>
      </c>
      <c r="E773" t="s">
        <v>1018</v>
      </c>
      <c r="F773" t="s">
        <v>981</v>
      </c>
    </row>
    <row r="774" spans="1:6">
      <c r="A774" t="s">
        <v>1019</v>
      </c>
      <c r="B774" t="s">
        <v>28</v>
      </c>
      <c r="C774" t="s">
        <v>731</v>
      </c>
      <c r="D774" t="s">
        <v>115</v>
      </c>
      <c r="E774" t="s">
        <v>1018</v>
      </c>
      <c r="F774" t="s">
        <v>981</v>
      </c>
    </row>
    <row r="775" spans="1:6">
      <c r="A775" t="s">
        <v>1020</v>
      </c>
      <c r="B775" t="s">
        <v>28</v>
      </c>
      <c r="C775" t="s">
        <v>731</v>
      </c>
      <c r="D775" t="s">
        <v>115</v>
      </c>
      <c r="E775" t="s">
        <v>1010</v>
      </c>
      <c r="F775" t="s">
        <v>981</v>
      </c>
    </row>
    <row r="776" spans="1:6">
      <c r="A776" t="s">
        <v>1021</v>
      </c>
      <c r="B776" t="s">
        <v>28</v>
      </c>
      <c r="C776" t="s">
        <v>731</v>
      </c>
      <c r="D776" t="s">
        <v>115</v>
      </c>
      <c r="E776" t="s">
        <v>1010</v>
      </c>
      <c r="F776" t="s">
        <v>981</v>
      </c>
    </row>
    <row r="777" spans="1:6">
      <c r="A777" t="s">
        <v>99</v>
      </c>
      <c r="B777" t="s">
        <v>28</v>
      </c>
      <c r="C777" t="s">
        <v>731</v>
      </c>
      <c r="D777" t="s">
        <v>115</v>
      </c>
      <c r="E777" t="s">
        <v>1010</v>
      </c>
      <c r="F777" t="s">
        <v>981</v>
      </c>
    </row>
    <row r="778" spans="1:6">
      <c r="A778" t="s">
        <v>1022</v>
      </c>
      <c r="B778" t="s">
        <v>28</v>
      </c>
      <c r="C778" t="s">
        <v>731</v>
      </c>
      <c r="D778" t="s">
        <v>115</v>
      </c>
      <c r="E778" t="s">
        <v>1010</v>
      </c>
      <c r="F778" t="s">
        <v>981</v>
      </c>
    </row>
    <row r="779" spans="1:6">
      <c r="A779" t="s">
        <v>1023</v>
      </c>
      <c r="B779" t="s">
        <v>28</v>
      </c>
      <c r="C779" t="s">
        <v>731</v>
      </c>
      <c r="D779" t="s">
        <v>115</v>
      </c>
      <c r="E779" t="s">
        <v>1024</v>
      </c>
      <c r="F779" t="s">
        <v>981</v>
      </c>
    </row>
    <row r="780" spans="1:6">
      <c r="A780" t="s">
        <v>1025</v>
      </c>
      <c r="B780" t="s">
        <v>28</v>
      </c>
      <c r="C780" t="s">
        <v>731</v>
      </c>
      <c r="D780" t="s">
        <v>115</v>
      </c>
      <c r="E780" t="s">
        <v>1024</v>
      </c>
      <c r="F780" t="s">
        <v>981</v>
      </c>
    </row>
    <row r="781" spans="1:6">
      <c r="A781" t="s">
        <v>1026</v>
      </c>
      <c r="B781" t="s">
        <v>28</v>
      </c>
      <c r="C781" t="s">
        <v>731</v>
      </c>
      <c r="D781" t="s">
        <v>115</v>
      </c>
      <c r="E781" t="s">
        <v>1018</v>
      </c>
      <c r="F781" t="s">
        <v>981</v>
      </c>
    </row>
    <row r="782" spans="1:6">
      <c r="A782" t="s">
        <v>1027</v>
      </c>
      <c r="B782" t="s">
        <v>28</v>
      </c>
      <c r="C782" t="s">
        <v>731</v>
      </c>
      <c r="D782" t="s">
        <v>115</v>
      </c>
      <c r="E782" t="s">
        <v>1018</v>
      </c>
      <c r="F782" t="s">
        <v>981</v>
      </c>
    </row>
    <row r="783" spans="1:6">
      <c r="A783" t="s">
        <v>1028</v>
      </c>
      <c r="B783" t="s">
        <v>28</v>
      </c>
      <c r="C783" t="s">
        <v>731</v>
      </c>
      <c r="D783" t="s">
        <v>115</v>
      </c>
      <c r="E783" t="s">
        <v>1018</v>
      </c>
      <c r="F783" t="s">
        <v>981</v>
      </c>
    </row>
    <row r="784" spans="1:6">
      <c r="A784" t="s">
        <v>1029</v>
      </c>
      <c r="B784" t="s">
        <v>28</v>
      </c>
      <c r="C784" t="s">
        <v>731</v>
      </c>
      <c r="D784" t="s">
        <v>115</v>
      </c>
      <c r="E784" t="s">
        <v>1024</v>
      </c>
      <c r="F784" t="s">
        <v>981</v>
      </c>
    </row>
    <row r="785" spans="1:6">
      <c r="A785" t="s">
        <v>1030</v>
      </c>
      <c r="B785" t="s">
        <v>28</v>
      </c>
      <c r="C785" t="s">
        <v>731</v>
      </c>
      <c r="D785" t="s">
        <v>115</v>
      </c>
      <c r="E785" t="s">
        <v>1024</v>
      </c>
      <c r="F785" t="s">
        <v>981</v>
      </c>
    </row>
    <row r="786" spans="1:6">
      <c r="A786" t="s">
        <v>1031</v>
      </c>
      <c r="B786" t="s">
        <v>28</v>
      </c>
      <c r="C786" t="s">
        <v>731</v>
      </c>
      <c r="D786" t="s">
        <v>115</v>
      </c>
      <c r="E786" t="s">
        <v>1024</v>
      </c>
      <c r="F786" t="s">
        <v>981</v>
      </c>
    </row>
    <row r="787" spans="1:6">
      <c r="A787" t="s">
        <v>1032</v>
      </c>
      <c r="B787" t="s">
        <v>28</v>
      </c>
      <c r="C787" t="s">
        <v>731</v>
      </c>
      <c r="D787" t="s">
        <v>115</v>
      </c>
      <c r="E787" t="s">
        <v>1033</v>
      </c>
      <c r="F787" t="s">
        <v>981</v>
      </c>
    </row>
    <row r="788" spans="1:6">
      <c r="A788" t="s">
        <v>1034</v>
      </c>
      <c r="B788" t="s">
        <v>28</v>
      </c>
      <c r="C788" t="s">
        <v>731</v>
      </c>
      <c r="D788" t="s">
        <v>115</v>
      </c>
      <c r="E788" t="s">
        <v>1033</v>
      </c>
      <c r="F788" t="s">
        <v>981</v>
      </c>
    </row>
    <row r="789" spans="1:6">
      <c r="A789" t="s">
        <v>1035</v>
      </c>
      <c r="B789" t="s">
        <v>28</v>
      </c>
      <c r="C789" t="s">
        <v>731</v>
      </c>
      <c r="D789" t="s">
        <v>115</v>
      </c>
      <c r="E789" t="s">
        <v>1033</v>
      </c>
      <c r="F789" t="s">
        <v>981</v>
      </c>
    </row>
    <row r="790" spans="1:6">
      <c r="A790" t="s">
        <v>1036</v>
      </c>
      <c r="B790" t="s">
        <v>28</v>
      </c>
      <c r="C790" t="s">
        <v>731</v>
      </c>
      <c r="D790" t="s">
        <v>115</v>
      </c>
      <c r="E790" t="s">
        <v>1033</v>
      </c>
      <c r="F790" t="s">
        <v>981</v>
      </c>
    </row>
    <row r="791" spans="1:6">
      <c r="A791" t="s">
        <v>1037</v>
      </c>
      <c r="B791" t="s">
        <v>28</v>
      </c>
      <c r="C791" t="s">
        <v>731</v>
      </c>
      <c r="D791" t="s">
        <v>115</v>
      </c>
      <c r="E791" t="s">
        <v>1033</v>
      </c>
      <c r="F791" t="s">
        <v>981</v>
      </c>
    </row>
    <row r="792" spans="1:6">
      <c r="A792" t="s">
        <v>1038</v>
      </c>
      <c r="B792" t="s">
        <v>28</v>
      </c>
      <c r="C792" t="s">
        <v>731</v>
      </c>
      <c r="D792" t="s">
        <v>115</v>
      </c>
      <c r="E792" t="s">
        <v>1039</v>
      </c>
      <c r="F792" t="s">
        <v>981</v>
      </c>
    </row>
    <row r="793" spans="1:6">
      <c r="A793" t="s">
        <v>1040</v>
      </c>
      <c r="B793" t="s">
        <v>28</v>
      </c>
      <c r="C793" t="s">
        <v>731</v>
      </c>
      <c r="D793" t="s">
        <v>115</v>
      </c>
      <c r="E793" t="s">
        <v>1041</v>
      </c>
      <c r="F793" t="s">
        <v>981</v>
      </c>
    </row>
    <row r="794" spans="1:6">
      <c r="A794" t="s">
        <v>1042</v>
      </c>
      <c r="B794" t="s">
        <v>28</v>
      </c>
      <c r="C794" t="s">
        <v>731</v>
      </c>
      <c r="D794" t="s">
        <v>115</v>
      </c>
      <c r="E794" t="s">
        <v>1043</v>
      </c>
      <c r="F794" t="s">
        <v>981</v>
      </c>
    </row>
    <row r="795" spans="1:6">
      <c r="A795" t="s">
        <v>1044</v>
      </c>
      <c r="B795" t="s">
        <v>28</v>
      </c>
      <c r="C795" t="s">
        <v>731</v>
      </c>
      <c r="D795" t="s">
        <v>115</v>
      </c>
      <c r="E795" t="s">
        <v>1045</v>
      </c>
      <c r="F795" t="s">
        <v>981</v>
      </c>
    </row>
    <row r="796" spans="1:6">
      <c r="A796" t="s">
        <v>77</v>
      </c>
      <c r="B796" t="s">
        <v>28</v>
      </c>
      <c r="C796" t="s">
        <v>731</v>
      </c>
      <c r="D796" t="s">
        <v>115</v>
      </c>
      <c r="E796" t="s">
        <v>1046</v>
      </c>
      <c r="F796" t="s">
        <v>981</v>
      </c>
    </row>
    <row r="797" spans="1:6">
      <c r="A797" t="s">
        <v>1047</v>
      </c>
      <c r="B797" t="s">
        <v>28</v>
      </c>
      <c r="C797" t="s">
        <v>731</v>
      </c>
      <c r="D797" t="s">
        <v>115</v>
      </c>
      <c r="E797" t="s">
        <v>1048</v>
      </c>
      <c r="F797" t="s">
        <v>981</v>
      </c>
    </row>
    <row r="798" spans="1:6">
      <c r="A798" t="s">
        <v>68</v>
      </c>
      <c r="B798" t="s">
        <v>28</v>
      </c>
      <c r="C798" t="s">
        <v>731</v>
      </c>
      <c r="D798" t="s">
        <v>115</v>
      </c>
      <c r="E798" t="s">
        <v>1049</v>
      </c>
      <c r="F798" t="s">
        <v>981</v>
      </c>
    </row>
    <row r="799" spans="1:6">
      <c r="A799" t="s">
        <v>1050</v>
      </c>
      <c r="B799" t="s">
        <v>28</v>
      </c>
      <c r="C799" t="s">
        <v>731</v>
      </c>
      <c r="D799" t="s">
        <v>115</v>
      </c>
      <c r="E799" t="s">
        <v>1051</v>
      </c>
      <c r="F799" t="s">
        <v>981</v>
      </c>
    </row>
    <row r="800" spans="1:6">
      <c r="A800" t="s">
        <v>1052</v>
      </c>
      <c r="B800" t="s">
        <v>28</v>
      </c>
      <c r="C800" t="s">
        <v>731</v>
      </c>
      <c r="D800" t="s">
        <v>115</v>
      </c>
      <c r="E800" t="s">
        <v>962</v>
      </c>
      <c r="F800" t="s">
        <v>981</v>
      </c>
    </row>
    <row r="801" spans="1:6">
      <c r="A801" t="s">
        <v>1053</v>
      </c>
      <c r="B801" t="s">
        <v>28</v>
      </c>
      <c r="C801" t="s">
        <v>731</v>
      </c>
      <c r="D801" t="s">
        <v>115</v>
      </c>
      <c r="E801" t="s">
        <v>1054</v>
      </c>
      <c r="F801" t="s">
        <v>981</v>
      </c>
    </row>
    <row r="802" spans="1:6">
      <c r="A802" t="s">
        <v>1055</v>
      </c>
      <c r="B802" t="s">
        <v>28</v>
      </c>
      <c r="C802" t="s">
        <v>731</v>
      </c>
      <c r="D802" t="s">
        <v>115</v>
      </c>
      <c r="E802" t="s">
        <v>879</v>
      </c>
      <c r="F802" t="s">
        <v>981</v>
      </c>
    </row>
    <row r="803" spans="1:6">
      <c r="A803" t="s">
        <v>1056</v>
      </c>
      <c r="B803" t="s">
        <v>28</v>
      </c>
      <c r="C803" t="s">
        <v>731</v>
      </c>
      <c r="D803" t="s">
        <v>115</v>
      </c>
      <c r="E803" t="s">
        <v>939</v>
      </c>
      <c r="F803" t="s">
        <v>981</v>
      </c>
    </row>
    <row r="804" spans="1:6">
      <c r="A804" t="s">
        <v>1057</v>
      </c>
      <c r="B804" t="s">
        <v>28</v>
      </c>
      <c r="C804" t="s">
        <v>731</v>
      </c>
      <c r="D804" t="s">
        <v>115</v>
      </c>
      <c r="E804" t="s">
        <v>1058</v>
      </c>
      <c r="F804" t="s">
        <v>981</v>
      </c>
    </row>
    <row r="805" spans="1:6">
      <c r="A805" t="s">
        <v>1059</v>
      </c>
      <c r="B805" t="s">
        <v>28</v>
      </c>
      <c r="C805" t="s">
        <v>731</v>
      </c>
      <c r="D805" t="s">
        <v>115</v>
      </c>
      <c r="E805" t="s">
        <v>939</v>
      </c>
      <c r="F805" t="s">
        <v>981</v>
      </c>
    </row>
    <row r="806" spans="1:6">
      <c r="A806" t="s">
        <v>1060</v>
      </c>
      <c r="B806" t="s">
        <v>28</v>
      </c>
      <c r="C806" t="s">
        <v>731</v>
      </c>
      <c r="D806" t="s">
        <v>115</v>
      </c>
      <c r="E806" t="s">
        <v>1051</v>
      </c>
      <c r="F806" t="s">
        <v>981</v>
      </c>
    </row>
    <row r="807" spans="1:6">
      <c r="A807" t="s">
        <v>1061</v>
      </c>
      <c r="B807" t="s">
        <v>28</v>
      </c>
      <c r="C807" t="s">
        <v>731</v>
      </c>
      <c r="D807" t="s">
        <v>115</v>
      </c>
      <c r="E807" t="s">
        <v>1062</v>
      </c>
      <c r="F807" t="s">
        <v>981</v>
      </c>
    </row>
    <row r="808" spans="1:6">
      <c r="A808" t="s">
        <v>1063</v>
      </c>
      <c r="B808" t="s">
        <v>28</v>
      </c>
      <c r="C808" t="s">
        <v>731</v>
      </c>
      <c r="D808" t="s">
        <v>115</v>
      </c>
      <c r="E808" t="s">
        <v>901</v>
      </c>
      <c r="F808" t="s">
        <v>981</v>
      </c>
    </row>
    <row r="809" spans="1:6">
      <c r="A809" t="s">
        <v>59</v>
      </c>
      <c r="B809" t="s">
        <v>28</v>
      </c>
      <c r="C809" t="s">
        <v>731</v>
      </c>
      <c r="D809" t="s">
        <v>115</v>
      </c>
      <c r="E809" t="s">
        <v>1064</v>
      </c>
      <c r="F809" t="s">
        <v>981</v>
      </c>
    </row>
    <row r="810" spans="1:6">
      <c r="A810" t="s">
        <v>1065</v>
      </c>
      <c r="B810" t="s">
        <v>28</v>
      </c>
      <c r="C810" t="s">
        <v>731</v>
      </c>
      <c r="D810" t="s">
        <v>115</v>
      </c>
      <c r="E810" t="s">
        <v>897</v>
      </c>
      <c r="F810" t="s">
        <v>981</v>
      </c>
    </row>
    <row r="811" spans="1:6">
      <c r="A811" t="s">
        <v>1066</v>
      </c>
      <c r="B811" t="s">
        <v>28</v>
      </c>
      <c r="C811" t="s">
        <v>731</v>
      </c>
      <c r="D811" t="s">
        <v>115</v>
      </c>
      <c r="E811" t="s">
        <v>897</v>
      </c>
      <c r="F811" t="s">
        <v>981</v>
      </c>
    </row>
    <row r="812" spans="1:6">
      <c r="A812" t="s">
        <v>1067</v>
      </c>
      <c r="B812" t="s">
        <v>28</v>
      </c>
      <c r="C812" t="s">
        <v>731</v>
      </c>
      <c r="D812" t="s">
        <v>115</v>
      </c>
      <c r="E812" t="s">
        <v>897</v>
      </c>
      <c r="F812" t="s">
        <v>981</v>
      </c>
    </row>
    <row r="813" spans="1:6">
      <c r="A813" t="s">
        <v>102</v>
      </c>
      <c r="B813" t="s">
        <v>28</v>
      </c>
      <c r="C813" t="s">
        <v>731</v>
      </c>
      <c r="D813" t="s">
        <v>115</v>
      </c>
      <c r="E813" t="s">
        <v>748</v>
      </c>
      <c r="F813" t="s">
        <v>981</v>
      </c>
    </row>
    <row r="814" spans="1:6">
      <c r="A814" t="s">
        <v>1068</v>
      </c>
      <c r="B814" t="s">
        <v>28</v>
      </c>
      <c r="C814" t="s">
        <v>731</v>
      </c>
      <c r="D814" t="s">
        <v>115</v>
      </c>
      <c r="E814" t="s">
        <v>906</v>
      </c>
      <c r="F814" t="s">
        <v>981</v>
      </c>
    </row>
    <row r="815" spans="1:6">
      <c r="A815" t="s">
        <v>1069</v>
      </c>
      <c r="B815" t="s">
        <v>28</v>
      </c>
      <c r="C815" t="s">
        <v>731</v>
      </c>
      <c r="D815" t="s">
        <v>115</v>
      </c>
      <c r="E815" t="s">
        <v>906</v>
      </c>
      <c r="F815" t="s">
        <v>981</v>
      </c>
    </row>
    <row r="816" spans="1:6">
      <c r="A816" t="s">
        <v>1070</v>
      </c>
      <c r="B816" t="s">
        <v>28</v>
      </c>
      <c r="C816" t="s">
        <v>731</v>
      </c>
      <c r="D816" t="s">
        <v>115</v>
      </c>
      <c r="E816" t="s">
        <v>1071</v>
      </c>
      <c r="F816" t="s">
        <v>981</v>
      </c>
    </row>
    <row r="817" spans="1:6">
      <c r="A817" t="s">
        <v>1072</v>
      </c>
      <c r="B817" t="s">
        <v>28</v>
      </c>
      <c r="C817" t="s">
        <v>731</v>
      </c>
      <c r="D817" t="s">
        <v>115</v>
      </c>
      <c r="E817" t="s">
        <v>1073</v>
      </c>
      <c r="F817" t="s">
        <v>981</v>
      </c>
    </row>
    <row r="818" spans="1:6">
      <c r="A818" t="s">
        <v>1074</v>
      </c>
      <c r="B818" t="s">
        <v>28</v>
      </c>
      <c r="C818" t="s">
        <v>731</v>
      </c>
      <c r="D818" t="s">
        <v>115</v>
      </c>
      <c r="E818" t="s">
        <v>1073</v>
      </c>
      <c r="F818" t="s">
        <v>981</v>
      </c>
    </row>
    <row r="819" spans="1:6">
      <c r="A819" t="s">
        <v>1075</v>
      </c>
      <c r="B819" t="s">
        <v>28</v>
      </c>
      <c r="C819" t="s">
        <v>731</v>
      </c>
      <c r="D819" t="s">
        <v>115</v>
      </c>
      <c r="E819" t="s">
        <v>1073</v>
      </c>
      <c r="F819" t="s">
        <v>981</v>
      </c>
    </row>
    <row r="820" spans="1:6">
      <c r="A820" t="s">
        <v>1076</v>
      </c>
      <c r="B820" t="s">
        <v>28</v>
      </c>
      <c r="C820" t="s">
        <v>731</v>
      </c>
      <c r="D820" t="s">
        <v>115</v>
      </c>
      <c r="E820" t="s">
        <v>1077</v>
      </c>
      <c r="F820" t="s">
        <v>981</v>
      </c>
    </row>
    <row r="821" spans="1:6">
      <c r="A821" t="s">
        <v>1078</v>
      </c>
      <c r="B821" t="s">
        <v>28</v>
      </c>
      <c r="C821" t="s">
        <v>731</v>
      </c>
      <c r="D821" t="s">
        <v>115</v>
      </c>
      <c r="E821" t="s">
        <v>931</v>
      </c>
      <c r="F821" t="s">
        <v>981</v>
      </c>
    </row>
    <row r="822" spans="1:6">
      <c r="A822" t="s">
        <v>112</v>
      </c>
      <c r="B822" t="s">
        <v>28</v>
      </c>
      <c r="C822" t="s">
        <v>731</v>
      </c>
      <c r="D822" t="s">
        <v>115</v>
      </c>
      <c r="E822" t="s">
        <v>1079</v>
      </c>
      <c r="F822" t="s">
        <v>981</v>
      </c>
    </row>
    <row r="823" spans="1:6">
      <c r="A823" t="s">
        <v>1080</v>
      </c>
      <c r="B823" t="s">
        <v>28</v>
      </c>
      <c r="C823" t="s">
        <v>731</v>
      </c>
      <c r="D823" t="s">
        <v>115</v>
      </c>
      <c r="E823" t="s">
        <v>931</v>
      </c>
      <c r="F823" t="s">
        <v>981</v>
      </c>
    </row>
    <row r="824" spans="1:6">
      <c r="A824" t="s">
        <v>1081</v>
      </c>
      <c r="B824" t="s">
        <v>28</v>
      </c>
      <c r="C824" t="s">
        <v>731</v>
      </c>
      <c r="D824" t="s">
        <v>115</v>
      </c>
      <c r="E824" t="s">
        <v>1071</v>
      </c>
      <c r="F824" t="s">
        <v>981</v>
      </c>
    </row>
    <row r="825" spans="1:6">
      <c r="A825" t="s">
        <v>1082</v>
      </c>
      <c r="B825" t="s">
        <v>28</v>
      </c>
      <c r="C825" t="s">
        <v>731</v>
      </c>
      <c r="D825" t="s">
        <v>115</v>
      </c>
      <c r="E825" t="s">
        <v>1071</v>
      </c>
      <c r="F825" t="s">
        <v>981</v>
      </c>
    </row>
    <row r="826" spans="1:6">
      <c r="A826" t="s">
        <v>1083</v>
      </c>
      <c r="B826" t="s">
        <v>28</v>
      </c>
      <c r="C826" t="s">
        <v>731</v>
      </c>
      <c r="D826" t="s">
        <v>115</v>
      </c>
      <c r="E826" t="s">
        <v>960</v>
      </c>
      <c r="F826" t="s">
        <v>981</v>
      </c>
    </row>
    <row r="827" spans="1:6">
      <c r="A827" t="s">
        <v>1084</v>
      </c>
      <c r="B827" t="s">
        <v>28</v>
      </c>
      <c r="C827" t="s">
        <v>731</v>
      </c>
      <c r="D827" t="s">
        <v>115</v>
      </c>
      <c r="E827" t="s">
        <v>931</v>
      </c>
      <c r="F827" t="s">
        <v>981</v>
      </c>
    </row>
    <row r="828" spans="1:6">
      <c r="A828" t="s">
        <v>65</v>
      </c>
      <c r="B828" t="s">
        <v>28</v>
      </c>
      <c r="C828" t="s">
        <v>731</v>
      </c>
      <c r="D828" t="s">
        <v>115</v>
      </c>
      <c r="E828" t="s">
        <v>906</v>
      </c>
      <c r="F828" t="s">
        <v>981</v>
      </c>
    </row>
    <row r="829" spans="1:6">
      <c r="A829" t="s">
        <v>1085</v>
      </c>
      <c r="B829" t="s">
        <v>28</v>
      </c>
      <c r="C829" t="s">
        <v>731</v>
      </c>
      <c r="D829" t="s">
        <v>115</v>
      </c>
      <c r="E829" t="s">
        <v>834</v>
      </c>
      <c r="F829" t="s">
        <v>981</v>
      </c>
    </row>
    <row r="830" spans="1:6">
      <c r="A830" t="s">
        <v>1086</v>
      </c>
      <c r="B830" t="s">
        <v>28</v>
      </c>
      <c r="C830" t="s">
        <v>731</v>
      </c>
      <c r="D830" t="s">
        <v>115</v>
      </c>
      <c r="E830" t="s">
        <v>826</v>
      </c>
      <c r="F830" t="s">
        <v>981</v>
      </c>
    </row>
    <row r="831" spans="1:6">
      <c r="A831" t="s">
        <v>34</v>
      </c>
      <c r="B831" t="s">
        <v>28</v>
      </c>
      <c r="C831" t="s">
        <v>731</v>
      </c>
      <c r="D831" t="s">
        <v>115</v>
      </c>
      <c r="E831" t="s">
        <v>1087</v>
      </c>
      <c r="F831" t="s">
        <v>981</v>
      </c>
    </row>
    <row r="832" spans="1:6">
      <c r="A832" t="s">
        <v>1088</v>
      </c>
      <c r="B832" t="s">
        <v>28</v>
      </c>
      <c r="C832" t="s">
        <v>731</v>
      </c>
      <c r="D832" t="s">
        <v>115</v>
      </c>
      <c r="E832" t="s">
        <v>826</v>
      </c>
      <c r="F832" t="s">
        <v>981</v>
      </c>
    </row>
    <row r="833" spans="1:6">
      <c r="A833" t="s">
        <v>1089</v>
      </c>
      <c r="B833" t="s">
        <v>28</v>
      </c>
      <c r="C833" t="s">
        <v>731</v>
      </c>
      <c r="D833" t="s">
        <v>115</v>
      </c>
      <c r="E833" t="s">
        <v>834</v>
      </c>
      <c r="F833" t="s">
        <v>981</v>
      </c>
    </row>
    <row r="834" spans="1:6">
      <c r="A834" t="s">
        <v>1090</v>
      </c>
      <c r="B834" t="s">
        <v>28</v>
      </c>
      <c r="C834" t="s">
        <v>731</v>
      </c>
      <c r="D834" t="s">
        <v>115</v>
      </c>
      <c r="E834" t="s">
        <v>834</v>
      </c>
      <c r="F834" t="s">
        <v>981</v>
      </c>
    </row>
    <row r="835" spans="1:6">
      <c r="A835" t="s">
        <v>1091</v>
      </c>
      <c r="B835" t="s">
        <v>28</v>
      </c>
      <c r="C835" t="s">
        <v>731</v>
      </c>
      <c r="D835" t="s">
        <v>115</v>
      </c>
      <c r="E835" t="s">
        <v>834</v>
      </c>
      <c r="F835" t="s">
        <v>981</v>
      </c>
    </row>
    <row r="836" spans="1:6">
      <c r="A836" t="s">
        <v>1092</v>
      </c>
      <c r="B836" t="s">
        <v>28</v>
      </c>
      <c r="C836" t="s">
        <v>731</v>
      </c>
      <c r="D836" t="s">
        <v>115</v>
      </c>
      <c r="E836" t="s">
        <v>1093</v>
      </c>
      <c r="F836" t="s">
        <v>981</v>
      </c>
    </row>
    <row r="837" spans="1:6">
      <c r="A837" t="s">
        <v>38</v>
      </c>
      <c r="B837" t="s">
        <v>28</v>
      </c>
      <c r="C837" t="s">
        <v>731</v>
      </c>
      <c r="D837" t="s">
        <v>115</v>
      </c>
      <c r="E837" t="s">
        <v>1094</v>
      </c>
      <c r="F837" t="s">
        <v>981</v>
      </c>
    </row>
    <row r="838" spans="1:6">
      <c r="A838" t="s">
        <v>1095</v>
      </c>
      <c r="B838" t="s">
        <v>28</v>
      </c>
      <c r="C838" t="s">
        <v>731</v>
      </c>
      <c r="D838" t="s">
        <v>115</v>
      </c>
      <c r="E838" t="s">
        <v>1093</v>
      </c>
      <c r="F838" t="s">
        <v>981</v>
      </c>
    </row>
    <row r="839" spans="1:6">
      <c r="A839" t="s">
        <v>1096</v>
      </c>
      <c r="B839" t="s">
        <v>28</v>
      </c>
      <c r="C839" t="s">
        <v>731</v>
      </c>
      <c r="D839" t="s">
        <v>115</v>
      </c>
      <c r="E839" t="s">
        <v>826</v>
      </c>
      <c r="F839" t="s">
        <v>981</v>
      </c>
    </row>
    <row r="840" spans="1:6">
      <c r="A840" t="s">
        <v>1097</v>
      </c>
      <c r="B840" t="s">
        <v>28</v>
      </c>
      <c r="C840" t="s">
        <v>731</v>
      </c>
      <c r="D840" t="s">
        <v>115</v>
      </c>
      <c r="E840" t="s">
        <v>826</v>
      </c>
      <c r="F840" t="s">
        <v>981</v>
      </c>
    </row>
    <row r="841" spans="1:6">
      <c r="A841" t="s">
        <v>1098</v>
      </c>
      <c r="B841" t="s">
        <v>28</v>
      </c>
      <c r="C841" t="s">
        <v>740</v>
      </c>
      <c r="D841" t="s">
        <v>115</v>
      </c>
      <c r="E841" t="s">
        <v>948</v>
      </c>
      <c r="F841" t="s">
        <v>981</v>
      </c>
    </row>
    <row r="842" spans="1:6">
      <c r="A842" t="s">
        <v>1099</v>
      </c>
      <c r="B842" t="s">
        <v>28</v>
      </c>
      <c r="C842" t="s">
        <v>740</v>
      </c>
      <c r="D842" t="s">
        <v>115</v>
      </c>
      <c r="E842" t="s">
        <v>948</v>
      </c>
      <c r="F842" t="s">
        <v>981</v>
      </c>
    </row>
    <row r="843" spans="1:6">
      <c r="A843" t="s">
        <v>110</v>
      </c>
      <c r="B843" t="s">
        <v>28</v>
      </c>
      <c r="C843" t="s">
        <v>731</v>
      </c>
      <c r="D843" t="s">
        <v>115</v>
      </c>
      <c r="E843" t="s">
        <v>1093</v>
      </c>
      <c r="F843" t="s">
        <v>981</v>
      </c>
    </row>
    <row r="844" spans="1:6">
      <c r="A844" t="s">
        <v>72</v>
      </c>
      <c r="B844" t="s">
        <v>28</v>
      </c>
      <c r="C844" t="s">
        <v>731</v>
      </c>
      <c r="D844" t="s">
        <v>115</v>
      </c>
      <c r="E844" t="s">
        <v>1093</v>
      </c>
      <c r="F844" t="s">
        <v>981</v>
      </c>
    </row>
    <row r="845" spans="1:6">
      <c r="A845" t="s">
        <v>1100</v>
      </c>
      <c r="B845" t="s">
        <v>28</v>
      </c>
      <c r="C845" t="s">
        <v>740</v>
      </c>
      <c r="D845" t="s">
        <v>115</v>
      </c>
      <c r="E845" t="s">
        <v>913</v>
      </c>
      <c r="F845" t="s">
        <v>981</v>
      </c>
    </row>
    <row r="846" spans="1:6">
      <c r="A846" t="s">
        <v>1101</v>
      </c>
      <c r="B846" t="s">
        <v>28</v>
      </c>
      <c r="C846" t="s">
        <v>740</v>
      </c>
      <c r="D846" t="s">
        <v>115</v>
      </c>
      <c r="E846" t="s">
        <v>913</v>
      </c>
      <c r="F846" t="s">
        <v>981</v>
      </c>
    </row>
    <row r="847" spans="1:6">
      <c r="A847" t="s">
        <v>1102</v>
      </c>
      <c r="B847" t="s">
        <v>28</v>
      </c>
      <c r="C847" t="s">
        <v>740</v>
      </c>
      <c r="D847" t="s">
        <v>115</v>
      </c>
      <c r="E847" t="s">
        <v>899</v>
      </c>
      <c r="F847" t="s">
        <v>981</v>
      </c>
    </row>
    <row r="848" spans="1:6">
      <c r="A848" t="s">
        <v>1103</v>
      </c>
      <c r="B848" t="s">
        <v>28</v>
      </c>
      <c r="C848" t="s">
        <v>740</v>
      </c>
      <c r="D848" t="s">
        <v>115</v>
      </c>
      <c r="E848" t="s">
        <v>913</v>
      </c>
      <c r="F848" t="s">
        <v>981</v>
      </c>
    </row>
    <row r="849" spans="1:6">
      <c r="A849" t="s">
        <v>1104</v>
      </c>
      <c r="B849" t="s">
        <v>28</v>
      </c>
      <c r="C849" t="s">
        <v>740</v>
      </c>
      <c r="D849" t="s">
        <v>115</v>
      </c>
      <c r="E849" t="s">
        <v>913</v>
      </c>
      <c r="F849" t="s">
        <v>981</v>
      </c>
    </row>
    <row r="850" spans="1:6">
      <c r="A850" t="s">
        <v>1105</v>
      </c>
      <c r="B850" t="s">
        <v>28</v>
      </c>
      <c r="C850" t="s">
        <v>740</v>
      </c>
      <c r="D850" t="s">
        <v>115</v>
      </c>
      <c r="E850" t="s">
        <v>899</v>
      </c>
      <c r="F850" t="s">
        <v>981</v>
      </c>
    </row>
    <row r="851" spans="1:6">
      <c r="A851" t="s">
        <v>1106</v>
      </c>
      <c r="B851" t="s">
        <v>28</v>
      </c>
      <c r="C851" t="s">
        <v>740</v>
      </c>
      <c r="D851" t="s">
        <v>115</v>
      </c>
      <c r="E851" t="s">
        <v>899</v>
      </c>
      <c r="F851" t="s">
        <v>981</v>
      </c>
    </row>
    <row r="852" spans="1:6">
      <c r="A852" t="s">
        <v>1107</v>
      </c>
      <c r="B852" t="s">
        <v>28</v>
      </c>
      <c r="C852" t="s">
        <v>740</v>
      </c>
      <c r="D852" t="s">
        <v>115</v>
      </c>
      <c r="E852" t="s">
        <v>899</v>
      </c>
      <c r="F852" t="s">
        <v>981</v>
      </c>
    </row>
    <row r="853" spans="1:6">
      <c r="A853" t="s">
        <v>1108</v>
      </c>
      <c r="B853" t="s">
        <v>28</v>
      </c>
      <c r="C853" t="s">
        <v>740</v>
      </c>
      <c r="D853" t="s">
        <v>115</v>
      </c>
      <c r="E853" t="s">
        <v>741</v>
      </c>
      <c r="F853" t="s">
        <v>981</v>
      </c>
    </row>
    <row r="854" spans="1:6">
      <c r="A854" t="s">
        <v>1109</v>
      </c>
      <c r="B854" t="s">
        <v>28</v>
      </c>
      <c r="C854" t="s">
        <v>740</v>
      </c>
      <c r="D854" t="s">
        <v>115</v>
      </c>
      <c r="E854" t="s">
        <v>741</v>
      </c>
      <c r="F854" t="s">
        <v>981</v>
      </c>
    </row>
    <row r="855" spans="1:6">
      <c r="A855" t="s">
        <v>1110</v>
      </c>
      <c r="B855" t="s">
        <v>28</v>
      </c>
      <c r="C855" t="s">
        <v>740</v>
      </c>
      <c r="D855" t="s">
        <v>115</v>
      </c>
      <c r="E855" t="s">
        <v>741</v>
      </c>
      <c r="F855" t="s">
        <v>981</v>
      </c>
    </row>
    <row r="856" spans="1:6">
      <c r="A856" t="s">
        <v>1111</v>
      </c>
      <c r="B856" t="s">
        <v>28</v>
      </c>
      <c r="C856" t="s">
        <v>740</v>
      </c>
      <c r="D856" t="s">
        <v>115</v>
      </c>
      <c r="E856" t="s">
        <v>921</v>
      </c>
      <c r="F856" t="s">
        <v>981</v>
      </c>
    </row>
    <row r="857" spans="1:6">
      <c r="A857" t="s">
        <v>1112</v>
      </c>
      <c r="B857" t="s">
        <v>28</v>
      </c>
      <c r="C857" t="s">
        <v>740</v>
      </c>
      <c r="D857" t="s">
        <v>115</v>
      </c>
      <c r="E857" t="s">
        <v>741</v>
      </c>
      <c r="F857" t="s">
        <v>981</v>
      </c>
    </row>
    <row r="858" spans="1:6">
      <c r="A858" t="s">
        <v>1113</v>
      </c>
      <c r="B858" t="s">
        <v>28</v>
      </c>
      <c r="C858" t="s">
        <v>740</v>
      </c>
      <c r="D858" t="s">
        <v>115</v>
      </c>
      <c r="E858" t="s">
        <v>921</v>
      </c>
      <c r="F858" t="s">
        <v>981</v>
      </c>
    </row>
    <row r="859" spans="1:6">
      <c r="A859" t="s">
        <v>1114</v>
      </c>
      <c r="B859" t="s">
        <v>28</v>
      </c>
      <c r="C859" t="s">
        <v>740</v>
      </c>
      <c r="D859" t="s">
        <v>115</v>
      </c>
      <c r="E859" t="s">
        <v>921</v>
      </c>
      <c r="F859" t="s">
        <v>981</v>
      </c>
    </row>
    <row r="860" spans="1:6">
      <c r="A860" t="s">
        <v>1115</v>
      </c>
      <c r="B860" t="s">
        <v>28</v>
      </c>
      <c r="C860" t="s">
        <v>740</v>
      </c>
      <c r="D860" t="s">
        <v>115</v>
      </c>
      <c r="E860" t="s">
        <v>776</v>
      </c>
      <c r="F860" t="s">
        <v>981</v>
      </c>
    </row>
    <row r="861" spans="1:6">
      <c r="A861" t="s">
        <v>1116</v>
      </c>
      <c r="B861" t="s">
        <v>28</v>
      </c>
      <c r="C861" t="s">
        <v>740</v>
      </c>
      <c r="D861" t="s">
        <v>115</v>
      </c>
      <c r="E861" t="s">
        <v>921</v>
      </c>
      <c r="F861" t="s">
        <v>981</v>
      </c>
    </row>
    <row r="862" spans="1:6">
      <c r="A862" t="s">
        <v>1117</v>
      </c>
      <c r="B862" t="s">
        <v>28</v>
      </c>
      <c r="C862" t="s">
        <v>740</v>
      </c>
      <c r="D862" t="s">
        <v>115</v>
      </c>
      <c r="E862" t="s">
        <v>776</v>
      </c>
      <c r="F862" t="s">
        <v>981</v>
      </c>
    </row>
    <row r="863" spans="1:6">
      <c r="A863" t="s">
        <v>1118</v>
      </c>
      <c r="B863" t="s">
        <v>28</v>
      </c>
      <c r="C863" t="s">
        <v>731</v>
      </c>
      <c r="D863" t="s">
        <v>115</v>
      </c>
      <c r="E863" t="s">
        <v>962</v>
      </c>
      <c r="F863" t="s">
        <v>981</v>
      </c>
    </row>
    <row r="864" spans="1:6">
      <c r="A864" t="s">
        <v>1119</v>
      </c>
      <c r="B864" t="s">
        <v>28</v>
      </c>
      <c r="C864" t="s">
        <v>731</v>
      </c>
      <c r="D864" t="s">
        <v>115</v>
      </c>
      <c r="E864" t="s">
        <v>962</v>
      </c>
      <c r="F864" t="s">
        <v>981</v>
      </c>
    </row>
    <row r="865" spans="1:6">
      <c r="A865" t="s">
        <v>1120</v>
      </c>
      <c r="B865" t="s">
        <v>28</v>
      </c>
      <c r="C865" t="s">
        <v>731</v>
      </c>
      <c r="D865" t="s">
        <v>115</v>
      </c>
      <c r="E865" t="s">
        <v>799</v>
      </c>
      <c r="F865" t="s">
        <v>981</v>
      </c>
    </row>
    <row r="866" spans="1:6">
      <c r="A866" t="s">
        <v>1121</v>
      </c>
      <c r="B866" t="s">
        <v>28</v>
      </c>
      <c r="C866" t="s">
        <v>731</v>
      </c>
      <c r="D866" t="s">
        <v>115</v>
      </c>
      <c r="E866" t="s">
        <v>816</v>
      </c>
      <c r="F866" t="s">
        <v>981</v>
      </c>
    </row>
    <row r="867" spans="1:6">
      <c r="A867" t="s">
        <v>1122</v>
      </c>
      <c r="B867" t="s">
        <v>28</v>
      </c>
      <c r="C867" t="s">
        <v>731</v>
      </c>
      <c r="D867" t="s">
        <v>115</v>
      </c>
      <c r="E867" t="s">
        <v>743</v>
      </c>
      <c r="F867" t="s">
        <v>981</v>
      </c>
    </row>
    <row r="868" spans="1:6">
      <c r="A868" t="s">
        <v>1123</v>
      </c>
      <c r="B868" t="s">
        <v>28</v>
      </c>
      <c r="C868" t="s">
        <v>731</v>
      </c>
      <c r="D868" t="s">
        <v>115</v>
      </c>
      <c r="E868" t="s">
        <v>764</v>
      </c>
      <c r="F868" t="s">
        <v>981</v>
      </c>
    </row>
    <row r="869" spans="1:6">
      <c r="A869" t="s">
        <v>1124</v>
      </c>
      <c r="B869" t="s">
        <v>28</v>
      </c>
      <c r="C869" t="s">
        <v>731</v>
      </c>
      <c r="D869" t="s">
        <v>115</v>
      </c>
      <c r="E869" t="s">
        <v>862</v>
      </c>
      <c r="F869" t="s">
        <v>981</v>
      </c>
    </row>
    <row r="870" spans="1:6">
      <c r="A870" t="s">
        <v>1125</v>
      </c>
      <c r="B870" t="s">
        <v>28</v>
      </c>
      <c r="C870" t="s">
        <v>731</v>
      </c>
      <c r="D870" t="s">
        <v>115</v>
      </c>
      <c r="E870" t="s">
        <v>935</v>
      </c>
      <c r="F870" t="s">
        <v>981</v>
      </c>
    </row>
    <row r="871" spans="1:6">
      <c r="A871" t="s">
        <v>1126</v>
      </c>
      <c r="B871" t="s">
        <v>28</v>
      </c>
      <c r="C871" t="s">
        <v>731</v>
      </c>
      <c r="D871" t="s">
        <v>115</v>
      </c>
      <c r="E871" t="s">
        <v>960</v>
      </c>
      <c r="F871" t="s">
        <v>981</v>
      </c>
    </row>
    <row r="872" spans="1:6">
      <c r="A872" t="s">
        <v>1127</v>
      </c>
      <c r="B872" t="s">
        <v>28</v>
      </c>
      <c r="C872" t="s">
        <v>731</v>
      </c>
      <c r="D872" t="s">
        <v>115</v>
      </c>
      <c r="E872" t="s">
        <v>1128</v>
      </c>
      <c r="F872" t="s">
        <v>981</v>
      </c>
    </row>
    <row r="873" spans="1:6">
      <c r="A873" t="s">
        <v>1129</v>
      </c>
      <c r="B873" t="s">
        <v>28</v>
      </c>
      <c r="C873" t="s">
        <v>731</v>
      </c>
      <c r="D873" t="s">
        <v>115</v>
      </c>
      <c r="E873" t="s">
        <v>906</v>
      </c>
      <c r="F873" t="s">
        <v>981</v>
      </c>
    </row>
    <row r="874" spans="1:6">
      <c r="A874" t="s">
        <v>1130</v>
      </c>
      <c r="B874" t="s">
        <v>28</v>
      </c>
      <c r="C874" t="s">
        <v>731</v>
      </c>
      <c r="D874" t="s">
        <v>115</v>
      </c>
      <c r="E874" t="s">
        <v>816</v>
      </c>
      <c r="F874" t="s">
        <v>981</v>
      </c>
    </row>
    <row r="875" spans="1:6">
      <c r="A875" t="s">
        <v>1131</v>
      </c>
      <c r="B875" t="s">
        <v>28</v>
      </c>
      <c r="C875" t="s">
        <v>731</v>
      </c>
      <c r="D875" t="s">
        <v>115</v>
      </c>
      <c r="E875" t="s">
        <v>513</v>
      </c>
      <c r="F875" t="s">
        <v>981</v>
      </c>
    </row>
    <row r="876" spans="1:6">
      <c r="A876" t="s">
        <v>1132</v>
      </c>
      <c r="B876" t="s">
        <v>28</v>
      </c>
      <c r="C876" t="s">
        <v>731</v>
      </c>
      <c r="D876" t="s">
        <v>115</v>
      </c>
      <c r="E876" t="s">
        <v>513</v>
      </c>
      <c r="F876" t="s">
        <v>981</v>
      </c>
    </row>
    <row r="877" spans="1:6">
      <c r="A877" t="s">
        <v>1133</v>
      </c>
      <c r="B877" t="s">
        <v>28</v>
      </c>
      <c r="C877" t="s">
        <v>731</v>
      </c>
      <c r="D877" t="s">
        <v>115</v>
      </c>
      <c r="E877" t="s">
        <v>513</v>
      </c>
      <c r="F877" t="s">
        <v>981</v>
      </c>
    </row>
    <row r="878" spans="1:6">
      <c r="A878" t="s">
        <v>1134</v>
      </c>
      <c r="B878" t="s">
        <v>28</v>
      </c>
      <c r="C878" t="s">
        <v>731</v>
      </c>
      <c r="D878" t="s">
        <v>115</v>
      </c>
      <c r="E878" t="s">
        <v>513</v>
      </c>
      <c r="F878" t="s">
        <v>981</v>
      </c>
    </row>
    <row r="879" spans="1:6">
      <c r="A879" t="s">
        <v>1135</v>
      </c>
      <c r="B879" t="s">
        <v>28</v>
      </c>
      <c r="C879" t="s">
        <v>731</v>
      </c>
      <c r="D879" t="s">
        <v>115</v>
      </c>
      <c r="E879" t="s">
        <v>513</v>
      </c>
      <c r="F879" t="s">
        <v>981</v>
      </c>
    </row>
    <row r="880" spans="1:6">
      <c r="A880" t="s">
        <v>1136</v>
      </c>
      <c r="B880" t="s">
        <v>28</v>
      </c>
      <c r="C880" t="s">
        <v>731</v>
      </c>
      <c r="D880" t="s">
        <v>115</v>
      </c>
      <c r="E880" t="s">
        <v>513</v>
      </c>
      <c r="F880" t="s">
        <v>981</v>
      </c>
    </row>
    <row r="881" spans="1:6">
      <c r="A881" t="s">
        <v>1137</v>
      </c>
      <c r="B881" t="s">
        <v>28</v>
      </c>
      <c r="C881" t="s">
        <v>731</v>
      </c>
      <c r="D881" t="s">
        <v>115</v>
      </c>
      <c r="E881" t="s">
        <v>513</v>
      </c>
      <c r="F881" t="s">
        <v>981</v>
      </c>
    </row>
    <row r="882" spans="1:6">
      <c r="A882" t="s">
        <v>1138</v>
      </c>
      <c r="B882" t="s">
        <v>28</v>
      </c>
      <c r="C882" t="s">
        <v>731</v>
      </c>
      <c r="D882" t="s">
        <v>115</v>
      </c>
      <c r="E882" t="s">
        <v>513</v>
      </c>
      <c r="F882" t="s">
        <v>981</v>
      </c>
    </row>
    <row r="883" spans="1:6">
      <c r="A883" t="s">
        <v>1139</v>
      </c>
      <c r="B883" t="s">
        <v>28</v>
      </c>
      <c r="C883" t="s">
        <v>731</v>
      </c>
      <c r="D883" t="s">
        <v>115</v>
      </c>
      <c r="E883" t="s">
        <v>513</v>
      </c>
      <c r="F883" t="s">
        <v>981</v>
      </c>
    </row>
    <row r="884" spans="1:6">
      <c r="A884" t="s">
        <v>1140</v>
      </c>
      <c r="B884" t="s">
        <v>28</v>
      </c>
      <c r="C884" t="s">
        <v>731</v>
      </c>
      <c r="D884" t="s">
        <v>115</v>
      </c>
      <c r="E884" t="s">
        <v>513</v>
      </c>
      <c r="F884" t="s">
        <v>981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6"/>
  <sheetViews>
    <sheetView topLeftCell="C1" workbookViewId="0">
      <selection activeCell="P3" sqref="P3"/>
    </sheetView>
  </sheetViews>
  <sheetFormatPr baseColWidth="10" defaultRowHeight="14"/>
  <cols>
    <col min="11" max="14" width="10.83203125" style="35" customWidth="1"/>
    <col min="21" max="21" width="10.83203125" style="35" customWidth="1"/>
  </cols>
  <sheetData>
    <row r="1" spans="1:25" ht="41" customHeight="1">
      <c r="A1" s="22" t="s">
        <v>1141</v>
      </c>
      <c r="B1" s="22" t="s">
        <v>1142</v>
      </c>
      <c r="C1" s="21" t="s">
        <v>1143</v>
      </c>
      <c r="D1" s="20" t="s">
        <v>1144</v>
      </c>
      <c r="E1" s="20" t="s">
        <v>1145</v>
      </c>
      <c r="F1" s="20" t="s">
        <v>1146</v>
      </c>
      <c r="G1" s="20" t="s">
        <v>1147</v>
      </c>
      <c r="H1" s="20" t="s">
        <v>1148</v>
      </c>
      <c r="I1" s="20" t="s">
        <v>1149</v>
      </c>
      <c r="J1" s="20" t="s">
        <v>1150</v>
      </c>
      <c r="K1" s="31" t="s">
        <v>1151</v>
      </c>
      <c r="L1" s="31" t="s">
        <v>1152</v>
      </c>
      <c r="M1" s="31" t="s">
        <v>1153</v>
      </c>
      <c r="N1" s="31" t="s">
        <v>1154</v>
      </c>
      <c r="O1" s="20" t="s">
        <v>1155</v>
      </c>
      <c r="P1" s="20" t="s">
        <v>1156</v>
      </c>
      <c r="Q1" s="20" t="s">
        <v>1157</v>
      </c>
      <c r="R1" s="20" t="s">
        <v>1158</v>
      </c>
      <c r="S1" s="20" t="s">
        <v>1159</v>
      </c>
      <c r="T1" s="20" t="s">
        <v>1160</v>
      </c>
      <c r="U1" s="31" t="s">
        <v>1161</v>
      </c>
      <c r="V1" s="20" t="s">
        <v>1162</v>
      </c>
      <c r="W1" s="20" t="s">
        <v>1163</v>
      </c>
      <c r="X1" s="20" t="s">
        <v>1164</v>
      </c>
      <c r="Y1" s="20" t="s">
        <v>1165</v>
      </c>
    </row>
    <row r="2" spans="1:25" ht="120" customHeight="1">
      <c r="A2" s="13">
        <v>1</v>
      </c>
      <c r="B2" s="13" t="s">
        <v>0</v>
      </c>
      <c r="C2" s="12" t="s">
        <v>1</v>
      </c>
      <c r="D2" s="14" t="s">
        <v>1166</v>
      </c>
      <c r="E2" s="8"/>
      <c r="F2" s="8"/>
      <c r="G2" s="8" t="s">
        <v>0</v>
      </c>
      <c r="H2" s="8" t="s">
        <v>1167</v>
      </c>
      <c r="I2" s="10" t="s">
        <v>1168</v>
      </c>
      <c r="J2" s="10" t="s">
        <v>1169</v>
      </c>
      <c r="K2" s="32" t="s">
        <v>1170</v>
      </c>
      <c r="L2" s="36" t="s">
        <v>1171</v>
      </c>
      <c r="M2" s="32"/>
      <c r="N2" s="32">
        <v>56978</v>
      </c>
      <c r="O2" s="8">
        <v>1</v>
      </c>
      <c r="P2" s="8">
        <v>1</v>
      </c>
      <c r="Q2" s="8">
        <v>45</v>
      </c>
      <c r="R2" s="8">
        <v>1</v>
      </c>
      <c r="S2" s="8">
        <v>1</v>
      </c>
      <c r="T2" s="8">
        <v>0</v>
      </c>
      <c r="U2" s="37">
        <v>31.203499999999998</v>
      </c>
      <c r="V2" s="9">
        <v>31.2</v>
      </c>
      <c r="W2" s="8"/>
      <c r="X2" s="8" t="s">
        <v>1172</v>
      </c>
      <c r="Y2" s="7" t="str">
        <f>HYPERLINK("https://www.ickey.cn/detail/1371001080915/LM2576S-5.0__point__NOPB.html","https://www.ickey.cn/detail/1371001080915/LM2576S-5.0__point__NOPB.html")</f>
        <v>https://www.ickey.cn/detail/1371001080915/LM2576S-5.0__point__NOPB.html</v>
      </c>
    </row>
    <row r="3" spans="1:25" ht="105" customHeight="1">
      <c r="A3" s="13">
        <v>2</v>
      </c>
      <c r="B3" s="13" t="s">
        <v>2</v>
      </c>
      <c r="C3" s="12" t="s">
        <v>1</v>
      </c>
      <c r="D3" s="14" t="s">
        <v>1166</v>
      </c>
      <c r="E3" s="8"/>
      <c r="F3" s="8"/>
      <c r="G3" s="8" t="s">
        <v>2</v>
      </c>
      <c r="H3" s="8" t="s">
        <v>1</v>
      </c>
      <c r="I3" s="10" t="s">
        <v>1173</v>
      </c>
      <c r="J3" s="10" t="s">
        <v>1174</v>
      </c>
      <c r="K3" s="32" t="s">
        <v>1175</v>
      </c>
      <c r="L3" s="36" t="s">
        <v>1176</v>
      </c>
      <c r="M3" s="32"/>
      <c r="N3" s="32">
        <v>5640</v>
      </c>
      <c r="O3" s="8">
        <v>1</v>
      </c>
      <c r="P3" s="8">
        <v>1</v>
      </c>
      <c r="Q3" s="8">
        <v>0</v>
      </c>
      <c r="R3" s="8">
        <v>1</v>
      </c>
      <c r="S3" s="8">
        <v>1</v>
      </c>
      <c r="T3" s="8">
        <v>0</v>
      </c>
      <c r="U3" s="37">
        <v>58.965000000000003</v>
      </c>
      <c r="V3" s="9">
        <v>58.96</v>
      </c>
      <c r="W3" s="8"/>
      <c r="X3" s="8" t="s">
        <v>1177</v>
      </c>
      <c r="Y3" s="7" t="str">
        <f>HYPERLINK("https://www.ickey.cn/detail/1000201446992857/LM61495QRPHRQ1.html","https://www.ickey.cn/detail/1000201446992857/LM61495QRPHRQ1.html")</f>
        <v>https://www.ickey.cn/detail/1000201446992857/LM61495QRPHRQ1.html</v>
      </c>
    </row>
    <row r="4" spans="1:25" ht="150" customHeight="1">
      <c r="A4" s="13">
        <v>3</v>
      </c>
      <c r="B4" s="13" t="s">
        <v>3</v>
      </c>
      <c r="C4" s="12" t="s">
        <v>1</v>
      </c>
      <c r="D4" s="14" t="s">
        <v>1166</v>
      </c>
      <c r="E4" s="8"/>
      <c r="F4" s="8"/>
      <c r="G4" s="8" t="s">
        <v>3</v>
      </c>
      <c r="H4" s="8" t="s">
        <v>1167</v>
      </c>
      <c r="I4" s="10" t="s">
        <v>1178</v>
      </c>
      <c r="J4" s="10"/>
      <c r="K4" s="32" t="s">
        <v>1170</v>
      </c>
      <c r="L4" s="36" t="s">
        <v>1171</v>
      </c>
      <c r="M4" s="32"/>
      <c r="N4" s="32">
        <v>36035</v>
      </c>
      <c r="O4" s="8">
        <v>1</v>
      </c>
      <c r="P4" s="8">
        <v>1</v>
      </c>
      <c r="Q4" s="8">
        <v>3000</v>
      </c>
      <c r="R4" s="8">
        <v>1</v>
      </c>
      <c r="S4" s="8">
        <v>1</v>
      </c>
      <c r="T4" s="8">
        <v>0</v>
      </c>
      <c r="U4" s="37">
        <v>9.8658999999999999</v>
      </c>
      <c r="V4" s="9">
        <v>9.86</v>
      </c>
      <c r="W4" s="8"/>
      <c r="X4" s="8" t="s">
        <v>1179</v>
      </c>
      <c r="Y4" s="7" t="str">
        <f>HYPERLINK("https://www.ickey.cn/detail/13710010126344/TPS631010YBGR.html","https://www.ickey.cn/detail/13710010126344/TPS631010YBGR.html")</f>
        <v>https://www.ickey.cn/detail/13710010126344/TPS631010YBGR.html</v>
      </c>
    </row>
    <row r="5" spans="1:25" ht="105" customHeight="1">
      <c r="A5" s="13">
        <v>4</v>
      </c>
      <c r="B5" s="13" t="s">
        <v>4</v>
      </c>
      <c r="C5" s="12" t="s">
        <v>1</v>
      </c>
      <c r="D5" s="14" t="s">
        <v>1166</v>
      </c>
      <c r="E5" s="8"/>
      <c r="F5" s="8"/>
      <c r="G5" s="8" t="s">
        <v>4</v>
      </c>
      <c r="H5" s="8" t="s">
        <v>1167</v>
      </c>
      <c r="I5" s="10"/>
      <c r="J5" s="10"/>
      <c r="K5" s="32" t="s">
        <v>1180</v>
      </c>
      <c r="L5" s="36">
        <v>1</v>
      </c>
      <c r="M5" s="32" t="s">
        <v>1181</v>
      </c>
      <c r="N5" s="32">
        <v>167</v>
      </c>
      <c r="O5" s="8">
        <v>1</v>
      </c>
      <c r="P5" s="8">
        <v>1</v>
      </c>
      <c r="Q5" s="8">
        <v>2500</v>
      </c>
      <c r="R5" s="8">
        <v>1</v>
      </c>
      <c r="S5" s="8">
        <v>1</v>
      </c>
      <c r="T5" s="8">
        <v>0</v>
      </c>
      <c r="U5" s="37">
        <v>8.6667000000000005</v>
      </c>
      <c r="V5" s="9">
        <v>8.66</v>
      </c>
      <c r="W5" s="8"/>
      <c r="X5" s="8" t="s">
        <v>1182</v>
      </c>
      <c r="Y5" s="7" t="str">
        <f>HYPERLINK("https://www.ickey.cn/detail/100300102528406/LMR38020SDDAR.html","https://www.ickey.cn/detail/100300102528406/LMR38020SDDAR.html")</f>
        <v>https://www.ickey.cn/detail/100300102528406/LMR38020SDDAR.html</v>
      </c>
    </row>
    <row r="6" spans="1:25" ht="135" customHeight="1">
      <c r="A6" s="13">
        <v>5</v>
      </c>
      <c r="B6" s="13" t="s">
        <v>5</v>
      </c>
      <c r="C6" s="12" t="s">
        <v>1</v>
      </c>
      <c r="D6" s="14" t="s">
        <v>1166</v>
      </c>
      <c r="E6" s="8"/>
      <c r="F6" s="8"/>
      <c r="G6" s="8" t="s">
        <v>5</v>
      </c>
      <c r="H6" s="8" t="s">
        <v>1167</v>
      </c>
      <c r="I6" s="10" t="s">
        <v>1183</v>
      </c>
      <c r="J6" s="10" t="s">
        <v>1184</v>
      </c>
      <c r="K6" s="32" t="s">
        <v>1170</v>
      </c>
      <c r="L6" s="36" t="s">
        <v>1171</v>
      </c>
      <c r="M6" s="32"/>
      <c r="N6" s="32">
        <v>38491</v>
      </c>
      <c r="O6" s="8">
        <v>1</v>
      </c>
      <c r="P6" s="8">
        <v>1</v>
      </c>
      <c r="Q6" s="8">
        <v>95</v>
      </c>
      <c r="R6" s="8">
        <v>1</v>
      </c>
      <c r="S6" s="8">
        <v>1</v>
      </c>
      <c r="T6" s="8">
        <v>0</v>
      </c>
      <c r="U6" s="37">
        <v>34.477400000000003</v>
      </c>
      <c r="V6" s="9">
        <v>34.47</v>
      </c>
      <c r="W6" s="8"/>
      <c r="X6" s="8" t="s">
        <v>1185</v>
      </c>
      <c r="Y6" s="7" t="str">
        <f>HYPERLINK("https://www.ickey.cn/detail/13710010110989/LM2675M-5.0__point__NOPB.html","https://www.ickey.cn/detail/13710010110989/LM2675M-5.0__point__NOPB.html")</f>
        <v>https://www.ickey.cn/detail/13710010110989/LM2675M-5.0__point__NOPB.html</v>
      </c>
    </row>
    <row r="7" spans="1:25" ht="167" customHeight="1">
      <c r="A7" s="13">
        <v>6</v>
      </c>
      <c r="B7" s="13" t="s">
        <v>6</v>
      </c>
      <c r="C7" s="12" t="s">
        <v>7</v>
      </c>
      <c r="D7" s="14" t="s">
        <v>1166</v>
      </c>
      <c r="E7" s="8"/>
      <c r="F7" s="11" t="s">
        <v>1186</v>
      </c>
      <c r="G7" s="8" t="s">
        <v>6</v>
      </c>
      <c r="H7" s="8" t="s">
        <v>1187</v>
      </c>
      <c r="I7" s="10" t="s">
        <v>1188</v>
      </c>
      <c r="J7" s="10" t="s">
        <v>1184</v>
      </c>
      <c r="K7" s="32" t="s">
        <v>1189</v>
      </c>
      <c r="L7" s="36" t="s">
        <v>1190</v>
      </c>
      <c r="M7" s="32"/>
      <c r="N7" s="32">
        <v>318</v>
      </c>
      <c r="O7" s="8">
        <v>68</v>
      </c>
      <c r="P7" s="8">
        <v>1</v>
      </c>
      <c r="Q7" s="8">
        <v>0</v>
      </c>
      <c r="R7" s="18">
        <v>68</v>
      </c>
      <c r="S7" s="8">
        <v>1</v>
      </c>
      <c r="T7" s="8">
        <v>0</v>
      </c>
      <c r="U7" s="37">
        <v>62.020699999999998</v>
      </c>
      <c r="V7" s="9">
        <v>4217.3999999999996</v>
      </c>
      <c r="W7" s="8"/>
      <c r="X7" s="8" t="s">
        <v>1191</v>
      </c>
      <c r="Y7" s="7" t="str">
        <f>HYPERLINK("https://www.ickey.cn/detail/1000201427820642/ADP3367ARZ.html","https://www.ickey.cn/detail/1000201427820642/ADP3367ARZ.html")</f>
        <v>https://www.ickey.cn/detail/1000201427820642/ADP3367ARZ.html</v>
      </c>
    </row>
    <row r="8" spans="1:25" ht="105" customHeight="1">
      <c r="A8" s="13">
        <v>7</v>
      </c>
      <c r="B8" s="13" t="s">
        <v>8</v>
      </c>
      <c r="C8" s="12" t="s">
        <v>7</v>
      </c>
      <c r="D8" s="14" t="s">
        <v>1166</v>
      </c>
      <c r="E8" s="8"/>
      <c r="F8" s="8"/>
      <c r="G8" s="8" t="s">
        <v>8</v>
      </c>
      <c r="H8" s="8" t="s">
        <v>1192</v>
      </c>
      <c r="I8" s="10"/>
      <c r="J8" s="10"/>
      <c r="K8" s="32" t="s">
        <v>1180</v>
      </c>
      <c r="L8" s="36">
        <v>1</v>
      </c>
      <c r="M8" s="32" t="s">
        <v>1193</v>
      </c>
      <c r="N8" s="32">
        <v>1499</v>
      </c>
      <c r="O8" s="8">
        <v>1</v>
      </c>
      <c r="P8" s="8">
        <v>1</v>
      </c>
      <c r="Q8" s="8">
        <v>1500</v>
      </c>
      <c r="R8" s="8">
        <v>1</v>
      </c>
      <c r="S8" s="8">
        <v>1</v>
      </c>
      <c r="T8" s="8">
        <v>0</v>
      </c>
      <c r="U8" s="37">
        <v>19.283300000000001</v>
      </c>
      <c r="V8" s="9">
        <v>19.28</v>
      </c>
      <c r="W8" s="8"/>
      <c r="X8" s="8" t="s">
        <v>1194</v>
      </c>
      <c r="Y8" s="7" t="str">
        <f>HYPERLINK("https://www.ickey.cn/detail/100300107790468/ADP7104ACPZ-3.3-R7.html","https://www.ickey.cn/detail/100300107790468/ADP7104ACPZ-3.3-R7.html")</f>
        <v>https://www.ickey.cn/detail/100300107790468/ADP7104ACPZ-3.3-R7.html</v>
      </c>
    </row>
    <row r="9" spans="1:25" ht="242" customHeight="1">
      <c r="A9" s="13">
        <v>8</v>
      </c>
      <c r="B9" s="13" t="s">
        <v>9</v>
      </c>
      <c r="C9" s="12" t="s">
        <v>7</v>
      </c>
      <c r="D9" s="14" t="s">
        <v>1166</v>
      </c>
      <c r="E9" s="8"/>
      <c r="F9" s="11" t="s">
        <v>1195</v>
      </c>
      <c r="G9" s="8" t="s">
        <v>9</v>
      </c>
      <c r="H9" s="8" t="s">
        <v>1196</v>
      </c>
      <c r="I9" s="10" t="s">
        <v>1197</v>
      </c>
      <c r="J9" s="10" t="s">
        <v>1198</v>
      </c>
      <c r="K9" s="32" t="s">
        <v>1180</v>
      </c>
      <c r="L9" s="36" t="s">
        <v>1199</v>
      </c>
      <c r="M9" s="32"/>
      <c r="N9" s="32">
        <v>96</v>
      </c>
      <c r="O9" s="8">
        <v>22</v>
      </c>
      <c r="P9" s="8">
        <v>1</v>
      </c>
      <c r="Q9" s="8">
        <v>1</v>
      </c>
      <c r="R9" s="18">
        <v>22</v>
      </c>
      <c r="S9" s="8">
        <v>1</v>
      </c>
      <c r="T9" s="8">
        <v>0</v>
      </c>
      <c r="U9" s="37">
        <v>27.450099999999999</v>
      </c>
      <c r="V9" s="9">
        <v>603.9</v>
      </c>
      <c r="W9" s="8"/>
      <c r="X9" s="8" t="s">
        <v>1200</v>
      </c>
      <c r="Y9" s="7" t="str">
        <f>HYPERLINK("https://www.ickey.cn/detail/1003001446079189/LT3042EMSE%23PBF.html","https://www.ickey.cn/detail/1003001446079189/LT3042EMSE%23PBF.html")</f>
        <v>https://www.ickey.cn/detail/1003001446079189/LT3042EMSE%23PBF.html</v>
      </c>
    </row>
    <row r="10" spans="1:25" ht="105" customHeight="1">
      <c r="A10" s="13">
        <v>9</v>
      </c>
      <c r="B10" s="13" t="s">
        <v>10</v>
      </c>
      <c r="C10" s="12" t="s">
        <v>11</v>
      </c>
      <c r="D10" s="14" t="s">
        <v>1166</v>
      </c>
      <c r="E10" s="8"/>
      <c r="F10" s="8"/>
      <c r="G10" s="8" t="s">
        <v>10</v>
      </c>
      <c r="H10" s="8" t="s">
        <v>1201</v>
      </c>
      <c r="I10" s="10" t="s">
        <v>1202</v>
      </c>
      <c r="J10" s="10" t="s">
        <v>1203</v>
      </c>
      <c r="K10" s="32" t="s">
        <v>1175</v>
      </c>
      <c r="L10" s="36" t="s">
        <v>1176</v>
      </c>
      <c r="M10" s="32"/>
      <c r="N10" s="32">
        <v>79834</v>
      </c>
      <c r="O10" s="8">
        <v>1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37">
        <v>15.655200000000001</v>
      </c>
      <c r="V10" s="9">
        <v>15.65</v>
      </c>
      <c r="W10" s="8"/>
      <c r="X10" s="8" t="s">
        <v>1204</v>
      </c>
      <c r="Y10" s="7" t="str">
        <f>HYPERLINK("https://www.ickey.cn/detail/1000201430030111/MASWSS0115TR-3000.html","https://www.ickey.cn/detail/1000201430030111/MASWSS0115TR-3000.html")</f>
        <v>https://www.ickey.cn/detail/1000201430030111/MASWSS0115TR-3000.html</v>
      </c>
    </row>
    <row r="11" spans="1:25" ht="120" customHeight="1">
      <c r="A11" s="13">
        <v>10</v>
      </c>
      <c r="B11" s="13" t="s">
        <v>12</v>
      </c>
      <c r="C11" s="12" t="s">
        <v>13</v>
      </c>
      <c r="D11" s="14" t="s">
        <v>1166</v>
      </c>
      <c r="E11" s="8"/>
      <c r="F11" s="8"/>
      <c r="G11" s="8" t="s">
        <v>12</v>
      </c>
      <c r="H11" s="8" t="s">
        <v>1205</v>
      </c>
      <c r="I11" s="10" t="s">
        <v>1206</v>
      </c>
      <c r="J11" s="10" t="s">
        <v>1207</v>
      </c>
      <c r="K11" s="32" t="s">
        <v>1208</v>
      </c>
      <c r="L11" s="36" t="s">
        <v>1209</v>
      </c>
      <c r="M11" s="32"/>
      <c r="N11" s="32">
        <v>1402</v>
      </c>
      <c r="O11" s="8">
        <v>1</v>
      </c>
      <c r="P11" s="8">
        <v>1</v>
      </c>
      <c r="Q11" s="8">
        <v>0</v>
      </c>
      <c r="R11" s="8">
        <v>1</v>
      </c>
      <c r="S11" s="8">
        <v>1</v>
      </c>
      <c r="T11" s="8">
        <v>0</v>
      </c>
      <c r="U11" s="37">
        <v>18.600100000000001</v>
      </c>
      <c r="V11" s="9">
        <v>18.600000000000001</v>
      </c>
      <c r="W11" s="8"/>
      <c r="X11" s="8" t="s">
        <v>1210</v>
      </c>
      <c r="Y11" s="7" t="str">
        <f>HYPERLINK("https://www.ickey.cn/detail/100010146691773/CY62128ELL-45SXI.html","https://www.ickey.cn/detail/100010146691773/CY62128ELL-45SXI.html")</f>
        <v>https://www.ickey.cn/detail/100010146691773/CY62128ELL-45SXI.html</v>
      </c>
    </row>
    <row r="12" spans="1:25" ht="122" customHeight="1">
      <c r="A12" s="13">
        <v>11</v>
      </c>
      <c r="B12" s="13" t="s">
        <v>14</v>
      </c>
      <c r="C12" s="12" t="s">
        <v>1</v>
      </c>
      <c r="D12" s="14" t="s">
        <v>1166</v>
      </c>
      <c r="E12" s="8"/>
      <c r="F12" s="11" t="s">
        <v>1211</v>
      </c>
      <c r="G12" s="8" t="s">
        <v>14</v>
      </c>
      <c r="H12" s="8" t="s">
        <v>1167</v>
      </c>
      <c r="I12" s="10" t="s">
        <v>1212</v>
      </c>
      <c r="J12" s="10" t="s">
        <v>1213</v>
      </c>
      <c r="K12" s="32" t="s">
        <v>1180</v>
      </c>
      <c r="L12" s="36" t="s">
        <v>1214</v>
      </c>
      <c r="M12" s="32"/>
      <c r="N12" s="32">
        <v>200</v>
      </c>
      <c r="O12" s="8">
        <v>10</v>
      </c>
      <c r="P12" s="8">
        <v>5</v>
      </c>
      <c r="Q12" s="8">
        <v>3500</v>
      </c>
      <c r="R12" s="18">
        <v>10</v>
      </c>
      <c r="S12" s="8">
        <v>1</v>
      </c>
      <c r="T12" s="8">
        <v>0</v>
      </c>
      <c r="U12" s="37">
        <v>17.818000000000001</v>
      </c>
      <c r="V12" s="9">
        <v>178.18</v>
      </c>
      <c r="W12" s="8"/>
      <c r="X12" s="8" t="s">
        <v>1215</v>
      </c>
      <c r="Y12" s="7" t="str">
        <f>HYPERLINK("https://www.ickey.cn/detail/100300109231917/LM3401MMX__point__NOPB.html","https://www.ickey.cn/detail/100300109231917/LM3401MMX__point__NOPB.html")</f>
        <v>https://www.ickey.cn/detail/100300109231917/LM3401MMX__point__NOPB.html</v>
      </c>
    </row>
    <row r="13" spans="1:25" ht="105" customHeight="1">
      <c r="A13" s="13">
        <v>12</v>
      </c>
      <c r="B13" s="13" t="s">
        <v>15</v>
      </c>
      <c r="C13" s="12" t="s">
        <v>13</v>
      </c>
      <c r="D13" s="14" t="s">
        <v>1166</v>
      </c>
      <c r="E13" s="8"/>
      <c r="F13" s="8"/>
      <c r="G13" s="8" t="s">
        <v>15</v>
      </c>
      <c r="H13" s="8" t="s">
        <v>1205</v>
      </c>
      <c r="I13" s="10" t="s">
        <v>1216</v>
      </c>
      <c r="J13" s="10" t="s">
        <v>1217</v>
      </c>
      <c r="K13" s="32" t="s">
        <v>1208</v>
      </c>
      <c r="L13" s="36" t="s">
        <v>1209</v>
      </c>
      <c r="M13" s="32"/>
      <c r="N13" s="32">
        <v>2500</v>
      </c>
      <c r="O13" s="8">
        <v>1</v>
      </c>
      <c r="P13" s="8">
        <v>1</v>
      </c>
      <c r="Q13" s="8">
        <v>0</v>
      </c>
      <c r="R13" s="8">
        <v>1</v>
      </c>
      <c r="S13" s="8">
        <v>1</v>
      </c>
      <c r="T13" s="8">
        <v>0</v>
      </c>
      <c r="U13" s="37">
        <v>13.5181</v>
      </c>
      <c r="V13" s="9">
        <v>13.51</v>
      </c>
      <c r="W13" s="8"/>
      <c r="X13" s="8" t="s">
        <v>1218</v>
      </c>
      <c r="Y13" s="7" t="str">
        <f>HYPERLINK("https://www.ickey.cn/detail/100010146719131/ICL5102XUMA2.html","https://www.ickey.cn/detail/100010146719131/ICL5102XUMA2.html")</f>
        <v>https://www.ickey.cn/detail/100010146719131/ICL5102XUMA2.html</v>
      </c>
    </row>
    <row r="14" spans="1:25" ht="107" customHeight="1">
      <c r="A14" s="13">
        <v>13</v>
      </c>
      <c r="B14" s="13" t="s">
        <v>16</v>
      </c>
      <c r="C14" s="12" t="s">
        <v>17</v>
      </c>
      <c r="D14" s="11" t="s">
        <v>1219</v>
      </c>
      <c r="E14" s="8" t="s">
        <v>1220</v>
      </c>
      <c r="F14" s="8"/>
      <c r="G14" s="8" t="s">
        <v>16</v>
      </c>
      <c r="H14" s="18" t="s">
        <v>1221</v>
      </c>
      <c r="I14" s="10" t="s">
        <v>1222</v>
      </c>
      <c r="J14" s="10" t="s">
        <v>1223</v>
      </c>
      <c r="K14" s="32" t="s">
        <v>1175</v>
      </c>
      <c r="L14" s="36" t="s">
        <v>1176</v>
      </c>
      <c r="M14" s="32"/>
      <c r="N14" s="32">
        <v>1567</v>
      </c>
      <c r="O14" s="8">
        <v>1</v>
      </c>
      <c r="P14" s="8">
        <v>1</v>
      </c>
      <c r="Q14" s="8">
        <v>0</v>
      </c>
      <c r="R14" s="8">
        <v>1</v>
      </c>
      <c r="S14" s="8">
        <v>1</v>
      </c>
      <c r="T14" s="8">
        <v>0</v>
      </c>
      <c r="U14" s="37">
        <v>252.82759999999999</v>
      </c>
      <c r="V14" s="9">
        <v>252.82</v>
      </c>
      <c r="W14" s="8"/>
      <c r="X14" s="8" t="s">
        <v>1224</v>
      </c>
      <c r="Y14" s="7" t="str">
        <f>HYPERLINK("https://www.ickey.cn/detail/1000201435225356/V36SE12004NRFA.html","https://www.ickey.cn/detail/1000201435225356/V36SE12004NRFA.html")</f>
        <v>https://www.ickey.cn/detail/1000201435225356/V36SE12004NRFA.html</v>
      </c>
    </row>
    <row r="15" spans="1:25" ht="107" customHeight="1">
      <c r="A15" s="13">
        <v>14</v>
      </c>
      <c r="B15" s="13" t="s">
        <v>18</v>
      </c>
      <c r="C15" s="12" t="s">
        <v>19</v>
      </c>
      <c r="D15" s="14" t="s">
        <v>1166</v>
      </c>
      <c r="E15" s="8"/>
      <c r="F15" s="11" t="s">
        <v>1225</v>
      </c>
      <c r="G15" s="8" t="s">
        <v>18</v>
      </c>
      <c r="H15" s="8" t="s">
        <v>1226</v>
      </c>
      <c r="I15" s="10" t="s">
        <v>1227</v>
      </c>
      <c r="J15" s="10" t="s">
        <v>1228</v>
      </c>
      <c r="K15" s="32" t="s">
        <v>1180</v>
      </c>
      <c r="L15" s="36" t="s">
        <v>1229</v>
      </c>
      <c r="M15" s="32"/>
      <c r="N15" s="32">
        <v>500</v>
      </c>
      <c r="O15" s="8">
        <v>5</v>
      </c>
      <c r="P15" s="8">
        <v>1</v>
      </c>
      <c r="Q15" s="8">
        <v>1</v>
      </c>
      <c r="R15" s="18">
        <v>5</v>
      </c>
      <c r="S15" s="8">
        <v>1</v>
      </c>
      <c r="T15" s="8">
        <v>0</v>
      </c>
      <c r="U15" s="37">
        <v>10.664999999999999</v>
      </c>
      <c r="V15" s="9">
        <v>53.32</v>
      </c>
      <c r="W15" s="8"/>
      <c r="X15" s="8" t="s">
        <v>1230</v>
      </c>
      <c r="Y15" s="7" t="str">
        <f>HYPERLINK("https://www.ickey.cn/detail/1003001442844294/B0505S-2WR3.html","https://www.ickey.cn/detail/1003001442844294/B0505S-2WR3.html")</f>
        <v>https://www.ickey.cn/detail/1003001442844294/B0505S-2WR3.html</v>
      </c>
    </row>
    <row r="16" spans="1:25" ht="152" customHeight="1">
      <c r="A16" s="13">
        <v>15</v>
      </c>
      <c r="B16" s="13" t="s">
        <v>20</v>
      </c>
      <c r="C16" s="12" t="s">
        <v>19</v>
      </c>
      <c r="D16" s="11" t="s">
        <v>1219</v>
      </c>
      <c r="E16" s="8" t="s">
        <v>1220</v>
      </c>
      <c r="F16" s="8"/>
      <c r="G16" s="8" t="s">
        <v>20</v>
      </c>
      <c r="H16" s="18" t="s">
        <v>1231</v>
      </c>
      <c r="I16" s="10" t="s">
        <v>1232</v>
      </c>
      <c r="J16" s="10" t="s">
        <v>1228</v>
      </c>
      <c r="K16" s="32" t="s">
        <v>1233</v>
      </c>
      <c r="L16" s="36">
        <v>5</v>
      </c>
      <c r="M16" s="32"/>
      <c r="N16" s="32">
        <v>1000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0</v>
      </c>
      <c r="U16" s="37">
        <v>6.1020000000000003</v>
      </c>
      <c r="V16" s="9">
        <v>6.1</v>
      </c>
      <c r="W16" s="8"/>
      <c r="X16" s="8" t="s">
        <v>1234</v>
      </c>
      <c r="Y16" s="7" t="str">
        <f>HYPERLINK("https://www.ickey.cn/detail/100300102142570/B1212S-2WR3.html","https://www.ickey.cn/detail/100300102142570/B1212S-2WR3.html")</f>
        <v>https://www.ickey.cn/detail/100300102142570/B1212S-2WR3.html</v>
      </c>
    </row>
    <row r="17" spans="1:25" ht="105" customHeight="1">
      <c r="A17" s="13">
        <v>16</v>
      </c>
      <c r="B17" s="13" t="s">
        <v>21</v>
      </c>
      <c r="C17" s="12" t="s">
        <v>22</v>
      </c>
      <c r="D17" s="14" t="s">
        <v>1166</v>
      </c>
      <c r="E17" s="8"/>
      <c r="F17" s="8"/>
      <c r="G17" s="8" t="s">
        <v>21</v>
      </c>
      <c r="H17" s="8" t="s">
        <v>22</v>
      </c>
      <c r="I17" s="10" t="s">
        <v>1235</v>
      </c>
      <c r="J17" s="10" t="s">
        <v>1236</v>
      </c>
      <c r="K17" s="32" t="s">
        <v>1233</v>
      </c>
      <c r="L17" s="36" t="s">
        <v>1237</v>
      </c>
      <c r="M17" s="32"/>
      <c r="N17" s="32">
        <v>10</v>
      </c>
      <c r="O17" s="8">
        <v>1</v>
      </c>
      <c r="P17" s="8">
        <v>1</v>
      </c>
      <c r="Q17" s="8">
        <v>0</v>
      </c>
      <c r="R17" s="8">
        <v>1</v>
      </c>
      <c r="S17" s="8">
        <v>1</v>
      </c>
      <c r="T17" s="8">
        <v>0</v>
      </c>
      <c r="U17" s="37">
        <v>783</v>
      </c>
      <c r="V17" s="9">
        <v>783</v>
      </c>
      <c r="W17" s="8"/>
      <c r="X17" s="8" t="s">
        <v>1238</v>
      </c>
      <c r="Y17" s="7" t="str">
        <f>HYPERLINK("https://www.ickey.cn/detail/1003001446185819/TUNS100F12.html","https://www.ickey.cn/detail/1003001446185819/TUNS100F12.html")</f>
        <v>https://www.ickey.cn/detail/1003001446185819/TUNS100F12.html</v>
      </c>
    </row>
    <row r="18" spans="1:25" ht="107" customHeight="1">
      <c r="A18" s="13">
        <v>17</v>
      </c>
      <c r="B18" s="13" t="s">
        <v>23</v>
      </c>
      <c r="C18" s="12" t="s">
        <v>19</v>
      </c>
      <c r="D18" s="14" t="s">
        <v>1166</v>
      </c>
      <c r="E18" s="8"/>
      <c r="F18" s="11" t="s">
        <v>1225</v>
      </c>
      <c r="G18" s="8" t="s">
        <v>23</v>
      </c>
      <c r="H18" s="8" t="s">
        <v>1226</v>
      </c>
      <c r="I18" s="10" t="s">
        <v>1239</v>
      </c>
      <c r="J18" s="10" t="s">
        <v>1240</v>
      </c>
      <c r="K18" s="32" t="s">
        <v>1180</v>
      </c>
      <c r="L18" s="36" t="s">
        <v>1229</v>
      </c>
      <c r="M18" s="32"/>
      <c r="N18" s="32">
        <v>5000</v>
      </c>
      <c r="O18" s="8">
        <v>5</v>
      </c>
      <c r="P18" s="8">
        <v>1</v>
      </c>
      <c r="Q18" s="8">
        <v>1</v>
      </c>
      <c r="R18" s="18">
        <v>5</v>
      </c>
      <c r="S18" s="8">
        <v>1</v>
      </c>
      <c r="T18" s="8">
        <v>0</v>
      </c>
      <c r="U18" s="37">
        <v>14.08</v>
      </c>
      <c r="V18" s="9">
        <v>70.400000000000006</v>
      </c>
      <c r="W18" s="8"/>
      <c r="X18" s="8" t="s">
        <v>1241</v>
      </c>
      <c r="Y18" s="7" t="str">
        <f>HYPERLINK("https://www.ickey.cn/detail/1003001442844188/B2405S-2WR3.html","https://www.ickey.cn/detail/1003001442844188/B2405S-2WR3.html")</f>
        <v>https://www.ickey.cn/detail/1003001442844188/B2405S-2WR3.html</v>
      </c>
    </row>
    <row r="19" spans="1:25" ht="105" customHeight="1">
      <c r="A19" s="13">
        <v>18</v>
      </c>
      <c r="B19" s="13" t="s">
        <v>24</v>
      </c>
      <c r="C19" s="12" t="s">
        <v>22</v>
      </c>
      <c r="D19" s="14" t="s">
        <v>1166</v>
      </c>
      <c r="E19" s="8"/>
      <c r="F19" s="8"/>
      <c r="G19" s="8" t="s">
        <v>24</v>
      </c>
      <c r="H19" s="8" t="s">
        <v>22</v>
      </c>
      <c r="I19" s="10" t="s">
        <v>1242</v>
      </c>
      <c r="J19" s="10" t="s">
        <v>1236</v>
      </c>
      <c r="K19" s="32" t="s">
        <v>1180</v>
      </c>
      <c r="L19" s="36" t="s">
        <v>1243</v>
      </c>
      <c r="M19" s="32"/>
      <c r="N19" s="32">
        <v>4</v>
      </c>
      <c r="O19" s="8">
        <v>1</v>
      </c>
      <c r="P19" s="8">
        <v>1</v>
      </c>
      <c r="Q19" s="8">
        <v>0</v>
      </c>
      <c r="R19" s="8">
        <v>1</v>
      </c>
      <c r="S19" s="8">
        <v>1</v>
      </c>
      <c r="T19" s="8">
        <v>0</v>
      </c>
      <c r="U19" s="37">
        <v>1017.6192</v>
      </c>
      <c r="V19" s="9">
        <v>1017.61</v>
      </c>
      <c r="W19" s="8"/>
      <c r="X19" s="8" t="s">
        <v>1244</v>
      </c>
      <c r="Y19" s="7" t="str">
        <f>HYPERLINK("https://www.ickey.cn/detail/100300106738253/TUNS50F12.html","https://www.ickey.cn/detail/100300106738253/TUNS50F12.html")</f>
        <v>https://www.ickey.cn/detail/100300106738253/TUNS50F12.html</v>
      </c>
    </row>
    <row r="20" spans="1:25" ht="107" customHeight="1">
      <c r="A20" s="13">
        <v>19</v>
      </c>
      <c r="B20" s="13" t="s">
        <v>25</v>
      </c>
      <c r="C20" s="12" t="s">
        <v>17</v>
      </c>
      <c r="D20" s="11" t="s">
        <v>1219</v>
      </c>
      <c r="E20" s="8" t="s">
        <v>1220</v>
      </c>
      <c r="F20" s="8"/>
      <c r="G20" s="8" t="s">
        <v>25</v>
      </c>
      <c r="H20" s="18" t="s">
        <v>1245</v>
      </c>
      <c r="I20" s="10" t="s">
        <v>1246</v>
      </c>
      <c r="J20" s="10" t="s">
        <v>1247</v>
      </c>
      <c r="K20" s="32" t="s">
        <v>1248</v>
      </c>
      <c r="L20" s="36" t="s">
        <v>1249</v>
      </c>
      <c r="M20" s="32"/>
      <c r="N20" s="32">
        <v>93</v>
      </c>
      <c r="O20" s="8">
        <v>1</v>
      </c>
      <c r="P20" s="8">
        <v>1</v>
      </c>
      <c r="Q20" s="8">
        <v>0</v>
      </c>
      <c r="R20" s="8">
        <v>1</v>
      </c>
      <c r="S20" s="8">
        <v>1</v>
      </c>
      <c r="T20" s="8">
        <v>0</v>
      </c>
      <c r="U20" s="37">
        <v>417.38040000000001</v>
      </c>
      <c r="V20" s="9">
        <v>417.38</v>
      </c>
      <c r="W20" s="8"/>
      <c r="X20" s="8" t="s">
        <v>1250</v>
      </c>
      <c r="Y20" s="7" t="str">
        <f>HYPERLINK("https://www.ickey.cn/detail/1000701036139/T48SR05005NNFA.html","https://www.ickey.cn/detail/1000701036139/T48SR05005NNFA.html")</f>
        <v>https://www.ickey.cn/detail/1000701036139/T48SR05005NNFA.html</v>
      </c>
    </row>
    <row r="21" spans="1:25" ht="137" customHeight="1">
      <c r="A21" s="13">
        <v>20</v>
      </c>
      <c r="B21" s="13" t="s">
        <v>26</v>
      </c>
      <c r="C21" s="12" t="s">
        <v>19</v>
      </c>
      <c r="D21" s="14" t="s">
        <v>1166</v>
      </c>
      <c r="E21" s="8"/>
      <c r="F21" s="11" t="s">
        <v>1225</v>
      </c>
      <c r="G21" s="8" t="s">
        <v>26</v>
      </c>
      <c r="H21" s="8" t="s">
        <v>1226</v>
      </c>
      <c r="I21" s="10" t="s">
        <v>1251</v>
      </c>
      <c r="J21" s="10" t="s">
        <v>1252</v>
      </c>
      <c r="K21" s="32" t="s">
        <v>1180</v>
      </c>
      <c r="L21" s="36" t="s">
        <v>1229</v>
      </c>
      <c r="M21" s="32"/>
      <c r="N21" s="32">
        <v>5000</v>
      </c>
      <c r="O21" s="8">
        <v>5</v>
      </c>
      <c r="P21" s="8">
        <v>1</v>
      </c>
      <c r="Q21" s="8">
        <v>1</v>
      </c>
      <c r="R21" s="18">
        <v>5</v>
      </c>
      <c r="S21" s="8">
        <v>1</v>
      </c>
      <c r="T21" s="8">
        <v>0</v>
      </c>
      <c r="U21" s="37">
        <v>14.08</v>
      </c>
      <c r="V21" s="9">
        <v>70.400000000000006</v>
      </c>
      <c r="W21" s="8"/>
      <c r="X21" s="8" t="s">
        <v>1253</v>
      </c>
      <c r="Y21" s="7" t="str">
        <f>HYPERLINK("https://www.ickey.cn/detail/1003001442844266/B1205S-2WR3.html","https://www.ickey.cn/detail/1003001442844266/B1205S-2WR3.html")</f>
        <v>https://www.ickey.cn/detail/1003001442844266/B1205S-2WR3.html</v>
      </c>
    </row>
    <row r="22" spans="1:25" ht="105" customHeight="1">
      <c r="A22" s="13">
        <v>21</v>
      </c>
      <c r="B22" s="13" t="s">
        <v>27</v>
      </c>
      <c r="C22" s="12" t="s">
        <v>28</v>
      </c>
      <c r="D22" s="14" t="s">
        <v>1166</v>
      </c>
      <c r="E22" s="8"/>
      <c r="F22" s="8"/>
      <c r="G22" s="8" t="s">
        <v>27</v>
      </c>
      <c r="H22" s="8" t="s">
        <v>1254</v>
      </c>
      <c r="I22" s="10" t="s">
        <v>1255</v>
      </c>
      <c r="J22" s="10"/>
      <c r="K22" s="32" t="s">
        <v>1233</v>
      </c>
      <c r="L22" s="36">
        <v>1</v>
      </c>
      <c r="M22" s="32" t="s">
        <v>1256</v>
      </c>
      <c r="N22" s="32">
        <v>2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0</v>
      </c>
      <c r="U22" s="37">
        <v>120.56</v>
      </c>
      <c r="V22" s="9">
        <v>120.56</v>
      </c>
      <c r="W22" s="8"/>
      <c r="X22" s="8" t="s">
        <v>1257</v>
      </c>
      <c r="Y22" s="7" t="str">
        <f>HYPERLINK("https://www.ickey.cn/detail/1003001445504738/LRS-350-24.html","https://www.ickey.cn/detail/1003001445504738/LRS-350-24.html")</f>
        <v>https://www.ickey.cn/detail/1003001445504738/LRS-350-24.html</v>
      </c>
    </row>
    <row r="23" spans="1:25" ht="105" customHeight="1">
      <c r="A23" s="13">
        <v>22</v>
      </c>
      <c r="B23" s="13" t="s">
        <v>29</v>
      </c>
      <c r="C23" s="12" t="s">
        <v>22</v>
      </c>
      <c r="D23" s="14" t="s">
        <v>1166</v>
      </c>
      <c r="E23" s="8"/>
      <c r="F23" s="8"/>
      <c r="G23" s="8" t="s">
        <v>29</v>
      </c>
      <c r="H23" s="8" t="s">
        <v>22</v>
      </c>
      <c r="I23" s="10" t="s">
        <v>1258</v>
      </c>
      <c r="J23" s="10" t="s">
        <v>1259</v>
      </c>
      <c r="K23" s="32" t="s">
        <v>1180</v>
      </c>
      <c r="L23" s="36" t="s">
        <v>1243</v>
      </c>
      <c r="M23" s="32"/>
      <c r="N23" s="32">
        <v>4</v>
      </c>
      <c r="O23" s="8">
        <v>1</v>
      </c>
      <c r="P23" s="8">
        <v>1</v>
      </c>
      <c r="Q23" s="8">
        <v>0</v>
      </c>
      <c r="R23" s="8">
        <v>1</v>
      </c>
      <c r="S23" s="8">
        <v>1</v>
      </c>
      <c r="T23" s="8">
        <v>0</v>
      </c>
      <c r="U23" s="37">
        <v>344.43669999999997</v>
      </c>
      <c r="V23" s="9">
        <v>344.43</v>
      </c>
      <c r="W23" s="8"/>
      <c r="X23" s="8" t="s">
        <v>1260</v>
      </c>
      <c r="Y23" s="7" t="str">
        <f>HYPERLINK("https://www.ickey.cn/detail/100300106734082/CHS604812.html","https://www.ickey.cn/detail/100300106734082/CHS604812.html")</f>
        <v>https://www.ickey.cn/detail/100300106734082/CHS604812.html</v>
      </c>
    </row>
    <row r="24" spans="1:25" ht="105" customHeight="1">
      <c r="A24" s="13">
        <v>23</v>
      </c>
      <c r="B24" s="13" t="s">
        <v>30</v>
      </c>
      <c r="C24" s="12" t="s">
        <v>22</v>
      </c>
      <c r="D24" s="14" t="s">
        <v>1166</v>
      </c>
      <c r="E24" s="8"/>
      <c r="F24" s="8"/>
      <c r="G24" s="8" t="s">
        <v>30</v>
      </c>
      <c r="H24" s="8" t="s">
        <v>1261</v>
      </c>
      <c r="I24" s="10" t="s">
        <v>1262</v>
      </c>
      <c r="J24" s="10" t="s">
        <v>1236</v>
      </c>
      <c r="K24" s="32" t="s">
        <v>1175</v>
      </c>
      <c r="L24" s="36" t="s">
        <v>1176</v>
      </c>
      <c r="M24" s="32"/>
      <c r="N24" s="32">
        <v>13</v>
      </c>
      <c r="O24" s="8">
        <v>1</v>
      </c>
      <c r="P24" s="8">
        <v>1</v>
      </c>
      <c r="Q24" s="8">
        <v>0</v>
      </c>
      <c r="R24" s="8">
        <v>1</v>
      </c>
      <c r="S24" s="8">
        <v>1</v>
      </c>
      <c r="T24" s="8">
        <v>0</v>
      </c>
      <c r="U24" s="37">
        <v>2050.2766999999999</v>
      </c>
      <c r="V24" s="9">
        <v>2050.27</v>
      </c>
      <c r="W24" s="8"/>
      <c r="X24" s="8" t="s">
        <v>1263</v>
      </c>
      <c r="Y24" s="7" t="str">
        <f>HYPERLINK("https://www.ickey.cn/detail/1000201429473187/TUNS700F48.html","https://www.ickey.cn/detail/1000201429473187/TUNS700F48.html")</f>
        <v>https://www.ickey.cn/detail/1000201429473187/TUNS700F48.html</v>
      </c>
    </row>
    <row r="25" spans="1:25" ht="90" customHeight="1">
      <c r="A25" s="13">
        <v>24</v>
      </c>
      <c r="B25" s="13" t="s">
        <v>31</v>
      </c>
      <c r="C25" s="12" t="s">
        <v>22</v>
      </c>
      <c r="D25" s="14" t="s">
        <v>1166</v>
      </c>
      <c r="E25" s="8"/>
      <c r="F25" s="8"/>
      <c r="G25" s="8" t="s">
        <v>31</v>
      </c>
      <c r="H25" s="8" t="s">
        <v>22</v>
      </c>
      <c r="I25" s="10" t="s">
        <v>1264</v>
      </c>
      <c r="J25" s="10" t="s">
        <v>1265</v>
      </c>
      <c r="K25" s="32" t="s">
        <v>1208</v>
      </c>
      <c r="L25" s="36" t="s">
        <v>1209</v>
      </c>
      <c r="M25" s="32"/>
      <c r="N25" s="32">
        <v>2</v>
      </c>
      <c r="O25" s="8">
        <v>1</v>
      </c>
      <c r="P25" s="8">
        <v>1</v>
      </c>
      <c r="Q25" s="8">
        <v>0</v>
      </c>
      <c r="R25" s="8">
        <v>1</v>
      </c>
      <c r="S25" s="8">
        <v>1</v>
      </c>
      <c r="T25" s="8">
        <v>0</v>
      </c>
      <c r="U25" s="37">
        <v>251.05080000000001</v>
      </c>
      <c r="V25" s="9">
        <v>251.05</v>
      </c>
      <c r="W25" s="8"/>
      <c r="X25" s="8" t="s">
        <v>1266</v>
      </c>
      <c r="Y25" s="7" t="str">
        <f>HYPERLINK("https://www.ickey.cn/detail/100010146733675/MGFS304805.html","https://www.ickey.cn/detail/100010146733675/MGFS304805.html")</f>
        <v>https://www.ickey.cn/detail/100010146733675/MGFS304805.html</v>
      </c>
    </row>
    <row r="26" spans="1:25" ht="105" customHeight="1">
      <c r="A26" s="13">
        <v>25</v>
      </c>
      <c r="B26" s="13" t="s">
        <v>32</v>
      </c>
      <c r="C26" s="12" t="s">
        <v>28</v>
      </c>
      <c r="D26" s="14" t="s">
        <v>1166</v>
      </c>
      <c r="E26" s="8"/>
      <c r="F26" s="8"/>
      <c r="G26" s="8" t="s">
        <v>32</v>
      </c>
      <c r="H26" s="8" t="s">
        <v>1254</v>
      </c>
      <c r="I26" s="10" t="s">
        <v>1267</v>
      </c>
      <c r="J26" s="10"/>
      <c r="K26" s="32" t="s">
        <v>1233</v>
      </c>
      <c r="L26" s="36" t="s">
        <v>1237</v>
      </c>
      <c r="M26" s="32"/>
      <c r="N26" s="32">
        <v>240</v>
      </c>
      <c r="O26" s="8">
        <v>1</v>
      </c>
      <c r="P26" s="8">
        <v>1</v>
      </c>
      <c r="Q26" s="8">
        <v>40</v>
      </c>
      <c r="R26" s="8">
        <v>1</v>
      </c>
      <c r="S26" s="8">
        <v>1</v>
      </c>
      <c r="T26" s="8">
        <v>0</v>
      </c>
      <c r="U26" s="37">
        <v>59.685000000000002</v>
      </c>
      <c r="V26" s="9">
        <v>59.68</v>
      </c>
      <c r="W26" s="8"/>
      <c r="X26" s="8" t="s">
        <v>1268</v>
      </c>
      <c r="Y26" s="7" t="str">
        <f>HYPERLINK("https://www.ickey.cn/detail/1003001444856150/LRS-100-24.html","https://www.ickey.cn/detail/1003001444856150/LRS-100-24.html")</f>
        <v>https://www.ickey.cn/detail/1003001444856150/LRS-100-24.html</v>
      </c>
    </row>
    <row r="27" spans="1:25" ht="105" customHeight="1">
      <c r="A27" s="13">
        <v>26</v>
      </c>
      <c r="B27" s="13" t="s">
        <v>33</v>
      </c>
      <c r="C27" s="12" t="s">
        <v>28</v>
      </c>
      <c r="D27" s="14" t="s">
        <v>1166</v>
      </c>
      <c r="E27" s="8"/>
      <c r="F27" s="8"/>
      <c r="G27" s="8" t="s">
        <v>33</v>
      </c>
      <c r="H27" s="8" t="s">
        <v>1254</v>
      </c>
      <c r="I27" s="10" t="s">
        <v>1269</v>
      </c>
      <c r="J27" s="10"/>
      <c r="K27" s="32" t="s">
        <v>1233</v>
      </c>
      <c r="L27" s="36" t="s">
        <v>1237</v>
      </c>
      <c r="M27" s="32"/>
      <c r="N27" s="32">
        <v>300</v>
      </c>
      <c r="O27" s="8">
        <v>1</v>
      </c>
      <c r="P27" s="8">
        <v>1</v>
      </c>
      <c r="Q27" s="8">
        <v>60</v>
      </c>
      <c r="R27" s="8">
        <v>1</v>
      </c>
      <c r="S27" s="8">
        <v>1</v>
      </c>
      <c r="T27" s="8">
        <v>0</v>
      </c>
      <c r="U27" s="37">
        <v>45.77</v>
      </c>
      <c r="V27" s="9">
        <v>45.77</v>
      </c>
      <c r="W27" s="8"/>
      <c r="X27" s="8" t="s">
        <v>1270</v>
      </c>
      <c r="Y27" s="7" t="str">
        <f>HYPERLINK("https://www.ickey.cn/detail/1003001444856138/LRS-50-24.html","https://www.ickey.cn/detail/1003001444856138/LRS-50-24.html")</f>
        <v>https://www.ickey.cn/detail/1003001444856138/LRS-50-24.html</v>
      </c>
    </row>
    <row r="28" spans="1:25" ht="120" customHeight="1">
      <c r="A28" s="13">
        <v>27</v>
      </c>
      <c r="B28" s="13" t="s">
        <v>34</v>
      </c>
      <c r="C28" s="12" t="s">
        <v>28</v>
      </c>
      <c r="D28" s="11" t="s">
        <v>1219</v>
      </c>
      <c r="E28" s="8" t="s">
        <v>1271</v>
      </c>
      <c r="F28" s="8"/>
      <c r="G28" s="8" t="s">
        <v>34</v>
      </c>
      <c r="H28" s="8" t="s">
        <v>1254</v>
      </c>
      <c r="I28" s="10" t="s">
        <v>1272</v>
      </c>
      <c r="J28" s="10"/>
      <c r="K28" s="32" t="s">
        <v>1233</v>
      </c>
      <c r="L28" s="36" t="s">
        <v>1237</v>
      </c>
      <c r="M28" s="32"/>
      <c r="N28" s="32">
        <v>288</v>
      </c>
      <c r="O28" s="8">
        <v>1</v>
      </c>
      <c r="P28" s="8">
        <v>1</v>
      </c>
      <c r="Q28" s="8">
        <v>96</v>
      </c>
      <c r="R28" s="8">
        <v>1</v>
      </c>
      <c r="S28" s="8">
        <v>1</v>
      </c>
      <c r="T28" s="8">
        <v>0</v>
      </c>
      <c r="U28" s="37">
        <v>59.685000000000002</v>
      </c>
      <c r="V28" s="9">
        <v>59.68</v>
      </c>
      <c r="W28" s="8"/>
      <c r="X28" s="8" t="s">
        <v>1273</v>
      </c>
      <c r="Y28" s="7" t="str">
        <f>HYPERLINK("https://www.ickey.cn/detail/1003001444856134/HDR-30-24.html","https://www.ickey.cn/detail/1003001444856134/HDR-30-24.html")</f>
        <v>https://www.ickey.cn/detail/1003001444856134/HDR-30-24.html</v>
      </c>
    </row>
    <row r="29" spans="1:25" ht="105" customHeight="1">
      <c r="A29" s="13">
        <v>28</v>
      </c>
      <c r="B29" s="13" t="s">
        <v>35</v>
      </c>
      <c r="C29" s="12" t="s">
        <v>28</v>
      </c>
      <c r="D29" s="14" t="s">
        <v>1166</v>
      </c>
      <c r="E29" s="8"/>
      <c r="F29" s="8"/>
      <c r="G29" s="8" t="s">
        <v>35</v>
      </c>
      <c r="H29" s="8" t="s">
        <v>1254</v>
      </c>
      <c r="I29" s="10" t="s">
        <v>1274</v>
      </c>
      <c r="J29" s="10"/>
      <c r="K29" s="32" t="s">
        <v>1233</v>
      </c>
      <c r="L29" s="36" t="s">
        <v>1237</v>
      </c>
      <c r="M29" s="32"/>
      <c r="N29" s="32">
        <v>120</v>
      </c>
      <c r="O29" s="8">
        <v>1</v>
      </c>
      <c r="P29" s="8">
        <v>1</v>
      </c>
      <c r="Q29" s="8">
        <v>20</v>
      </c>
      <c r="R29" s="8">
        <v>1</v>
      </c>
      <c r="S29" s="8">
        <v>1</v>
      </c>
      <c r="T29" s="8">
        <v>0</v>
      </c>
      <c r="U29" s="37">
        <v>117.99</v>
      </c>
      <c r="V29" s="9">
        <v>117.99</v>
      </c>
      <c r="W29" s="8"/>
      <c r="X29" s="8" t="s">
        <v>1275</v>
      </c>
      <c r="Y29" s="7" t="str">
        <f>HYPERLINK("https://www.ickey.cn/detail/1003001444856161/NDR-120-24.html","https://www.ickey.cn/detail/1003001444856161/NDR-120-24.html")</f>
        <v>https://www.ickey.cn/detail/1003001444856161/NDR-120-24.html</v>
      </c>
    </row>
    <row r="30" spans="1:25" ht="180" customHeight="1">
      <c r="A30" s="13">
        <v>29</v>
      </c>
      <c r="B30" s="13" t="s">
        <v>36</v>
      </c>
      <c r="C30" s="12" t="s">
        <v>28</v>
      </c>
      <c r="D30" s="14" t="s">
        <v>1166</v>
      </c>
      <c r="E30" s="8"/>
      <c r="F30" s="8"/>
      <c r="G30" s="8" t="s">
        <v>36</v>
      </c>
      <c r="H30" s="8" t="s">
        <v>1254</v>
      </c>
      <c r="I30" s="10" t="s">
        <v>1276</v>
      </c>
      <c r="J30" s="10"/>
      <c r="K30" s="32" t="s">
        <v>1233</v>
      </c>
      <c r="L30" s="36" t="s">
        <v>1237</v>
      </c>
      <c r="M30" s="32"/>
      <c r="N30" s="32">
        <v>180</v>
      </c>
      <c r="O30" s="8">
        <v>1</v>
      </c>
      <c r="P30" s="8">
        <v>1</v>
      </c>
      <c r="Q30" s="8">
        <v>30</v>
      </c>
      <c r="R30" s="8">
        <v>1</v>
      </c>
      <c r="S30" s="8">
        <v>1</v>
      </c>
      <c r="T30" s="8">
        <v>0</v>
      </c>
      <c r="U30" s="37">
        <v>73.599999999999994</v>
      </c>
      <c r="V30" s="9">
        <v>73.599999999999994</v>
      </c>
      <c r="W30" s="8"/>
      <c r="X30" s="8" t="s">
        <v>1277</v>
      </c>
      <c r="Y30" s="7" t="str">
        <f>HYPERLINK("https://www.ickey.cn/detail/1003001444856171/LRS-150-24.html","https://www.ickey.cn/detail/1003001444856171/LRS-150-24.html")</f>
        <v>https://www.ickey.cn/detail/1003001444856171/LRS-150-24.html</v>
      </c>
    </row>
    <row r="31" spans="1:25" ht="105" customHeight="1">
      <c r="A31" s="13">
        <v>30</v>
      </c>
      <c r="B31" s="13" t="s">
        <v>37</v>
      </c>
      <c r="C31" s="12" t="s">
        <v>28</v>
      </c>
      <c r="D31" s="14" t="s">
        <v>1166</v>
      </c>
      <c r="E31" s="8"/>
      <c r="F31" s="8"/>
      <c r="G31" s="8" t="s">
        <v>37</v>
      </c>
      <c r="H31" s="8" t="s">
        <v>1254</v>
      </c>
      <c r="I31" s="10" t="s">
        <v>1278</v>
      </c>
      <c r="J31" s="10"/>
      <c r="K31" s="32" t="s">
        <v>1233</v>
      </c>
      <c r="L31" s="36">
        <v>1</v>
      </c>
      <c r="M31" s="32" t="s">
        <v>1256</v>
      </c>
      <c r="N31" s="32">
        <v>4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0</v>
      </c>
      <c r="U31" s="37">
        <v>372.57</v>
      </c>
      <c r="V31" s="9">
        <v>372.57</v>
      </c>
      <c r="W31" s="8"/>
      <c r="X31" s="8" t="s">
        <v>1279</v>
      </c>
      <c r="Y31" s="7" t="str">
        <f>HYPERLINK("https://www.ickey.cn/detail/1003001445504729/SDR-240-24.html","https://www.ickey.cn/detail/1003001445504729/SDR-240-24.html")</f>
        <v>https://www.ickey.cn/detail/1003001445504729/SDR-240-24.html</v>
      </c>
    </row>
    <row r="32" spans="1:25" ht="120" customHeight="1">
      <c r="A32" s="13">
        <v>31</v>
      </c>
      <c r="B32" s="13" t="s">
        <v>38</v>
      </c>
      <c r="C32" s="12" t="s">
        <v>28</v>
      </c>
      <c r="D32" s="11" t="s">
        <v>1219</v>
      </c>
      <c r="E32" s="8" t="s">
        <v>1271</v>
      </c>
      <c r="F32" s="8"/>
      <c r="G32" s="8" t="s">
        <v>38</v>
      </c>
      <c r="H32" s="8" t="s">
        <v>1254</v>
      </c>
      <c r="I32" s="10" t="s">
        <v>1272</v>
      </c>
      <c r="J32" s="10"/>
      <c r="K32" s="32" t="s">
        <v>1233</v>
      </c>
      <c r="L32" s="36" t="s">
        <v>1237</v>
      </c>
      <c r="M32" s="32"/>
      <c r="N32" s="32">
        <v>320</v>
      </c>
      <c r="O32" s="8">
        <v>1</v>
      </c>
      <c r="P32" s="8">
        <v>1</v>
      </c>
      <c r="Q32" s="8">
        <v>160</v>
      </c>
      <c r="R32" s="8">
        <v>1</v>
      </c>
      <c r="S32" s="8">
        <v>1</v>
      </c>
      <c r="T32" s="8">
        <v>0</v>
      </c>
      <c r="U32" s="37">
        <v>48.53</v>
      </c>
      <c r="V32" s="9">
        <v>48.53</v>
      </c>
      <c r="W32" s="8"/>
      <c r="X32" s="8" t="s">
        <v>1280</v>
      </c>
      <c r="Y32" s="7" t="str">
        <f>HYPERLINK("https://www.ickey.cn/detail/1003001444856156/HDR-15-24.html","https://www.ickey.cn/detail/1003001444856156/HDR-15-24.html")</f>
        <v>https://www.ickey.cn/detail/1003001444856156/HDR-15-24.html</v>
      </c>
    </row>
    <row r="33" spans="1:25" ht="135" customHeight="1">
      <c r="A33" s="13">
        <v>32</v>
      </c>
      <c r="B33" s="13" t="s">
        <v>39</v>
      </c>
      <c r="C33" s="12" t="s">
        <v>22</v>
      </c>
      <c r="D33" s="14" t="s">
        <v>1166</v>
      </c>
      <c r="E33" s="8"/>
      <c r="F33" s="8"/>
      <c r="G33" s="8" t="s">
        <v>39</v>
      </c>
      <c r="H33" s="8" t="s">
        <v>22</v>
      </c>
      <c r="I33" s="10" t="s">
        <v>1281</v>
      </c>
      <c r="J33" s="10" t="s">
        <v>1282</v>
      </c>
      <c r="K33" s="32" t="s">
        <v>1208</v>
      </c>
      <c r="L33" s="36" t="s">
        <v>1209</v>
      </c>
      <c r="M33" s="32"/>
      <c r="N33" s="32">
        <v>40</v>
      </c>
      <c r="O33" s="8">
        <v>1</v>
      </c>
      <c r="P33" s="8">
        <v>1</v>
      </c>
      <c r="Q33" s="8">
        <v>0</v>
      </c>
      <c r="R33" s="8">
        <v>1</v>
      </c>
      <c r="S33" s="8">
        <v>1</v>
      </c>
      <c r="T33" s="8">
        <v>0</v>
      </c>
      <c r="U33" s="37">
        <v>108.7548</v>
      </c>
      <c r="V33" s="9">
        <v>108.75</v>
      </c>
      <c r="W33" s="8"/>
      <c r="X33" s="8" t="s">
        <v>1283</v>
      </c>
      <c r="Y33" s="7" t="str">
        <f>HYPERLINK("https://www.ickey.cn/detail/100010146585706/TUHS25F24.html","https://www.ickey.cn/detail/100010146585706/TUHS25F24.html")</f>
        <v>https://www.ickey.cn/detail/100010146585706/TUHS25F24.html</v>
      </c>
    </row>
    <row r="34" spans="1:25" ht="107" customHeight="1">
      <c r="A34" s="13">
        <v>33</v>
      </c>
      <c r="B34" s="13" t="s">
        <v>40</v>
      </c>
      <c r="C34" s="12" t="s">
        <v>19</v>
      </c>
      <c r="D34" s="11" t="s">
        <v>1219</v>
      </c>
      <c r="E34" s="8" t="s">
        <v>1220</v>
      </c>
      <c r="F34" s="8"/>
      <c r="G34" s="8" t="s">
        <v>40</v>
      </c>
      <c r="H34" s="18" t="s">
        <v>1284</v>
      </c>
      <c r="I34" s="10"/>
      <c r="J34" s="10"/>
      <c r="K34" s="32" t="s">
        <v>1233</v>
      </c>
      <c r="L34" s="36">
        <v>1</v>
      </c>
      <c r="M34" s="32" t="s">
        <v>1193</v>
      </c>
      <c r="N34" s="32">
        <v>50</v>
      </c>
      <c r="O34" s="8">
        <v>1</v>
      </c>
      <c r="P34" s="8">
        <v>1</v>
      </c>
      <c r="Q34" s="8">
        <v>25</v>
      </c>
      <c r="R34" s="8">
        <v>1</v>
      </c>
      <c r="S34" s="8">
        <v>1</v>
      </c>
      <c r="T34" s="8">
        <v>0</v>
      </c>
      <c r="U34" s="37">
        <v>11.76</v>
      </c>
      <c r="V34" s="9">
        <v>11.76</v>
      </c>
      <c r="W34" s="8"/>
      <c r="X34" s="8"/>
      <c r="Y34" s="7" t="str">
        <f>HYPERLINK("https://www.ickey.cn/detail/100300106045421/B0512XT-1WR3.html","https://www.ickey.cn/detail/100300106045421/B0512XT-1WR3.html")</f>
        <v>https://www.ickey.cn/detail/100300106045421/B0512XT-1WR3.html</v>
      </c>
    </row>
    <row r="35" spans="1:25" ht="107" customHeight="1">
      <c r="A35" s="13">
        <v>34</v>
      </c>
      <c r="B35" s="13" t="s">
        <v>41</v>
      </c>
      <c r="C35" s="12" t="s">
        <v>17</v>
      </c>
      <c r="D35" s="11" t="s">
        <v>1219</v>
      </c>
      <c r="E35" s="8" t="s">
        <v>1220</v>
      </c>
      <c r="F35" s="8"/>
      <c r="G35" s="8" t="s">
        <v>41</v>
      </c>
      <c r="H35" s="18" t="s">
        <v>1285</v>
      </c>
      <c r="I35" s="10" t="s">
        <v>1286</v>
      </c>
      <c r="J35" s="10" t="s">
        <v>1223</v>
      </c>
      <c r="K35" s="32" t="s">
        <v>1180</v>
      </c>
      <c r="L35" s="36" t="s">
        <v>1287</v>
      </c>
      <c r="M35" s="32"/>
      <c r="N35" s="32">
        <v>185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0</v>
      </c>
      <c r="U35" s="37">
        <v>248.31280000000001</v>
      </c>
      <c r="V35" s="9">
        <v>248.31</v>
      </c>
      <c r="W35" s="8"/>
      <c r="X35" s="8" t="s">
        <v>1288</v>
      </c>
      <c r="Y35" s="7" t="str">
        <f>HYPERLINK("https://www.ickey.cn/detail/1002501432416799/V36SE05010NRFA.html","https://www.ickey.cn/detail/1002501432416799/V36SE05010NRFA.html")</f>
        <v>https://www.ickey.cn/detail/1002501432416799/V36SE05010NRFA.html</v>
      </c>
    </row>
    <row r="36" spans="1:25" ht="107" customHeight="1">
      <c r="A36" s="13">
        <v>35</v>
      </c>
      <c r="B36" s="13" t="s">
        <v>42</v>
      </c>
      <c r="C36" s="12" t="s">
        <v>19</v>
      </c>
      <c r="D36" s="14" t="s">
        <v>1166</v>
      </c>
      <c r="E36" s="8"/>
      <c r="F36" s="11" t="s">
        <v>1225</v>
      </c>
      <c r="G36" s="8" t="s">
        <v>42</v>
      </c>
      <c r="H36" s="8" t="s">
        <v>1226</v>
      </c>
      <c r="I36" s="10" t="s">
        <v>1289</v>
      </c>
      <c r="J36" s="10" t="s">
        <v>1240</v>
      </c>
      <c r="K36" s="32" t="s">
        <v>1180</v>
      </c>
      <c r="L36" s="36" t="s">
        <v>1229</v>
      </c>
      <c r="M36" s="32"/>
      <c r="N36" s="32">
        <v>5000</v>
      </c>
      <c r="O36" s="8">
        <v>5</v>
      </c>
      <c r="P36" s="8">
        <v>1</v>
      </c>
      <c r="Q36" s="8">
        <v>1</v>
      </c>
      <c r="R36" s="18">
        <v>5</v>
      </c>
      <c r="S36" s="8">
        <v>1</v>
      </c>
      <c r="T36" s="8">
        <v>0</v>
      </c>
      <c r="U36" s="37">
        <v>14.08</v>
      </c>
      <c r="V36" s="9">
        <v>70.400000000000006</v>
      </c>
      <c r="W36" s="8"/>
      <c r="X36" s="8" t="s">
        <v>1290</v>
      </c>
      <c r="Y36" s="7" t="str">
        <f>HYPERLINK("https://www.ickey.cn/detail/1003001442844284/B2412S-2WR3.html","https://www.ickey.cn/detail/1003001442844284/B2412S-2WR3.html")</f>
        <v>https://www.ickey.cn/detail/1003001442844284/B2412S-2WR3.html</v>
      </c>
    </row>
    <row r="37" spans="1:25" ht="30" customHeight="1">
      <c r="A37" s="13">
        <v>36</v>
      </c>
      <c r="B37" s="13" t="s">
        <v>43</v>
      </c>
      <c r="C37" s="12" t="s">
        <v>22</v>
      </c>
      <c r="D37" s="17" t="s">
        <v>1291</v>
      </c>
      <c r="E37" s="16"/>
      <c r="F37" s="16"/>
      <c r="G37" s="19" t="s">
        <v>43</v>
      </c>
      <c r="H37" s="16"/>
      <c r="I37" s="16"/>
      <c r="J37" s="16"/>
      <c r="K37" s="33"/>
      <c r="L37" s="33"/>
      <c r="M37" s="33"/>
      <c r="N37" s="33"/>
      <c r="O37" s="16"/>
      <c r="P37" s="16"/>
      <c r="Q37" s="16"/>
      <c r="R37" s="16"/>
      <c r="S37" s="16"/>
      <c r="T37" s="16"/>
      <c r="U37" s="33"/>
      <c r="V37" s="16"/>
      <c r="W37" s="16"/>
      <c r="X37" s="16"/>
      <c r="Y37" s="15"/>
    </row>
    <row r="38" spans="1:25" ht="105" customHeight="1">
      <c r="A38" s="13">
        <v>37</v>
      </c>
      <c r="B38" s="13" t="s">
        <v>44</v>
      </c>
      <c r="C38" s="12" t="s">
        <v>28</v>
      </c>
      <c r="D38" s="14" t="s">
        <v>1166</v>
      </c>
      <c r="E38" s="8"/>
      <c r="F38" s="8"/>
      <c r="G38" s="8" t="s">
        <v>44</v>
      </c>
      <c r="H38" s="8" t="s">
        <v>1254</v>
      </c>
      <c r="I38" s="10" t="s">
        <v>1292</v>
      </c>
      <c r="J38" s="10"/>
      <c r="K38" s="32" t="s">
        <v>1233</v>
      </c>
      <c r="L38" s="36">
        <v>1</v>
      </c>
      <c r="M38" s="32" t="s">
        <v>1256</v>
      </c>
      <c r="N38" s="32">
        <v>13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0</v>
      </c>
      <c r="U38" s="37">
        <v>41.25</v>
      </c>
      <c r="V38" s="9">
        <v>41.25</v>
      </c>
      <c r="W38" s="8"/>
      <c r="X38" s="8" t="s">
        <v>1293</v>
      </c>
      <c r="Y38" s="7" t="str">
        <f>HYPERLINK("https://www.ickey.cn/detail/1003001445833690/RS-25-12.html","https://www.ickey.cn/detail/1003001445833690/RS-25-12.html")</f>
        <v>https://www.ickey.cn/detail/1003001445833690/RS-25-12.html</v>
      </c>
    </row>
    <row r="39" spans="1:25" ht="105" customHeight="1">
      <c r="A39" s="13">
        <v>38</v>
      </c>
      <c r="B39" s="13" t="s">
        <v>45</v>
      </c>
      <c r="C39" s="12" t="s">
        <v>28</v>
      </c>
      <c r="D39" s="14" t="s">
        <v>1166</v>
      </c>
      <c r="E39" s="8"/>
      <c r="F39" s="8"/>
      <c r="G39" s="8" t="s">
        <v>45</v>
      </c>
      <c r="H39" s="8" t="s">
        <v>1254</v>
      </c>
      <c r="I39" s="10" t="s">
        <v>1294</v>
      </c>
      <c r="J39" s="10"/>
      <c r="K39" s="32" t="s">
        <v>1233</v>
      </c>
      <c r="L39" s="36" t="s">
        <v>1237</v>
      </c>
      <c r="M39" s="32"/>
      <c r="N39" s="32">
        <v>300</v>
      </c>
      <c r="O39" s="8">
        <v>1</v>
      </c>
      <c r="P39" s="8">
        <v>1</v>
      </c>
      <c r="Q39" s="8">
        <v>45</v>
      </c>
      <c r="R39" s="8">
        <v>1</v>
      </c>
      <c r="S39" s="8">
        <v>1</v>
      </c>
      <c r="T39" s="8">
        <v>0</v>
      </c>
      <c r="U39" s="37">
        <v>54.05</v>
      </c>
      <c r="V39" s="9">
        <v>54.05</v>
      </c>
      <c r="W39" s="8"/>
      <c r="X39" s="8" t="s">
        <v>1295</v>
      </c>
      <c r="Y39" s="7" t="str">
        <f>HYPERLINK("https://www.ickey.cn/detail/1003001444856147/LRS-75-24.html","https://www.ickey.cn/detail/1003001444856147/LRS-75-24.html")</f>
        <v>https://www.ickey.cn/detail/1003001444856147/LRS-75-24.html</v>
      </c>
    </row>
    <row r="40" spans="1:25" ht="30" customHeight="1">
      <c r="A40" s="13">
        <v>39</v>
      </c>
      <c r="B40" s="13" t="s">
        <v>46</v>
      </c>
      <c r="C40" s="12" t="s">
        <v>17</v>
      </c>
      <c r="D40" s="17" t="s">
        <v>1291</v>
      </c>
      <c r="E40" s="16"/>
      <c r="F40" s="16"/>
      <c r="G40" s="19" t="s">
        <v>46</v>
      </c>
      <c r="H40" s="16"/>
      <c r="I40" s="16"/>
      <c r="J40" s="16"/>
      <c r="K40" s="33"/>
      <c r="L40" s="33"/>
      <c r="M40" s="33"/>
      <c r="N40" s="33"/>
      <c r="O40" s="16"/>
      <c r="P40" s="16"/>
      <c r="Q40" s="16"/>
      <c r="R40" s="16"/>
      <c r="S40" s="16"/>
      <c r="T40" s="16"/>
      <c r="U40" s="33"/>
      <c r="V40" s="16"/>
      <c r="W40" s="16"/>
      <c r="X40" s="16"/>
      <c r="Y40" s="15"/>
    </row>
    <row r="41" spans="1:25" ht="90" customHeight="1">
      <c r="A41" s="13">
        <v>40</v>
      </c>
      <c r="B41" s="13" t="s">
        <v>47</v>
      </c>
      <c r="C41" s="12" t="s">
        <v>28</v>
      </c>
      <c r="D41" s="14" t="s">
        <v>1166</v>
      </c>
      <c r="E41" s="8"/>
      <c r="F41" s="8"/>
      <c r="G41" s="8" t="s">
        <v>47</v>
      </c>
      <c r="H41" s="8" t="s">
        <v>1254</v>
      </c>
      <c r="I41" s="10" t="s">
        <v>1296</v>
      </c>
      <c r="J41" s="10"/>
      <c r="K41" s="32" t="s">
        <v>1233</v>
      </c>
      <c r="L41" s="36" t="s">
        <v>1237</v>
      </c>
      <c r="M41" s="32"/>
      <c r="N41" s="32">
        <v>432</v>
      </c>
      <c r="O41" s="8">
        <v>1</v>
      </c>
      <c r="P41" s="8">
        <v>1</v>
      </c>
      <c r="Q41" s="8">
        <v>108</v>
      </c>
      <c r="R41" s="8">
        <v>1</v>
      </c>
      <c r="S41" s="8">
        <v>1</v>
      </c>
      <c r="T41" s="8">
        <v>0</v>
      </c>
      <c r="U41" s="37">
        <v>34.04</v>
      </c>
      <c r="V41" s="9">
        <v>34.04</v>
      </c>
      <c r="W41" s="8"/>
      <c r="X41" s="8" t="s">
        <v>1297</v>
      </c>
      <c r="Y41" s="7" t="str">
        <f>HYPERLINK("https://www.ickey.cn/detail/1003001444856120/RS-15-5.html","https://www.ickey.cn/detail/1003001444856120/RS-15-5.html")</f>
        <v>https://www.ickey.cn/detail/1003001444856120/RS-15-5.html</v>
      </c>
    </row>
    <row r="42" spans="1:25" ht="105" customHeight="1">
      <c r="A42" s="13">
        <v>41</v>
      </c>
      <c r="B42" s="13" t="s">
        <v>48</v>
      </c>
      <c r="C42" s="12" t="s">
        <v>28</v>
      </c>
      <c r="D42" s="14" t="s">
        <v>1166</v>
      </c>
      <c r="E42" s="8"/>
      <c r="F42" s="8"/>
      <c r="G42" s="8" t="s">
        <v>48</v>
      </c>
      <c r="H42" s="8" t="s">
        <v>1254</v>
      </c>
      <c r="I42" s="10" t="s">
        <v>1298</v>
      </c>
      <c r="J42" s="10"/>
      <c r="K42" s="32" t="s">
        <v>1233</v>
      </c>
      <c r="L42" s="36" t="s">
        <v>1237</v>
      </c>
      <c r="M42" s="32"/>
      <c r="N42" s="32">
        <v>200</v>
      </c>
      <c r="O42" s="8">
        <v>1</v>
      </c>
      <c r="P42" s="8">
        <v>1</v>
      </c>
      <c r="Q42" s="8">
        <v>30</v>
      </c>
      <c r="R42" s="8">
        <v>1</v>
      </c>
      <c r="S42" s="8">
        <v>1</v>
      </c>
      <c r="T42" s="8">
        <v>0</v>
      </c>
      <c r="U42" s="37">
        <v>77.739999999999995</v>
      </c>
      <c r="V42" s="9">
        <v>77.739999999999995</v>
      </c>
      <c r="W42" s="8"/>
      <c r="X42" s="8" t="s">
        <v>1299</v>
      </c>
      <c r="Y42" s="7" t="str">
        <f>HYPERLINK("https://www.ickey.cn/detail/1003001444856157/LRS-150-12.html","https://www.ickey.cn/detail/1003001444856157/LRS-150-12.html")</f>
        <v>https://www.ickey.cn/detail/1003001444856157/LRS-150-12.html</v>
      </c>
    </row>
    <row r="43" spans="1:25" ht="120" customHeight="1">
      <c r="A43" s="13">
        <v>42</v>
      </c>
      <c r="B43" s="13" t="s">
        <v>49</v>
      </c>
      <c r="C43" s="12" t="s">
        <v>22</v>
      </c>
      <c r="D43" s="14" t="s">
        <v>1166</v>
      </c>
      <c r="E43" s="8"/>
      <c r="F43" s="8"/>
      <c r="G43" s="8" t="s">
        <v>49</v>
      </c>
      <c r="H43" s="8" t="s">
        <v>22</v>
      </c>
      <c r="I43" s="10" t="s">
        <v>1300</v>
      </c>
      <c r="J43" s="10"/>
      <c r="K43" s="32" t="s">
        <v>1180</v>
      </c>
      <c r="L43" s="36" t="s">
        <v>1237</v>
      </c>
      <c r="M43" s="32"/>
      <c r="N43" s="32">
        <v>23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0</v>
      </c>
      <c r="U43" s="37">
        <v>2375</v>
      </c>
      <c r="V43" s="9">
        <v>2375</v>
      </c>
      <c r="W43" s="8"/>
      <c r="X43" s="8" t="s">
        <v>1301</v>
      </c>
      <c r="Y43" s="7" t="str">
        <f>HYPERLINK("https://www.ickey.cn/detail/100300101926520/PBA600F-48.html","https://www.ickey.cn/detail/100300101926520/PBA600F-48.html")</f>
        <v>https://www.ickey.cn/detail/100300101926520/PBA600F-48.html</v>
      </c>
    </row>
    <row r="44" spans="1:25" ht="105" customHeight="1">
      <c r="A44" s="13">
        <v>43</v>
      </c>
      <c r="B44" s="13" t="s">
        <v>50</v>
      </c>
      <c r="C44" s="12" t="s">
        <v>28</v>
      </c>
      <c r="D44" s="14" t="s">
        <v>1166</v>
      </c>
      <c r="E44" s="8"/>
      <c r="F44" s="8"/>
      <c r="G44" s="8" t="s">
        <v>50</v>
      </c>
      <c r="H44" s="8" t="s">
        <v>1254</v>
      </c>
      <c r="I44" s="10" t="s">
        <v>1302</v>
      </c>
      <c r="J44" s="10"/>
      <c r="K44" s="32" t="s">
        <v>1180</v>
      </c>
      <c r="L44" s="36" t="s">
        <v>1303</v>
      </c>
      <c r="M44" s="32"/>
      <c r="N44" s="32">
        <v>120</v>
      </c>
      <c r="O44" s="8">
        <v>1</v>
      </c>
      <c r="P44" s="8">
        <v>1</v>
      </c>
      <c r="Q44" s="8">
        <v>6</v>
      </c>
      <c r="R44" s="8">
        <v>1</v>
      </c>
      <c r="S44" s="8">
        <v>1</v>
      </c>
      <c r="T44" s="8">
        <v>0</v>
      </c>
      <c r="U44" s="37">
        <v>2154.87</v>
      </c>
      <c r="V44" s="9">
        <v>2154.87</v>
      </c>
      <c r="W44" s="8"/>
      <c r="X44" s="8" t="s">
        <v>1304</v>
      </c>
      <c r="Y44" s="7" t="str">
        <f>HYPERLINK("https://www.ickey.cn/detail/1003001011075533/RSP-2000-48.html","https://www.ickey.cn/detail/1003001011075533/RSP-2000-48.html")</f>
        <v>https://www.ickey.cn/detail/1003001011075533/RSP-2000-48.html</v>
      </c>
    </row>
    <row r="45" spans="1:25" ht="90" customHeight="1">
      <c r="A45" s="13">
        <v>44</v>
      </c>
      <c r="B45" s="13" t="s">
        <v>51</v>
      </c>
      <c r="C45" s="12" t="s">
        <v>22</v>
      </c>
      <c r="D45" s="14" t="s">
        <v>1166</v>
      </c>
      <c r="E45" s="8"/>
      <c r="F45" s="8"/>
      <c r="G45" s="8" t="s">
        <v>51</v>
      </c>
      <c r="H45" s="8" t="s">
        <v>22</v>
      </c>
      <c r="I45" s="10" t="s">
        <v>1305</v>
      </c>
      <c r="J45" s="10"/>
      <c r="K45" s="32" t="s">
        <v>1233</v>
      </c>
      <c r="L45" s="36" t="s">
        <v>1237</v>
      </c>
      <c r="M45" s="32"/>
      <c r="N45" s="32">
        <v>170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0</v>
      </c>
      <c r="U45" s="37">
        <v>2370</v>
      </c>
      <c r="V45" s="9">
        <v>2370</v>
      </c>
      <c r="W45" s="8"/>
      <c r="X45" s="8" t="s">
        <v>1306</v>
      </c>
      <c r="Y45" s="7" t="str">
        <f>HYPERLINK("https://www.ickey.cn/detail/1003001446345573/PBA600F-24.html","https://www.ickey.cn/detail/1003001446345573/PBA600F-24.html")</f>
        <v>https://www.ickey.cn/detail/1003001446345573/PBA600F-24.html</v>
      </c>
    </row>
    <row r="46" spans="1:25" ht="105" customHeight="1">
      <c r="A46" s="13">
        <v>45</v>
      </c>
      <c r="B46" s="13" t="s">
        <v>52</v>
      </c>
      <c r="C46" s="12" t="s">
        <v>28</v>
      </c>
      <c r="D46" s="14" t="s">
        <v>1166</v>
      </c>
      <c r="E46" s="8"/>
      <c r="F46" s="8"/>
      <c r="G46" s="8" t="s">
        <v>52</v>
      </c>
      <c r="H46" s="8" t="s">
        <v>1254</v>
      </c>
      <c r="I46" s="10" t="s">
        <v>1274</v>
      </c>
      <c r="J46" s="10"/>
      <c r="K46" s="32" t="s">
        <v>1233</v>
      </c>
      <c r="L46" s="36" t="s">
        <v>1237</v>
      </c>
      <c r="M46" s="32"/>
      <c r="N46" s="32">
        <v>100</v>
      </c>
      <c r="O46" s="8">
        <v>1</v>
      </c>
      <c r="P46" s="8">
        <v>1</v>
      </c>
      <c r="Q46" s="8">
        <v>12</v>
      </c>
      <c r="R46" s="8">
        <v>1</v>
      </c>
      <c r="S46" s="8">
        <v>1</v>
      </c>
      <c r="T46" s="8">
        <v>0</v>
      </c>
      <c r="U46" s="37">
        <v>219.30500000000001</v>
      </c>
      <c r="V46" s="9">
        <v>219.3</v>
      </c>
      <c r="W46" s="8"/>
      <c r="X46" s="8" t="s">
        <v>1307</v>
      </c>
      <c r="Y46" s="7" t="str">
        <f>HYPERLINK("https://www.ickey.cn/detail/1003001444856143/NDR-240-24.html","https://www.ickey.cn/detail/1003001444856143/NDR-240-24.html")</f>
        <v>https://www.ickey.cn/detail/1003001444856143/NDR-240-24.html</v>
      </c>
    </row>
    <row r="47" spans="1:25" ht="105" customHeight="1">
      <c r="A47" s="13">
        <v>46</v>
      </c>
      <c r="B47" s="13" t="s">
        <v>53</v>
      </c>
      <c r="C47" s="12" t="s">
        <v>28</v>
      </c>
      <c r="D47" s="14" t="s">
        <v>1166</v>
      </c>
      <c r="E47" s="8"/>
      <c r="F47" s="8"/>
      <c r="G47" s="8" t="s">
        <v>53</v>
      </c>
      <c r="H47" s="8" t="s">
        <v>1254</v>
      </c>
      <c r="I47" s="10" t="s">
        <v>1308</v>
      </c>
      <c r="J47" s="10"/>
      <c r="K47" s="32" t="s">
        <v>1233</v>
      </c>
      <c r="L47" s="36" t="s">
        <v>1237</v>
      </c>
      <c r="M47" s="32"/>
      <c r="N47" s="32">
        <v>432</v>
      </c>
      <c r="O47" s="8">
        <v>1</v>
      </c>
      <c r="P47" s="8">
        <v>1</v>
      </c>
      <c r="Q47" s="8">
        <v>108</v>
      </c>
      <c r="R47" s="8">
        <v>1</v>
      </c>
      <c r="S47" s="8">
        <v>1</v>
      </c>
      <c r="T47" s="8">
        <v>0</v>
      </c>
      <c r="U47" s="37">
        <v>34.04</v>
      </c>
      <c r="V47" s="9">
        <v>34.04</v>
      </c>
      <c r="W47" s="8"/>
      <c r="X47" s="8" t="s">
        <v>1309</v>
      </c>
      <c r="Y47" s="7" t="str">
        <f>HYPERLINK("https://www.ickey.cn/detail/1003001444856154/RS-15-12.html","https://www.ickey.cn/detail/1003001444856154/RS-15-12.html")</f>
        <v>https://www.ickey.cn/detail/1003001444856154/RS-15-12.html</v>
      </c>
    </row>
    <row r="48" spans="1:25" ht="105" customHeight="1">
      <c r="A48" s="13">
        <v>47</v>
      </c>
      <c r="B48" s="13" t="s">
        <v>54</v>
      </c>
      <c r="C48" s="12" t="s">
        <v>22</v>
      </c>
      <c r="D48" s="14" t="s">
        <v>1166</v>
      </c>
      <c r="E48" s="8"/>
      <c r="F48" s="8"/>
      <c r="G48" s="8" t="s">
        <v>54</v>
      </c>
      <c r="H48" s="8" t="s">
        <v>22</v>
      </c>
      <c r="I48" s="10" t="s">
        <v>1310</v>
      </c>
      <c r="J48" s="10" t="s">
        <v>1311</v>
      </c>
      <c r="K48" s="32" t="s">
        <v>1208</v>
      </c>
      <c r="L48" s="36" t="s">
        <v>1209</v>
      </c>
      <c r="M48" s="32"/>
      <c r="N48" s="32">
        <v>19</v>
      </c>
      <c r="O48" s="8">
        <v>1</v>
      </c>
      <c r="P48" s="8">
        <v>1</v>
      </c>
      <c r="Q48" s="8">
        <v>0</v>
      </c>
      <c r="R48" s="8">
        <v>1</v>
      </c>
      <c r="S48" s="8">
        <v>1</v>
      </c>
      <c r="T48" s="8">
        <v>0</v>
      </c>
      <c r="U48" s="37">
        <v>78.0595</v>
      </c>
      <c r="V48" s="9">
        <v>78.05</v>
      </c>
      <c r="W48" s="8"/>
      <c r="X48" s="8" t="s">
        <v>1312</v>
      </c>
      <c r="Y48" s="7" t="str">
        <f>HYPERLINK("https://www.ickey.cn/detail/100010146667660/MGFS32405.html","https://www.ickey.cn/detail/100010146667660/MGFS32405.html")</f>
        <v>https://www.ickey.cn/detail/100010146667660/MGFS32405.html</v>
      </c>
    </row>
    <row r="49" spans="1:25" ht="105" customHeight="1">
      <c r="A49" s="13">
        <v>48</v>
      </c>
      <c r="B49" s="13" t="s">
        <v>55</v>
      </c>
      <c r="C49" s="12" t="s">
        <v>28</v>
      </c>
      <c r="D49" s="14" t="s">
        <v>1166</v>
      </c>
      <c r="E49" s="8"/>
      <c r="F49" s="8"/>
      <c r="G49" s="8" t="s">
        <v>55</v>
      </c>
      <c r="H49" s="8" t="s">
        <v>1254</v>
      </c>
      <c r="I49" s="10" t="s">
        <v>1313</v>
      </c>
      <c r="J49" s="10"/>
      <c r="K49" s="32" t="s">
        <v>1233</v>
      </c>
      <c r="L49" s="36" t="s">
        <v>1237</v>
      </c>
      <c r="M49" s="32"/>
      <c r="N49" s="32">
        <v>240</v>
      </c>
      <c r="O49" s="8">
        <v>1</v>
      </c>
      <c r="P49" s="8">
        <v>1</v>
      </c>
      <c r="Q49" s="8">
        <v>40</v>
      </c>
      <c r="R49" s="8">
        <v>1</v>
      </c>
      <c r="S49" s="8">
        <v>1</v>
      </c>
      <c r="T49" s="8">
        <v>0</v>
      </c>
      <c r="U49" s="37">
        <v>63.94</v>
      </c>
      <c r="V49" s="9">
        <v>63.94</v>
      </c>
      <c r="W49" s="8"/>
      <c r="X49" s="8" t="s">
        <v>1314</v>
      </c>
      <c r="Y49" s="7" t="str">
        <f>HYPERLINK("https://www.ickey.cn/detail/1003001444856165/LRS-100-12.html","https://www.ickey.cn/detail/1003001444856165/LRS-100-12.html")</f>
        <v>https://www.ickey.cn/detail/1003001444856165/LRS-100-12.html</v>
      </c>
    </row>
    <row r="50" spans="1:25" ht="105" customHeight="1">
      <c r="A50" s="13">
        <v>49</v>
      </c>
      <c r="B50" s="13" t="s">
        <v>56</v>
      </c>
      <c r="C50" s="12" t="s">
        <v>28</v>
      </c>
      <c r="D50" s="14" t="s">
        <v>1166</v>
      </c>
      <c r="E50" s="8"/>
      <c r="F50" s="8"/>
      <c r="G50" s="8" t="s">
        <v>56</v>
      </c>
      <c r="H50" s="8" t="s">
        <v>1254</v>
      </c>
      <c r="I50" s="10" t="s">
        <v>1274</v>
      </c>
      <c r="J50" s="10"/>
      <c r="K50" s="32" t="s">
        <v>1233</v>
      </c>
      <c r="L50" s="36" t="s">
        <v>1237</v>
      </c>
      <c r="M50" s="32"/>
      <c r="N50" s="32">
        <v>48</v>
      </c>
      <c r="O50" s="8">
        <v>1</v>
      </c>
      <c r="P50" s="8">
        <v>1</v>
      </c>
      <c r="Q50" s="8">
        <v>8</v>
      </c>
      <c r="R50" s="8">
        <v>1</v>
      </c>
      <c r="S50" s="8">
        <v>1</v>
      </c>
      <c r="T50" s="8">
        <v>0</v>
      </c>
      <c r="U50" s="37">
        <v>424.81</v>
      </c>
      <c r="V50" s="9">
        <v>424.81</v>
      </c>
      <c r="W50" s="8"/>
      <c r="X50" s="8" t="s">
        <v>1315</v>
      </c>
      <c r="Y50" s="7" t="str">
        <f>HYPERLINK("https://www.ickey.cn/detail/1003001444856145/NDR-480-24.html","https://www.ickey.cn/detail/1003001444856145/NDR-480-24.html")</f>
        <v>https://www.ickey.cn/detail/1003001444856145/NDR-480-24.html</v>
      </c>
    </row>
    <row r="51" spans="1:25" ht="180" customHeight="1">
      <c r="A51" s="13">
        <v>50</v>
      </c>
      <c r="B51" s="13" t="s">
        <v>57</v>
      </c>
      <c r="C51" s="12" t="s">
        <v>22</v>
      </c>
      <c r="D51" s="14" t="s">
        <v>1166</v>
      </c>
      <c r="E51" s="8"/>
      <c r="F51" s="8"/>
      <c r="G51" s="8" t="s">
        <v>57</v>
      </c>
      <c r="H51" s="8" t="s">
        <v>22</v>
      </c>
      <c r="I51" s="10" t="s">
        <v>1316</v>
      </c>
      <c r="J51" s="10" t="s">
        <v>1265</v>
      </c>
      <c r="K51" s="32" t="s">
        <v>1180</v>
      </c>
      <c r="L51" s="36" t="s">
        <v>1243</v>
      </c>
      <c r="M51" s="32"/>
      <c r="N51" s="32">
        <v>19</v>
      </c>
      <c r="O51" s="8">
        <v>1</v>
      </c>
      <c r="P51" s="8">
        <v>1</v>
      </c>
      <c r="Q51" s="8">
        <v>0</v>
      </c>
      <c r="R51" s="8">
        <v>1</v>
      </c>
      <c r="S51" s="8">
        <v>1</v>
      </c>
      <c r="T51" s="8">
        <v>0</v>
      </c>
      <c r="U51" s="37">
        <v>175.1337</v>
      </c>
      <c r="V51" s="9">
        <v>175.13</v>
      </c>
      <c r="W51" s="8"/>
      <c r="X51" s="8" t="s">
        <v>1317</v>
      </c>
      <c r="Y51" s="7" t="str">
        <f>HYPERLINK("https://www.ickey.cn/detail/100300106736935/TUHS10F15.html","https://www.ickey.cn/detail/100300106736935/TUHS10F15.html")</f>
        <v>https://www.ickey.cn/detail/100300106736935/TUHS10F15.html</v>
      </c>
    </row>
    <row r="52" spans="1:25" ht="90" customHeight="1">
      <c r="A52" s="13">
        <v>51</v>
      </c>
      <c r="B52" s="13" t="s">
        <v>58</v>
      </c>
      <c r="C52" s="12" t="s">
        <v>28</v>
      </c>
      <c r="D52" s="14" t="s">
        <v>1166</v>
      </c>
      <c r="E52" s="8"/>
      <c r="F52" s="8"/>
      <c r="G52" s="8" t="s">
        <v>58</v>
      </c>
      <c r="H52" s="8" t="s">
        <v>1254</v>
      </c>
      <c r="I52" s="10" t="s">
        <v>1318</v>
      </c>
      <c r="J52" s="10"/>
      <c r="K52" s="32" t="s">
        <v>1233</v>
      </c>
      <c r="L52" s="36" t="s">
        <v>1237</v>
      </c>
      <c r="M52" s="32"/>
      <c r="N52" s="32">
        <v>300</v>
      </c>
      <c r="O52" s="8">
        <v>1</v>
      </c>
      <c r="P52" s="8">
        <v>1</v>
      </c>
      <c r="Q52" s="8">
        <v>45</v>
      </c>
      <c r="R52" s="8">
        <v>1</v>
      </c>
      <c r="S52" s="8">
        <v>1</v>
      </c>
      <c r="T52" s="8">
        <v>0</v>
      </c>
      <c r="U52" s="37">
        <v>55.545000000000002</v>
      </c>
      <c r="V52" s="9">
        <v>55.54</v>
      </c>
      <c r="W52" s="8"/>
      <c r="X52" s="8" t="s">
        <v>1319</v>
      </c>
      <c r="Y52" s="7" t="str">
        <f>HYPERLINK("https://www.ickey.cn/detail/1003001444856144/LRS-75-12.html","https://www.ickey.cn/detail/1003001444856144/LRS-75-12.html")</f>
        <v>https://www.ickey.cn/detail/1003001444856144/LRS-75-12.html</v>
      </c>
    </row>
    <row r="53" spans="1:25" ht="90" customHeight="1">
      <c r="A53" s="13">
        <v>52</v>
      </c>
      <c r="B53" s="13" t="s">
        <v>59</v>
      </c>
      <c r="C53" s="12" t="s">
        <v>28</v>
      </c>
      <c r="D53" s="14" t="s">
        <v>1166</v>
      </c>
      <c r="E53" s="8"/>
      <c r="F53" s="8"/>
      <c r="G53" s="8" t="s">
        <v>59</v>
      </c>
      <c r="H53" s="8" t="s">
        <v>1254</v>
      </c>
      <c r="I53" s="10" t="s">
        <v>1320</v>
      </c>
      <c r="J53" s="10"/>
      <c r="K53" s="32" t="s">
        <v>1233</v>
      </c>
      <c r="L53" s="36" t="s">
        <v>1237</v>
      </c>
      <c r="M53" s="32"/>
      <c r="N53" s="32">
        <v>252</v>
      </c>
      <c r="O53" s="8">
        <v>1</v>
      </c>
      <c r="P53" s="8">
        <v>1</v>
      </c>
      <c r="Q53" s="8">
        <v>42</v>
      </c>
      <c r="R53" s="8">
        <v>1</v>
      </c>
      <c r="S53" s="8">
        <v>1</v>
      </c>
      <c r="T53" s="8">
        <v>0</v>
      </c>
      <c r="U53" s="37">
        <v>81.88</v>
      </c>
      <c r="V53" s="9">
        <v>81.88</v>
      </c>
      <c r="W53" s="8"/>
      <c r="X53" s="8" t="s">
        <v>1321</v>
      </c>
      <c r="Y53" s="7" t="str">
        <f>HYPERLINK("https://www.ickey.cn/detail/1003001444856164/MDR-60-24.html","https://www.ickey.cn/detail/1003001444856164/MDR-60-24.html")</f>
        <v>https://www.ickey.cn/detail/1003001444856164/MDR-60-24.html</v>
      </c>
    </row>
    <row r="54" spans="1:25" ht="90" customHeight="1">
      <c r="A54" s="13">
        <v>53</v>
      </c>
      <c r="B54" s="13" t="s">
        <v>60</v>
      </c>
      <c r="C54" s="12" t="s">
        <v>28</v>
      </c>
      <c r="D54" s="14" t="s">
        <v>1166</v>
      </c>
      <c r="E54" s="8"/>
      <c r="F54" s="8"/>
      <c r="G54" s="8" t="s">
        <v>60</v>
      </c>
      <c r="H54" s="8" t="s">
        <v>1254</v>
      </c>
      <c r="I54" s="10" t="s">
        <v>1322</v>
      </c>
      <c r="J54" s="10"/>
      <c r="K54" s="32" t="s">
        <v>1233</v>
      </c>
      <c r="L54" s="36" t="s">
        <v>1323</v>
      </c>
      <c r="M54" s="32" t="s">
        <v>1181</v>
      </c>
      <c r="N54" s="32">
        <v>100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0</v>
      </c>
      <c r="U54" s="37">
        <v>45.54</v>
      </c>
      <c r="V54" s="9">
        <v>45.54</v>
      </c>
      <c r="W54" s="8"/>
      <c r="X54" s="8" t="s">
        <v>1324</v>
      </c>
      <c r="Y54" s="7" t="str">
        <f>HYPERLINK("https://www.ickey.cn/detail/100300101896301/RS-25-5.html","https://www.ickey.cn/detail/100300101896301/RS-25-5.html")</f>
        <v>https://www.ickey.cn/detail/100300101896301/RS-25-5.html</v>
      </c>
    </row>
    <row r="55" spans="1:25" ht="105" customHeight="1">
      <c r="A55" s="13">
        <v>54</v>
      </c>
      <c r="B55" s="13" t="s">
        <v>61</v>
      </c>
      <c r="C55" s="12" t="s">
        <v>28</v>
      </c>
      <c r="D55" s="14" t="s">
        <v>1166</v>
      </c>
      <c r="E55" s="8"/>
      <c r="F55" s="8"/>
      <c r="G55" s="8" t="s">
        <v>61</v>
      </c>
      <c r="H55" s="8" t="s">
        <v>1254</v>
      </c>
      <c r="I55" s="10" t="s">
        <v>1325</v>
      </c>
      <c r="J55" s="10"/>
      <c r="K55" s="32" t="s">
        <v>1233</v>
      </c>
      <c r="L55" s="36" t="s">
        <v>1237</v>
      </c>
      <c r="M55" s="32"/>
      <c r="N55" s="32">
        <v>36</v>
      </c>
      <c r="O55" s="8">
        <v>1</v>
      </c>
      <c r="P55" s="8">
        <v>1</v>
      </c>
      <c r="Q55" s="8">
        <v>6</v>
      </c>
      <c r="R55" s="8">
        <v>1</v>
      </c>
      <c r="S55" s="8">
        <v>1</v>
      </c>
      <c r="T55" s="8">
        <v>0</v>
      </c>
      <c r="U55" s="37">
        <v>1093.8800000000001</v>
      </c>
      <c r="V55" s="9">
        <v>1093.8800000000001</v>
      </c>
      <c r="W55" s="8"/>
      <c r="X55" s="8" t="s">
        <v>1326</v>
      </c>
      <c r="Y55" s="7" t="str">
        <f>HYPERLINK("https://www.ickey.cn/detail/1003001444856162/RSP-1000-48.html","https://www.ickey.cn/detail/1003001444856162/RSP-1000-48.html")</f>
        <v>https://www.ickey.cn/detail/1003001444856162/RSP-1000-48.html</v>
      </c>
    </row>
    <row r="56" spans="1:25" ht="120" customHeight="1">
      <c r="A56" s="13">
        <v>55</v>
      </c>
      <c r="B56" s="13" t="s">
        <v>62</v>
      </c>
      <c r="C56" s="12" t="s">
        <v>22</v>
      </c>
      <c r="D56" s="14" t="s">
        <v>1166</v>
      </c>
      <c r="E56" s="8"/>
      <c r="F56" s="8"/>
      <c r="G56" s="8" t="s">
        <v>62</v>
      </c>
      <c r="H56" s="8" t="s">
        <v>22</v>
      </c>
      <c r="I56" s="10" t="s">
        <v>1327</v>
      </c>
      <c r="J56" s="10" t="s">
        <v>1328</v>
      </c>
      <c r="K56" s="32" t="s">
        <v>1233</v>
      </c>
      <c r="L56" s="36" t="s">
        <v>1237</v>
      </c>
      <c r="M56" s="32"/>
      <c r="N56" s="32">
        <v>5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0</v>
      </c>
      <c r="U56" s="37">
        <v>2401.1999999999998</v>
      </c>
      <c r="V56" s="9">
        <v>2401.1999999999998</v>
      </c>
      <c r="W56" s="8"/>
      <c r="X56" s="8" t="s">
        <v>1329</v>
      </c>
      <c r="Y56" s="7" t="str">
        <f>HYPERLINK("https://www.ickey.cn/detail/10030010629457/TUNS1200F12.html","https://www.ickey.cn/detail/10030010629457/TUNS1200F12.html")</f>
        <v>https://www.ickey.cn/detail/10030010629457/TUNS1200F12.html</v>
      </c>
    </row>
    <row r="57" spans="1:25" ht="105" customHeight="1">
      <c r="A57" s="13">
        <v>56</v>
      </c>
      <c r="B57" s="13" t="s">
        <v>63</v>
      </c>
      <c r="C57" s="12" t="s">
        <v>28</v>
      </c>
      <c r="D57" s="14" t="s">
        <v>1166</v>
      </c>
      <c r="E57" s="8"/>
      <c r="F57" s="8"/>
      <c r="G57" s="8" t="s">
        <v>63</v>
      </c>
      <c r="H57" s="8" t="s">
        <v>1254</v>
      </c>
      <c r="I57" s="10" t="s">
        <v>1330</v>
      </c>
      <c r="J57" s="10"/>
      <c r="K57" s="32" t="s">
        <v>1233</v>
      </c>
      <c r="L57" s="36" t="s">
        <v>1237</v>
      </c>
      <c r="M57" s="32"/>
      <c r="N57" s="32">
        <v>36</v>
      </c>
      <c r="O57" s="8">
        <v>1</v>
      </c>
      <c r="P57" s="8">
        <v>1</v>
      </c>
      <c r="Q57" s="8">
        <v>6</v>
      </c>
      <c r="R57" s="8">
        <v>1</v>
      </c>
      <c r="S57" s="8">
        <v>1</v>
      </c>
      <c r="T57" s="8">
        <v>0</v>
      </c>
      <c r="U57" s="37">
        <v>2028.0250000000001</v>
      </c>
      <c r="V57" s="9">
        <v>2028.02</v>
      </c>
      <c r="W57" s="8"/>
      <c r="X57" s="8" t="s">
        <v>1331</v>
      </c>
      <c r="Y57" s="7" t="str">
        <f>HYPERLINK("https://www.ickey.cn/detail/1003001445738452/RSP-2000-24.html","https://www.ickey.cn/detail/1003001445738452/RSP-2000-24.html")</f>
        <v>https://www.ickey.cn/detail/1003001445738452/RSP-2000-24.html</v>
      </c>
    </row>
    <row r="58" spans="1:25" ht="105" customHeight="1">
      <c r="A58" s="13">
        <v>57</v>
      </c>
      <c r="B58" s="13" t="s">
        <v>64</v>
      </c>
      <c r="C58" s="12" t="s">
        <v>28</v>
      </c>
      <c r="D58" s="14" t="s">
        <v>1166</v>
      </c>
      <c r="E58" s="8"/>
      <c r="F58" s="8"/>
      <c r="G58" s="8" t="s">
        <v>64</v>
      </c>
      <c r="H58" s="8" t="s">
        <v>1254</v>
      </c>
      <c r="I58" s="10" t="s">
        <v>1332</v>
      </c>
      <c r="J58" s="10"/>
      <c r="K58" s="32" t="s">
        <v>1233</v>
      </c>
      <c r="L58" s="36" t="s">
        <v>1237</v>
      </c>
      <c r="M58" s="32"/>
      <c r="N58" s="32">
        <v>54</v>
      </c>
      <c r="O58" s="8">
        <v>1</v>
      </c>
      <c r="P58" s="8">
        <v>1</v>
      </c>
      <c r="Q58" s="8">
        <v>9</v>
      </c>
      <c r="R58" s="8">
        <v>1</v>
      </c>
      <c r="S58" s="8">
        <v>1</v>
      </c>
      <c r="T58" s="8">
        <v>0</v>
      </c>
      <c r="U58" s="37">
        <v>379.04</v>
      </c>
      <c r="V58" s="9">
        <v>379.04</v>
      </c>
      <c r="W58" s="8"/>
      <c r="X58" s="8" t="s">
        <v>1333</v>
      </c>
      <c r="Y58" s="7" t="str">
        <f>HYPERLINK("https://www.ickey.cn/detail/1003001444856141/RSP-500-24.html","https://www.ickey.cn/detail/1003001444856141/RSP-500-24.html")</f>
        <v>https://www.ickey.cn/detail/1003001444856141/RSP-500-24.html</v>
      </c>
    </row>
    <row r="59" spans="1:25" ht="120" customHeight="1">
      <c r="A59" s="13">
        <v>58</v>
      </c>
      <c r="B59" s="13" t="s">
        <v>65</v>
      </c>
      <c r="C59" s="12" t="s">
        <v>28</v>
      </c>
      <c r="D59" s="11" t="s">
        <v>1219</v>
      </c>
      <c r="E59" s="8" t="s">
        <v>1271</v>
      </c>
      <c r="F59" s="8"/>
      <c r="G59" s="8" t="s">
        <v>65</v>
      </c>
      <c r="H59" s="8" t="s">
        <v>1254</v>
      </c>
      <c r="I59" s="10" t="s">
        <v>1272</v>
      </c>
      <c r="J59" s="10"/>
      <c r="K59" s="32" t="s">
        <v>1233</v>
      </c>
      <c r="L59" s="36" t="s">
        <v>1237</v>
      </c>
      <c r="M59" s="32"/>
      <c r="N59" s="32">
        <v>180</v>
      </c>
      <c r="O59" s="8">
        <v>1</v>
      </c>
      <c r="P59" s="8">
        <v>1</v>
      </c>
      <c r="Q59" s="8">
        <v>60</v>
      </c>
      <c r="R59" s="8">
        <v>1</v>
      </c>
      <c r="S59" s="8">
        <v>1</v>
      </c>
      <c r="T59" s="8">
        <v>0</v>
      </c>
      <c r="U59" s="37">
        <v>80.5</v>
      </c>
      <c r="V59" s="9">
        <v>80.5</v>
      </c>
      <c r="W59" s="8"/>
      <c r="X59" s="8" t="s">
        <v>1334</v>
      </c>
      <c r="Y59" s="7" t="str">
        <f>HYPERLINK("https://www.ickey.cn/detail/1003001444856186/HDR-60-24.html","https://www.ickey.cn/detail/1003001444856186/HDR-60-24.html")</f>
        <v>https://www.ickey.cn/detail/1003001444856186/HDR-60-24.html</v>
      </c>
    </row>
    <row r="60" spans="1:25" ht="105" customHeight="1">
      <c r="A60" s="13">
        <v>59</v>
      </c>
      <c r="B60" s="13" t="s">
        <v>66</v>
      </c>
      <c r="C60" s="12" t="s">
        <v>22</v>
      </c>
      <c r="D60" s="14" t="s">
        <v>1166</v>
      </c>
      <c r="E60" s="8"/>
      <c r="F60" s="8"/>
      <c r="G60" s="8" t="s">
        <v>66</v>
      </c>
      <c r="H60" s="8" t="s">
        <v>22</v>
      </c>
      <c r="I60" s="10" t="s">
        <v>1335</v>
      </c>
      <c r="J60" s="10" t="s">
        <v>1265</v>
      </c>
      <c r="K60" s="32" t="s">
        <v>1233</v>
      </c>
      <c r="L60" s="36" t="s">
        <v>1237</v>
      </c>
      <c r="M60" s="32"/>
      <c r="N60" s="32">
        <v>9</v>
      </c>
      <c r="O60" s="8">
        <v>1</v>
      </c>
      <c r="P60" s="8">
        <v>1</v>
      </c>
      <c r="Q60" s="8">
        <v>0</v>
      </c>
      <c r="R60" s="8">
        <v>1</v>
      </c>
      <c r="S60" s="8">
        <v>1</v>
      </c>
      <c r="T60" s="8">
        <v>0</v>
      </c>
      <c r="U60" s="37">
        <v>189</v>
      </c>
      <c r="V60" s="9">
        <v>189</v>
      </c>
      <c r="W60" s="8"/>
      <c r="X60" s="8" t="s">
        <v>1336</v>
      </c>
      <c r="Y60" s="7" t="str">
        <f>HYPERLINK("https://www.ickey.cn/detail/1003001436911179/TUHS25F12.html","https://www.ickey.cn/detail/1003001436911179/TUHS25F12.html")</f>
        <v>https://www.ickey.cn/detail/1003001436911179/TUHS25F12.html</v>
      </c>
    </row>
    <row r="61" spans="1:25" ht="105" customHeight="1">
      <c r="A61" s="13">
        <v>60</v>
      </c>
      <c r="B61" s="13" t="s">
        <v>67</v>
      </c>
      <c r="C61" s="12" t="s">
        <v>28</v>
      </c>
      <c r="D61" s="14" t="s">
        <v>1166</v>
      </c>
      <c r="E61" s="8"/>
      <c r="F61" s="8"/>
      <c r="G61" s="8" t="s">
        <v>67</v>
      </c>
      <c r="H61" s="8" t="s">
        <v>1254</v>
      </c>
      <c r="I61" s="10" t="s">
        <v>1337</v>
      </c>
      <c r="J61" s="10"/>
      <c r="K61" s="32" t="s">
        <v>1233</v>
      </c>
      <c r="L61" s="36" t="s">
        <v>1237</v>
      </c>
      <c r="M61" s="32"/>
      <c r="N61" s="32">
        <v>90</v>
      </c>
      <c r="O61" s="8">
        <v>1</v>
      </c>
      <c r="P61" s="8">
        <v>1</v>
      </c>
      <c r="Q61" s="8">
        <v>15</v>
      </c>
      <c r="R61" s="8">
        <v>1</v>
      </c>
      <c r="S61" s="8">
        <v>1</v>
      </c>
      <c r="T61" s="8">
        <v>0</v>
      </c>
      <c r="U61" s="37">
        <v>129.03</v>
      </c>
      <c r="V61" s="9">
        <v>129.03</v>
      </c>
      <c r="W61" s="8"/>
      <c r="X61" s="8" t="s">
        <v>1338</v>
      </c>
      <c r="Y61" s="7" t="str">
        <f>HYPERLINK("https://www.ickey.cn/detail/1003001444856176/LRS-350-12.html","https://www.ickey.cn/detail/1003001444856176/LRS-350-12.html")</f>
        <v>https://www.ickey.cn/detail/1003001444856176/LRS-350-12.html</v>
      </c>
    </row>
    <row r="62" spans="1:25" ht="105" customHeight="1">
      <c r="A62" s="13">
        <v>61</v>
      </c>
      <c r="B62" s="13" t="s">
        <v>68</v>
      </c>
      <c r="C62" s="12" t="s">
        <v>28</v>
      </c>
      <c r="D62" s="14" t="s">
        <v>1166</v>
      </c>
      <c r="E62" s="8"/>
      <c r="F62" s="8"/>
      <c r="G62" s="8" t="s">
        <v>68</v>
      </c>
      <c r="H62" s="8" t="s">
        <v>1254</v>
      </c>
      <c r="I62" s="10" t="s">
        <v>1339</v>
      </c>
      <c r="J62" s="10"/>
      <c r="K62" s="32" t="s">
        <v>1233</v>
      </c>
      <c r="L62" s="36" t="s">
        <v>1237</v>
      </c>
      <c r="M62" s="32"/>
      <c r="N62" s="32">
        <v>120</v>
      </c>
      <c r="O62" s="8">
        <v>1</v>
      </c>
      <c r="P62" s="8">
        <v>1</v>
      </c>
      <c r="Q62" s="8">
        <v>20</v>
      </c>
      <c r="R62" s="8">
        <v>1</v>
      </c>
      <c r="S62" s="8">
        <v>1</v>
      </c>
      <c r="T62" s="8">
        <v>0</v>
      </c>
      <c r="U62" s="37">
        <v>108.33</v>
      </c>
      <c r="V62" s="9">
        <v>108.33</v>
      </c>
      <c r="W62" s="8"/>
      <c r="X62" s="8" t="s">
        <v>1340</v>
      </c>
      <c r="Y62" s="7" t="str">
        <f>HYPERLINK("https://www.ickey.cn/detail/1003001444856177/EDR-120-24.html","https://www.ickey.cn/detail/1003001444856177/EDR-120-24.html")</f>
        <v>https://www.ickey.cn/detail/1003001444856177/EDR-120-24.html</v>
      </c>
    </row>
    <row r="63" spans="1:25" ht="90" customHeight="1">
      <c r="A63" s="13">
        <v>62</v>
      </c>
      <c r="B63" s="13" t="s">
        <v>69</v>
      </c>
      <c r="C63" s="12" t="s">
        <v>22</v>
      </c>
      <c r="D63" s="14" t="s">
        <v>1166</v>
      </c>
      <c r="E63" s="8"/>
      <c r="F63" s="8"/>
      <c r="G63" s="8" t="s">
        <v>69</v>
      </c>
      <c r="H63" s="8" t="s">
        <v>22</v>
      </c>
      <c r="I63" s="10" t="s">
        <v>1341</v>
      </c>
      <c r="J63" s="10" t="s">
        <v>1236</v>
      </c>
      <c r="K63" s="32" t="s">
        <v>1180</v>
      </c>
      <c r="L63" s="36" t="s">
        <v>1342</v>
      </c>
      <c r="M63" s="32"/>
      <c r="N63" s="32">
        <v>12</v>
      </c>
      <c r="O63" s="8">
        <v>1</v>
      </c>
      <c r="P63" s="8">
        <v>1</v>
      </c>
      <c r="Q63" s="8">
        <v>0</v>
      </c>
      <c r="R63" s="8">
        <v>1</v>
      </c>
      <c r="S63" s="8">
        <v>1</v>
      </c>
      <c r="T63" s="8">
        <v>0</v>
      </c>
      <c r="U63" s="37">
        <v>1643.7545</v>
      </c>
      <c r="V63" s="9">
        <v>1643.75</v>
      </c>
      <c r="W63" s="8"/>
      <c r="X63" s="8" t="s">
        <v>1343</v>
      </c>
      <c r="Y63" s="7" t="str">
        <f>HYPERLINK("https://www.ickey.cn/detail/1003001438187963/TUNS500F28.html","https://www.ickey.cn/detail/1003001438187963/TUNS500F28.html")</f>
        <v>https://www.ickey.cn/detail/1003001438187963/TUNS500F28.html</v>
      </c>
    </row>
    <row r="64" spans="1:25" ht="105" customHeight="1">
      <c r="A64" s="13">
        <v>63</v>
      </c>
      <c r="B64" s="13" t="s">
        <v>70</v>
      </c>
      <c r="C64" s="12" t="s">
        <v>28</v>
      </c>
      <c r="D64" s="14" t="s">
        <v>1166</v>
      </c>
      <c r="E64" s="8"/>
      <c r="F64" s="8"/>
      <c r="G64" s="8" t="s">
        <v>70</v>
      </c>
      <c r="H64" s="8" t="s">
        <v>1254</v>
      </c>
      <c r="I64" s="10" t="s">
        <v>1344</v>
      </c>
      <c r="J64" s="10"/>
      <c r="K64" s="32" t="s">
        <v>1233</v>
      </c>
      <c r="L64" s="36" t="s">
        <v>1237</v>
      </c>
      <c r="M64" s="32"/>
      <c r="N64" s="32">
        <v>300</v>
      </c>
      <c r="O64" s="8">
        <v>1</v>
      </c>
      <c r="P64" s="8">
        <v>1</v>
      </c>
      <c r="Q64" s="8">
        <v>60</v>
      </c>
      <c r="R64" s="8">
        <v>1</v>
      </c>
      <c r="S64" s="8">
        <v>1</v>
      </c>
      <c r="T64" s="8">
        <v>0</v>
      </c>
      <c r="U64" s="37">
        <v>47.265000000000001</v>
      </c>
      <c r="V64" s="9">
        <v>47.26</v>
      </c>
      <c r="W64" s="8"/>
      <c r="X64" s="8" t="s">
        <v>1345</v>
      </c>
      <c r="Y64" s="7" t="str">
        <f>HYPERLINK("https://www.ickey.cn/detail/1003001444856158/LRS-50-12.html","https://www.ickey.cn/detail/1003001444856158/LRS-50-12.html")</f>
        <v>https://www.ickey.cn/detail/1003001444856158/LRS-50-12.html</v>
      </c>
    </row>
    <row r="65" spans="1:25" ht="105" customHeight="1">
      <c r="A65" s="13">
        <v>64</v>
      </c>
      <c r="B65" s="13" t="s">
        <v>71</v>
      </c>
      <c r="C65" s="12" t="s">
        <v>28</v>
      </c>
      <c r="D65" s="14" t="s">
        <v>1166</v>
      </c>
      <c r="E65" s="8"/>
      <c r="F65" s="8"/>
      <c r="G65" s="8" t="s">
        <v>71</v>
      </c>
      <c r="H65" s="8" t="s">
        <v>1254</v>
      </c>
      <c r="I65" s="10" t="s">
        <v>1278</v>
      </c>
      <c r="J65" s="10"/>
      <c r="K65" s="32" t="s">
        <v>1233</v>
      </c>
      <c r="L65" s="36" t="s">
        <v>1237</v>
      </c>
      <c r="M65" s="32"/>
      <c r="N65" s="32">
        <v>120</v>
      </c>
      <c r="O65" s="8">
        <v>1</v>
      </c>
      <c r="P65" s="8">
        <v>1</v>
      </c>
      <c r="Q65" s="8">
        <v>20</v>
      </c>
      <c r="R65" s="8">
        <v>1</v>
      </c>
      <c r="S65" s="8">
        <v>1</v>
      </c>
      <c r="T65" s="8">
        <v>0</v>
      </c>
      <c r="U65" s="37">
        <v>227.7</v>
      </c>
      <c r="V65" s="9">
        <v>227.7</v>
      </c>
      <c r="W65" s="8"/>
      <c r="X65" s="8" t="s">
        <v>1346</v>
      </c>
      <c r="Y65" s="7" t="str">
        <f>HYPERLINK("https://www.ickey.cn/detail/1003001444856142/SDR-120-24.html","https://www.ickey.cn/detail/1003001444856142/SDR-120-24.html")</f>
        <v>https://www.ickey.cn/detail/1003001444856142/SDR-120-24.html</v>
      </c>
    </row>
    <row r="66" spans="1:25" ht="120" customHeight="1">
      <c r="A66" s="13">
        <v>65</v>
      </c>
      <c r="B66" s="13" t="s">
        <v>72</v>
      </c>
      <c r="C66" s="12" t="s">
        <v>28</v>
      </c>
      <c r="D66" s="11" t="s">
        <v>1219</v>
      </c>
      <c r="E66" s="8" t="s">
        <v>1271</v>
      </c>
      <c r="F66" s="8"/>
      <c r="G66" s="8" t="s">
        <v>72</v>
      </c>
      <c r="H66" s="8" t="s">
        <v>1254</v>
      </c>
      <c r="I66" s="10" t="s">
        <v>1347</v>
      </c>
      <c r="J66" s="10"/>
      <c r="K66" s="32" t="s">
        <v>1233</v>
      </c>
      <c r="L66" s="36" t="s">
        <v>1237</v>
      </c>
      <c r="M66" s="32"/>
      <c r="N66" s="32">
        <v>320</v>
      </c>
      <c r="O66" s="8">
        <v>1</v>
      </c>
      <c r="P66" s="8">
        <v>1</v>
      </c>
      <c r="Q66" s="8">
        <v>160</v>
      </c>
      <c r="R66" s="8">
        <v>1</v>
      </c>
      <c r="S66" s="8">
        <v>1</v>
      </c>
      <c r="T66" s="8">
        <v>0</v>
      </c>
      <c r="U66" s="37">
        <v>48.53</v>
      </c>
      <c r="V66" s="9">
        <v>48.53</v>
      </c>
      <c r="W66" s="8"/>
      <c r="X66" s="8" t="s">
        <v>1348</v>
      </c>
      <c r="Y66" s="7" t="str">
        <f>HYPERLINK("https://www.ickey.cn/detail/1003001444856187/HDR-15-12.html","https://www.ickey.cn/detail/1003001444856187/HDR-15-12.html")</f>
        <v>https://www.ickey.cn/detail/1003001444856187/HDR-15-12.html</v>
      </c>
    </row>
    <row r="67" spans="1:25" ht="107" customHeight="1">
      <c r="A67" s="13">
        <v>66</v>
      </c>
      <c r="B67" s="13" t="s">
        <v>73</v>
      </c>
      <c r="C67" s="12" t="s">
        <v>17</v>
      </c>
      <c r="D67" s="14" t="s">
        <v>1166</v>
      </c>
      <c r="E67" s="8"/>
      <c r="F67" s="11" t="s">
        <v>1211</v>
      </c>
      <c r="G67" s="8" t="s">
        <v>73</v>
      </c>
      <c r="H67" s="8" t="s">
        <v>17</v>
      </c>
      <c r="I67" s="10"/>
      <c r="J67" s="10"/>
      <c r="K67" s="32" t="s">
        <v>1233</v>
      </c>
      <c r="L67" s="36" t="s">
        <v>1237</v>
      </c>
      <c r="M67" s="32"/>
      <c r="N67" s="32">
        <v>12923</v>
      </c>
      <c r="O67" s="8">
        <v>10</v>
      </c>
      <c r="P67" s="8">
        <v>1</v>
      </c>
      <c r="Q67" s="8">
        <v>1</v>
      </c>
      <c r="R67" s="18">
        <v>10</v>
      </c>
      <c r="S67" s="8">
        <v>1</v>
      </c>
      <c r="T67" s="8">
        <v>0</v>
      </c>
      <c r="U67" s="37">
        <v>79.09</v>
      </c>
      <c r="V67" s="9">
        <v>790.9</v>
      </c>
      <c r="W67" s="8"/>
      <c r="X67" s="8"/>
      <c r="Y67" s="7" t="str">
        <f>HYPERLINK("https://www.ickey.cn/detail/100300109141653/DCL12S0A0S20NFA.html","https://www.ickey.cn/detail/100300109141653/DCL12S0A0S20NFA.html")</f>
        <v>https://www.ickey.cn/detail/100300109141653/DCL12S0A0S20NFA.html</v>
      </c>
    </row>
    <row r="68" spans="1:25" ht="105" customHeight="1">
      <c r="A68" s="13">
        <v>67</v>
      </c>
      <c r="B68" s="13" t="s">
        <v>74</v>
      </c>
      <c r="C68" s="12" t="s">
        <v>28</v>
      </c>
      <c r="D68" s="14" t="s">
        <v>1166</v>
      </c>
      <c r="E68" s="8"/>
      <c r="F68" s="8"/>
      <c r="G68" s="8" t="s">
        <v>74</v>
      </c>
      <c r="H68" s="8" t="s">
        <v>1254</v>
      </c>
      <c r="I68" s="10" t="s">
        <v>1349</v>
      </c>
      <c r="J68" s="10"/>
      <c r="K68" s="32" t="s">
        <v>1233</v>
      </c>
      <c r="L68" s="36" t="s">
        <v>1237</v>
      </c>
      <c r="M68" s="32"/>
      <c r="N68" s="32">
        <v>300</v>
      </c>
      <c r="O68" s="8">
        <v>1</v>
      </c>
      <c r="P68" s="8">
        <v>1</v>
      </c>
      <c r="Q68" s="8">
        <v>60</v>
      </c>
      <c r="R68" s="8">
        <v>1</v>
      </c>
      <c r="S68" s="8">
        <v>1</v>
      </c>
      <c r="T68" s="8">
        <v>0</v>
      </c>
      <c r="U68" s="37">
        <v>42.32</v>
      </c>
      <c r="V68" s="9">
        <v>42.32</v>
      </c>
      <c r="W68" s="8"/>
      <c r="X68" s="8" t="s">
        <v>1350</v>
      </c>
      <c r="Y68" s="7" t="str">
        <f>HYPERLINK("https://www.ickey.cn/detail/1003001444856153/RS-25-24.html","https://www.ickey.cn/detail/1003001444856153/RS-25-24.html")</f>
        <v>https://www.ickey.cn/detail/1003001444856153/RS-25-24.html</v>
      </c>
    </row>
    <row r="69" spans="1:25" ht="105" customHeight="1">
      <c r="A69" s="13">
        <v>68</v>
      </c>
      <c r="B69" s="13" t="s">
        <v>75</v>
      </c>
      <c r="C69" s="12" t="s">
        <v>28</v>
      </c>
      <c r="D69" s="14" t="s">
        <v>1166</v>
      </c>
      <c r="E69" s="8"/>
      <c r="F69" s="8"/>
      <c r="G69" s="8" t="s">
        <v>75</v>
      </c>
      <c r="H69" s="8" t="s">
        <v>1351</v>
      </c>
      <c r="I69" s="10" t="s">
        <v>1352</v>
      </c>
      <c r="J69" s="10"/>
      <c r="K69" s="32" t="s">
        <v>1353</v>
      </c>
      <c r="L69" s="36" t="s">
        <v>1354</v>
      </c>
      <c r="M69" s="32"/>
      <c r="N69" s="32">
        <v>15</v>
      </c>
      <c r="O69" s="8">
        <v>1</v>
      </c>
      <c r="P69" s="8">
        <v>1</v>
      </c>
      <c r="Q69" s="8">
        <v>0</v>
      </c>
      <c r="R69" s="8">
        <v>1</v>
      </c>
      <c r="S69" s="8">
        <v>1</v>
      </c>
      <c r="T69" s="8">
        <v>0</v>
      </c>
      <c r="U69" s="37">
        <v>126.9196</v>
      </c>
      <c r="V69" s="9">
        <v>126.91</v>
      </c>
      <c r="W69" s="8"/>
      <c r="X69" s="8" t="s">
        <v>1355</v>
      </c>
      <c r="Y69" s="7" t="str">
        <f>HYPERLINK("https://www.ickey.cn/detail/1001401411776228/LRS-350-48.html","https://www.ickey.cn/detail/1001401411776228/LRS-350-48.html")</f>
        <v>https://www.ickey.cn/detail/1001401411776228/LRS-350-48.html</v>
      </c>
    </row>
    <row r="70" spans="1:25" ht="105" customHeight="1">
      <c r="A70" s="13">
        <v>69</v>
      </c>
      <c r="B70" s="13" t="s">
        <v>76</v>
      </c>
      <c r="C70" s="12" t="s">
        <v>28</v>
      </c>
      <c r="D70" s="14" t="s">
        <v>1166</v>
      </c>
      <c r="E70" s="8"/>
      <c r="F70" s="8"/>
      <c r="G70" s="8" t="s">
        <v>76</v>
      </c>
      <c r="H70" s="8" t="s">
        <v>1351</v>
      </c>
      <c r="I70" s="10" t="s">
        <v>1356</v>
      </c>
      <c r="J70" s="10"/>
      <c r="K70" s="32" t="s">
        <v>1353</v>
      </c>
      <c r="L70" s="36" t="s">
        <v>1354</v>
      </c>
      <c r="M70" s="32"/>
      <c r="N70" s="32">
        <v>9</v>
      </c>
      <c r="O70" s="8">
        <v>1</v>
      </c>
      <c r="P70" s="8">
        <v>1</v>
      </c>
      <c r="Q70" s="8">
        <v>0</v>
      </c>
      <c r="R70" s="8">
        <v>1</v>
      </c>
      <c r="S70" s="8">
        <v>1</v>
      </c>
      <c r="T70" s="8">
        <v>0</v>
      </c>
      <c r="U70" s="37">
        <v>95.668000000000006</v>
      </c>
      <c r="V70" s="9">
        <v>95.66</v>
      </c>
      <c r="W70" s="8"/>
      <c r="X70" s="8" t="s">
        <v>1357</v>
      </c>
      <c r="Y70" s="7" t="str">
        <f>HYPERLINK("https://www.ickey.cn/detail/1001401411776738/LRS-200-24.html","https://www.ickey.cn/detail/1001401411776738/LRS-200-24.html")</f>
        <v>https://www.ickey.cn/detail/1001401411776738/LRS-200-24.html</v>
      </c>
    </row>
    <row r="71" spans="1:25" ht="105" customHeight="1">
      <c r="A71" s="13">
        <v>70</v>
      </c>
      <c r="B71" s="13" t="s">
        <v>77</v>
      </c>
      <c r="C71" s="12" t="s">
        <v>28</v>
      </c>
      <c r="D71" s="14" t="s">
        <v>1166</v>
      </c>
      <c r="E71" s="8"/>
      <c r="F71" s="8"/>
      <c r="G71" s="8" t="s">
        <v>77</v>
      </c>
      <c r="H71" s="8" t="s">
        <v>1254</v>
      </c>
      <c r="I71" s="10" t="s">
        <v>1358</v>
      </c>
      <c r="J71" s="10"/>
      <c r="K71" s="32" t="s">
        <v>1233</v>
      </c>
      <c r="L71" s="36" t="s">
        <v>1237</v>
      </c>
      <c r="M71" s="32"/>
      <c r="N71" s="32">
        <v>36</v>
      </c>
      <c r="O71" s="8">
        <v>1</v>
      </c>
      <c r="P71" s="8">
        <v>1</v>
      </c>
      <c r="Q71" s="8">
        <v>6</v>
      </c>
      <c r="R71" s="8">
        <v>1</v>
      </c>
      <c r="S71" s="8">
        <v>1</v>
      </c>
      <c r="T71" s="8">
        <v>0</v>
      </c>
      <c r="U71" s="37">
        <v>1038.335</v>
      </c>
      <c r="V71" s="9">
        <v>1038.33</v>
      </c>
      <c r="W71" s="8"/>
      <c r="X71" s="8" t="s">
        <v>1359</v>
      </c>
      <c r="Y71" s="7" t="str">
        <f>HYPERLINK("https://www.ickey.cn/detail/1003001444856127/TDR-960-24.html","https://www.ickey.cn/detail/1003001444856127/TDR-960-24.html")</f>
        <v>https://www.ickey.cn/detail/1003001444856127/TDR-960-24.html</v>
      </c>
    </row>
    <row r="72" spans="1:25" ht="105" customHeight="1">
      <c r="A72" s="13">
        <v>71</v>
      </c>
      <c r="B72" s="13" t="s">
        <v>78</v>
      </c>
      <c r="C72" s="12" t="s">
        <v>28</v>
      </c>
      <c r="D72" s="14" t="s">
        <v>1166</v>
      </c>
      <c r="E72" s="8"/>
      <c r="F72" s="8"/>
      <c r="G72" s="8" t="s">
        <v>78</v>
      </c>
      <c r="H72" s="8" t="s">
        <v>1254</v>
      </c>
      <c r="I72" s="10" t="s">
        <v>1360</v>
      </c>
      <c r="J72" s="10"/>
      <c r="K72" s="32" t="s">
        <v>1233</v>
      </c>
      <c r="L72" s="36" t="s">
        <v>1323</v>
      </c>
      <c r="M72" s="32" t="s">
        <v>1181</v>
      </c>
      <c r="N72" s="32">
        <v>100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0</v>
      </c>
      <c r="U72" s="37">
        <v>179.63</v>
      </c>
      <c r="V72" s="9">
        <v>179.63</v>
      </c>
      <c r="W72" s="8"/>
      <c r="X72" s="8" t="s">
        <v>1361</v>
      </c>
      <c r="Y72" s="7" t="str">
        <f>HYPERLINK("https://www.ickey.cn/detail/100300102407147/RSD-60G-24.html","https://www.ickey.cn/detail/100300102407147/RSD-60G-24.html")</f>
        <v>https://www.ickey.cn/detail/100300102407147/RSD-60G-24.html</v>
      </c>
    </row>
    <row r="73" spans="1:25" ht="135" customHeight="1">
      <c r="A73" s="13">
        <v>72</v>
      </c>
      <c r="B73" s="13" t="s">
        <v>79</v>
      </c>
      <c r="C73" s="12" t="s">
        <v>28</v>
      </c>
      <c r="D73" s="14" t="s">
        <v>1166</v>
      </c>
      <c r="E73" s="8"/>
      <c r="F73" s="8"/>
      <c r="G73" s="8" t="s">
        <v>79</v>
      </c>
      <c r="H73" s="8" t="s">
        <v>1254</v>
      </c>
      <c r="I73" s="10" t="s">
        <v>1362</v>
      </c>
      <c r="J73" s="10"/>
      <c r="K73" s="32" t="s">
        <v>1233</v>
      </c>
      <c r="L73" s="36" t="s">
        <v>1237</v>
      </c>
      <c r="M73" s="32"/>
      <c r="N73" s="32">
        <v>90</v>
      </c>
      <c r="O73" s="8">
        <v>1</v>
      </c>
      <c r="P73" s="8">
        <v>1</v>
      </c>
      <c r="Q73" s="8">
        <v>15</v>
      </c>
      <c r="R73" s="8">
        <v>1</v>
      </c>
      <c r="S73" s="8">
        <v>1</v>
      </c>
      <c r="T73" s="8">
        <v>0</v>
      </c>
      <c r="U73" s="37">
        <v>238.85499999999999</v>
      </c>
      <c r="V73" s="9">
        <v>238.85</v>
      </c>
      <c r="W73" s="8"/>
      <c r="X73" s="8" t="s">
        <v>1363</v>
      </c>
      <c r="Y73" s="7" t="str">
        <f>HYPERLINK("https://www.ickey.cn/detail/1003001445738460/LRS-600-48.html","https://www.ickey.cn/detail/1003001445738460/LRS-600-48.html")</f>
        <v>https://www.ickey.cn/detail/1003001445738460/LRS-600-48.html</v>
      </c>
    </row>
    <row r="74" spans="1:25" ht="30" customHeight="1">
      <c r="A74" s="13">
        <v>73</v>
      </c>
      <c r="B74" s="13" t="s">
        <v>80</v>
      </c>
      <c r="C74" s="12" t="s">
        <v>17</v>
      </c>
      <c r="D74" s="17" t="s">
        <v>1291</v>
      </c>
      <c r="E74" s="16"/>
      <c r="F74" s="16"/>
      <c r="G74" s="19" t="s">
        <v>80</v>
      </c>
      <c r="H74" s="16"/>
      <c r="I74" s="16"/>
      <c r="J74" s="16"/>
      <c r="K74" s="33"/>
      <c r="L74" s="33"/>
      <c r="M74" s="33"/>
      <c r="N74" s="33"/>
      <c r="O74" s="16"/>
      <c r="P74" s="16"/>
      <c r="Q74" s="16"/>
      <c r="R74" s="16"/>
      <c r="S74" s="16"/>
      <c r="T74" s="16"/>
      <c r="U74" s="33"/>
      <c r="V74" s="16"/>
      <c r="W74" s="16"/>
      <c r="X74" s="16"/>
      <c r="Y74" s="15"/>
    </row>
    <row r="75" spans="1:25" ht="107" customHeight="1">
      <c r="A75" s="13">
        <v>74</v>
      </c>
      <c r="B75" s="13" t="s">
        <v>81</v>
      </c>
      <c r="C75" s="12" t="s">
        <v>19</v>
      </c>
      <c r="D75" s="14" t="s">
        <v>1166</v>
      </c>
      <c r="E75" s="8"/>
      <c r="F75" s="11" t="s">
        <v>1225</v>
      </c>
      <c r="G75" s="8" t="s">
        <v>81</v>
      </c>
      <c r="H75" s="8" t="s">
        <v>1226</v>
      </c>
      <c r="I75" s="10" t="s">
        <v>1364</v>
      </c>
      <c r="J75" s="10"/>
      <c r="K75" s="32" t="s">
        <v>1180</v>
      </c>
      <c r="L75" s="36" t="s">
        <v>1229</v>
      </c>
      <c r="M75" s="32"/>
      <c r="N75" s="32">
        <v>5000</v>
      </c>
      <c r="O75" s="8">
        <v>5</v>
      </c>
      <c r="P75" s="8">
        <v>1</v>
      </c>
      <c r="Q75" s="8">
        <v>1</v>
      </c>
      <c r="R75" s="18">
        <v>5</v>
      </c>
      <c r="S75" s="8">
        <v>1</v>
      </c>
      <c r="T75" s="8">
        <v>0</v>
      </c>
      <c r="U75" s="37">
        <v>14.08</v>
      </c>
      <c r="V75" s="9">
        <v>70.400000000000006</v>
      </c>
      <c r="W75" s="8"/>
      <c r="X75" s="8" t="s">
        <v>1365</v>
      </c>
      <c r="Y75" s="7" t="str">
        <f>HYPERLINK("https://www.ickey.cn/detail/1003001442844201/B0512S-2WR3.html","https://www.ickey.cn/detail/1003001442844201/B0512S-2WR3.html")</f>
        <v>https://www.ickey.cn/detail/1003001442844201/B0512S-2WR3.html</v>
      </c>
    </row>
    <row r="76" spans="1:25" ht="150" customHeight="1">
      <c r="A76" s="13">
        <v>75</v>
      </c>
      <c r="B76" s="13" t="s">
        <v>82</v>
      </c>
      <c r="C76" s="12" t="s">
        <v>28</v>
      </c>
      <c r="D76" s="14" t="s">
        <v>1166</v>
      </c>
      <c r="E76" s="8"/>
      <c r="F76" s="8"/>
      <c r="G76" s="8" t="s">
        <v>82</v>
      </c>
      <c r="H76" s="8" t="s">
        <v>1254</v>
      </c>
      <c r="I76" s="10" t="s">
        <v>1366</v>
      </c>
      <c r="J76" s="10"/>
      <c r="K76" s="32" t="s">
        <v>1233</v>
      </c>
      <c r="L76" s="36" t="s">
        <v>1323</v>
      </c>
      <c r="M76" s="32" t="s">
        <v>1181</v>
      </c>
      <c r="N76" s="32">
        <v>100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0</v>
      </c>
      <c r="U76" s="37">
        <v>799.48</v>
      </c>
      <c r="V76" s="9">
        <v>799.48</v>
      </c>
      <c r="W76" s="8"/>
      <c r="X76" s="8" t="s">
        <v>1367</v>
      </c>
      <c r="Y76" s="7" t="str">
        <f>HYPERLINK("https://www.ickey.cn/detail/100300102407356/RSP-750-48.html","https://www.ickey.cn/detail/100300102407356/RSP-750-48.html")</f>
        <v>https://www.ickey.cn/detail/100300102407356/RSP-750-48.html</v>
      </c>
    </row>
    <row r="77" spans="1:25" ht="105" customHeight="1">
      <c r="A77" s="13">
        <v>76</v>
      </c>
      <c r="B77" s="13" t="s">
        <v>83</v>
      </c>
      <c r="C77" s="12" t="s">
        <v>28</v>
      </c>
      <c r="D77" s="14" t="s">
        <v>1166</v>
      </c>
      <c r="E77" s="8"/>
      <c r="F77" s="8"/>
      <c r="G77" s="8" t="s">
        <v>83</v>
      </c>
      <c r="H77" s="8" t="s">
        <v>1254</v>
      </c>
      <c r="I77" s="10" t="s">
        <v>1368</v>
      </c>
      <c r="J77" s="10"/>
      <c r="K77" s="32" t="s">
        <v>1233</v>
      </c>
      <c r="L77" s="36" t="s">
        <v>1237</v>
      </c>
      <c r="M77" s="32"/>
      <c r="N77" s="32">
        <v>36</v>
      </c>
      <c r="O77" s="8">
        <v>1</v>
      </c>
      <c r="P77" s="8">
        <v>1</v>
      </c>
      <c r="Q77" s="8">
        <v>6</v>
      </c>
      <c r="R77" s="8">
        <v>1</v>
      </c>
      <c r="S77" s="8">
        <v>1</v>
      </c>
      <c r="T77" s="8">
        <v>0</v>
      </c>
      <c r="U77" s="37">
        <v>1093.8800000000001</v>
      </c>
      <c r="V77" s="9">
        <v>1093.8800000000001</v>
      </c>
      <c r="W77" s="8"/>
      <c r="X77" s="8" t="s">
        <v>1369</v>
      </c>
      <c r="Y77" s="7" t="str">
        <f>HYPERLINK("https://www.ickey.cn/detail/1003001444856135/RSP-1000-24.html","https://www.ickey.cn/detail/1003001444856135/RSP-1000-24.html")</f>
        <v>https://www.ickey.cn/detail/1003001444856135/RSP-1000-24.html</v>
      </c>
    </row>
    <row r="78" spans="1:25" ht="120" customHeight="1">
      <c r="A78" s="13">
        <v>77</v>
      </c>
      <c r="B78" s="13" t="s">
        <v>84</v>
      </c>
      <c r="C78" s="12" t="s">
        <v>22</v>
      </c>
      <c r="D78" s="14" t="s">
        <v>1166</v>
      </c>
      <c r="E78" s="8"/>
      <c r="F78" s="8"/>
      <c r="G78" s="8" t="s">
        <v>84</v>
      </c>
      <c r="H78" s="8" t="s">
        <v>22</v>
      </c>
      <c r="I78" s="10" t="s">
        <v>1370</v>
      </c>
      <c r="J78" s="10" t="s">
        <v>1265</v>
      </c>
      <c r="K78" s="32" t="s">
        <v>1208</v>
      </c>
      <c r="L78" s="36" t="s">
        <v>1209</v>
      </c>
      <c r="M78" s="32"/>
      <c r="N78" s="32">
        <v>815</v>
      </c>
      <c r="O78" s="8">
        <v>1</v>
      </c>
      <c r="P78" s="8">
        <v>1</v>
      </c>
      <c r="Q78" s="8">
        <v>0</v>
      </c>
      <c r="R78" s="8">
        <v>1</v>
      </c>
      <c r="S78" s="8">
        <v>1</v>
      </c>
      <c r="T78" s="8">
        <v>0</v>
      </c>
      <c r="U78" s="37">
        <v>55.088900000000002</v>
      </c>
      <c r="V78" s="9">
        <v>55.08</v>
      </c>
      <c r="W78" s="8"/>
      <c r="X78" s="8" t="s">
        <v>1371</v>
      </c>
      <c r="Y78" s="7" t="str">
        <f>HYPERLINK("https://www.ickey.cn/detail/100010146586394/TUHS3F05.html","https://www.ickey.cn/detail/100010146586394/TUHS3F05.html")</f>
        <v>https://www.ickey.cn/detail/100010146586394/TUHS3F05.html</v>
      </c>
    </row>
    <row r="79" spans="1:25" ht="105" customHeight="1">
      <c r="A79" s="13">
        <v>78</v>
      </c>
      <c r="B79" s="13" t="s">
        <v>85</v>
      </c>
      <c r="C79" s="12" t="s">
        <v>28</v>
      </c>
      <c r="D79" s="14" t="s">
        <v>1166</v>
      </c>
      <c r="E79" s="8"/>
      <c r="F79" s="8"/>
      <c r="G79" s="8" t="s">
        <v>85</v>
      </c>
      <c r="H79" s="8" t="s">
        <v>1254</v>
      </c>
      <c r="I79" s="10" t="s">
        <v>1372</v>
      </c>
      <c r="J79" s="10"/>
      <c r="K79" s="32" t="s">
        <v>1180</v>
      </c>
      <c r="L79" s="36" t="s">
        <v>1303</v>
      </c>
      <c r="M79" s="32"/>
      <c r="N79" s="32">
        <v>120</v>
      </c>
      <c r="O79" s="8">
        <v>1</v>
      </c>
      <c r="P79" s="8">
        <v>1</v>
      </c>
      <c r="Q79" s="8">
        <v>6</v>
      </c>
      <c r="R79" s="8">
        <v>1</v>
      </c>
      <c r="S79" s="8">
        <v>1</v>
      </c>
      <c r="T79" s="8">
        <v>0</v>
      </c>
      <c r="U79" s="37">
        <v>2521.2600000000002</v>
      </c>
      <c r="V79" s="9">
        <v>2521.2600000000002</v>
      </c>
      <c r="W79" s="8"/>
      <c r="X79" s="8" t="s">
        <v>1373</v>
      </c>
      <c r="Y79" s="7" t="str">
        <f>HYPERLINK("https://www.ickey.cn/detail/1003001011075539/RSP-3000-48.html","https://www.ickey.cn/detail/1003001011075539/RSP-3000-48.html")</f>
        <v>https://www.ickey.cn/detail/1003001011075539/RSP-3000-48.html</v>
      </c>
    </row>
    <row r="80" spans="1:25" ht="107" customHeight="1">
      <c r="A80" s="13">
        <v>79</v>
      </c>
      <c r="B80" s="13" t="s">
        <v>86</v>
      </c>
      <c r="C80" s="12" t="s">
        <v>17</v>
      </c>
      <c r="D80" s="11" t="s">
        <v>1219</v>
      </c>
      <c r="E80" s="8" t="s">
        <v>1220</v>
      </c>
      <c r="F80" s="8"/>
      <c r="G80" s="8" t="s">
        <v>86</v>
      </c>
      <c r="H80" s="18" t="s">
        <v>1245</v>
      </c>
      <c r="I80" s="10" t="s">
        <v>1374</v>
      </c>
      <c r="J80" s="10" t="s">
        <v>1265</v>
      </c>
      <c r="K80" s="32" t="s">
        <v>1248</v>
      </c>
      <c r="L80" s="36" t="s">
        <v>1249</v>
      </c>
      <c r="M80" s="32" t="s">
        <v>1256</v>
      </c>
      <c r="N80" s="32">
        <v>9</v>
      </c>
      <c r="O80" s="8">
        <v>1</v>
      </c>
      <c r="P80" s="8">
        <v>1</v>
      </c>
      <c r="Q80" s="8">
        <v>0</v>
      </c>
      <c r="R80" s="8">
        <v>1</v>
      </c>
      <c r="S80" s="8">
        <v>1</v>
      </c>
      <c r="T80" s="8">
        <v>0</v>
      </c>
      <c r="U80" s="37">
        <v>387.67189999999999</v>
      </c>
      <c r="V80" s="9">
        <v>387.67</v>
      </c>
      <c r="W80" s="8"/>
      <c r="X80" s="8" t="s">
        <v>1375</v>
      </c>
      <c r="Y80" s="7" t="str">
        <f>HYPERLINK("https://www.ickey.cn/detail/1000701010036/S24DE15001PDFA.html","https://www.ickey.cn/detail/1000701010036/S24DE15001PDFA.html")</f>
        <v>https://www.ickey.cn/detail/1000701010036/S24DE15001PDFA.html</v>
      </c>
    </row>
    <row r="81" spans="1:25" ht="135" customHeight="1">
      <c r="A81" s="13">
        <v>80</v>
      </c>
      <c r="B81" s="13" t="s">
        <v>87</v>
      </c>
      <c r="C81" s="12" t="s">
        <v>22</v>
      </c>
      <c r="D81" s="14" t="s">
        <v>1166</v>
      </c>
      <c r="E81" s="8"/>
      <c r="F81" s="8"/>
      <c r="G81" s="8" t="s">
        <v>87</v>
      </c>
      <c r="H81" s="8" t="s">
        <v>22</v>
      </c>
      <c r="I81" s="10" t="s">
        <v>1376</v>
      </c>
      <c r="J81" s="10" t="s">
        <v>1265</v>
      </c>
      <c r="K81" s="32" t="s">
        <v>1208</v>
      </c>
      <c r="L81" s="36" t="s">
        <v>1209</v>
      </c>
      <c r="M81" s="32"/>
      <c r="N81" s="32">
        <v>71</v>
      </c>
      <c r="O81" s="8">
        <v>1</v>
      </c>
      <c r="P81" s="8">
        <v>1</v>
      </c>
      <c r="Q81" s="8">
        <v>0</v>
      </c>
      <c r="R81" s="8">
        <v>1</v>
      </c>
      <c r="S81" s="8">
        <v>1</v>
      </c>
      <c r="T81" s="8">
        <v>0</v>
      </c>
      <c r="U81" s="37">
        <v>94.220299999999995</v>
      </c>
      <c r="V81" s="9">
        <v>94.22</v>
      </c>
      <c r="W81" s="8"/>
      <c r="X81" s="8" t="s">
        <v>1377</v>
      </c>
      <c r="Y81" s="7" t="str">
        <f>HYPERLINK("https://www.ickey.cn/detail/100010146598203/TUHS10F12.html","https://www.ickey.cn/detail/100010146598203/TUHS10F12.html")</f>
        <v>https://www.ickey.cn/detail/100010146598203/TUHS10F12.html</v>
      </c>
    </row>
    <row r="82" spans="1:25" ht="30" customHeight="1">
      <c r="A82" s="13">
        <v>81</v>
      </c>
      <c r="B82" s="13" t="s">
        <v>88</v>
      </c>
      <c r="C82" s="12" t="s">
        <v>22</v>
      </c>
      <c r="D82" s="17" t="s">
        <v>1291</v>
      </c>
      <c r="E82" s="16"/>
      <c r="F82" s="16"/>
      <c r="G82" s="19" t="s">
        <v>88</v>
      </c>
      <c r="H82" s="16"/>
      <c r="I82" s="16"/>
      <c r="J82" s="16"/>
      <c r="K82" s="33"/>
      <c r="L82" s="33"/>
      <c r="M82" s="33"/>
      <c r="N82" s="33"/>
      <c r="O82" s="16"/>
      <c r="P82" s="16"/>
      <c r="Q82" s="16"/>
      <c r="R82" s="16"/>
      <c r="S82" s="16"/>
      <c r="T82" s="16"/>
      <c r="U82" s="33"/>
      <c r="V82" s="16"/>
      <c r="W82" s="16"/>
      <c r="X82" s="16"/>
      <c r="Y82" s="15"/>
    </row>
    <row r="83" spans="1:25" ht="90" customHeight="1">
      <c r="A83" s="13">
        <v>82</v>
      </c>
      <c r="B83" s="13" t="s">
        <v>89</v>
      </c>
      <c r="C83" s="12" t="s">
        <v>28</v>
      </c>
      <c r="D83" s="14" t="s">
        <v>1166</v>
      </c>
      <c r="E83" s="8"/>
      <c r="F83" s="8"/>
      <c r="G83" s="8" t="s">
        <v>89</v>
      </c>
      <c r="H83" s="8" t="s">
        <v>1254</v>
      </c>
      <c r="I83" s="10" t="s">
        <v>1378</v>
      </c>
      <c r="J83" s="10"/>
      <c r="K83" s="32" t="s">
        <v>1233</v>
      </c>
      <c r="L83" s="36" t="s">
        <v>1237</v>
      </c>
      <c r="M83" s="32"/>
      <c r="N83" s="32">
        <v>240</v>
      </c>
      <c r="O83" s="8">
        <v>1</v>
      </c>
      <c r="P83" s="8">
        <v>1</v>
      </c>
      <c r="Q83" s="8">
        <v>60</v>
      </c>
      <c r="R83" s="8">
        <v>1</v>
      </c>
      <c r="S83" s="8">
        <v>1</v>
      </c>
      <c r="T83" s="8">
        <v>0</v>
      </c>
      <c r="U83" s="37">
        <v>54.05</v>
      </c>
      <c r="V83" s="9">
        <v>54.05</v>
      </c>
      <c r="W83" s="8"/>
      <c r="X83" s="8" t="s">
        <v>1379</v>
      </c>
      <c r="Y83" s="7" t="str">
        <f>HYPERLINK("https://www.ickey.cn/detail/1003001445738464/LRS-50-5.html","https://www.ickey.cn/detail/1003001445738464/LRS-50-5.html")</f>
        <v>https://www.ickey.cn/detail/1003001445738464/LRS-50-5.html</v>
      </c>
    </row>
    <row r="84" spans="1:25" ht="105" customHeight="1">
      <c r="A84" s="13">
        <v>83</v>
      </c>
      <c r="B84" s="13" t="s">
        <v>90</v>
      </c>
      <c r="C84" s="12" t="s">
        <v>91</v>
      </c>
      <c r="D84" s="14" t="s">
        <v>1166</v>
      </c>
      <c r="E84" s="8"/>
      <c r="F84" s="8"/>
      <c r="G84" s="8" t="s">
        <v>90</v>
      </c>
      <c r="H84" s="8" t="s">
        <v>91</v>
      </c>
      <c r="I84" s="10" t="s">
        <v>1380</v>
      </c>
      <c r="J84" s="10" t="s">
        <v>1381</v>
      </c>
      <c r="K84" s="32" t="s">
        <v>1233</v>
      </c>
      <c r="L84" s="36" t="s">
        <v>1237</v>
      </c>
      <c r="M84" s="32"/>
      <c r="N84" s="32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0</v>
      </c>
      <c r="U84" s="37">
        <v>3012.53</v>
      </c>
      <c r="V84" s="9">
        <v>3012.53</v>
      </c>
      <c r="W84" s="8"/>
      <c r="X84" s="8" t="s">
        <v>1382</v>
      </c>
      <c r="Y84" s="7" t="str">
        <f>HYPERLINK("https://www.ickey.cn/detail/100300105976997/VI-JW0-IZ.html","https://www.ickey.cn/detail/100300105976997/VI-JW0-IZ.html")</f>
        <v>https://www.ickey.cn/detail/100300105976997/VI-JW0-IZ.html</v>
      </c>
    </row>
    <row r="85" spans="1:25" ht="92" customHeight="1">
      <c r="A85" s="13">
        <v>84</v>
      </c>
      <c r="B85" s="13" t="s">
        <v>92</v>
      </c>
      <c r="C85" s="12" t="s">
        <v>19</v>
      </c>
      <c r="D85" s="11" t="s">
        <v>1219</v>
      </c>
      <c r="E85" s="8" t="s">
        <v>1220</v>
      </c>
      <c r="F85" s="8"/>
      <c r="G85" s="8" t="s">
        <v>92</v>
      </c>
      <c r="H85" s="18" t="s">
        <v>1231</v>
      </c>
      <c r="I85" s="10" t="s">
        <v>1383</v>
      </c>
      <c r="J85" s="10"/>
      <c r="K85" s="32" t="s">
        <v>1233</v>
      </c>
      <c r="L85" s="36">
        <v>5</v>
      </c>
      <c r="M85" s="32"/>
      <c r="N85" s="32">
        <v>1000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0</v>
      </c>
      <c r="U85" s="37">
        <v>6.1020000000000003</v>
      </c>
      <c r="V85" s="9">
        <v>6.1</v>
      </c>
      <c r="W85" s="8"/>
      <c r="X85" s="8"/>
      <c r="Y85" s="7" t="str">
        <f>HYPERLINK("https://www.ickey.cn/detail/100300102142152/B1515S-2WR3.html","https://www.ickey.cn/detail/100300102142152/B1515S-2WR3.html")</f>
        <v>https://www.ickey.cn/detail/100300102142152/B1515S-2WR3.html</v>
      </c>
    </row>
    <row r="86" spans="1:25" ht="105" customHeight="1">
      <c r="A86" s="13">
        <v>85</v>
      </c>
      <c r="B86" s="13" t="s">
        <v>93</v>
      </c>
      <c r="C86" s="12" t="s">
        <v>28</v>
      </c>
      <c r="D86" s="14" t="s">
        <v>1166</v>
      </c>
      <c r="E86" s="8"/>
      <c r="F86" s="8"/>
      <c r="G86" s="8" t="s">
        <v>93</v>
      </c>
      <c r="H86" s="8" t="s">
        <v>1254</v>
      </c>
      <c r="I86" s="10" t="s">
        <v>1384</v>
      </c>
      <c r="J86" s="10"/>
      <c r="K86" s="32" t="s">
        <v>1233</v>
      </c>
      <c r="L86" s="36" t="s">
        <v>1323</v>
      </c>
      <c r="M86" s="32" t="s">
        <v>1181</v>
      </c>
      <c r="N86" s="32">
        <v>100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0</v>
      </c>
      <c r="U86" s="37">
        <v>2212.4850000000001</v>
      </c>
      <c r="V86" s="9">
        <v>2212.48</v>
      </c>
      <c r="W86" s="8"/>
      <c r="X86" s="8" t="s">
        <v>1385</v>
      </c>
      <c r="Y86" s="7" t="str">
        <f>HYPERLINK("https://www.ickey.cn/detail/100300102407138/RSP-2400-48.html","https://www.ickey.cn/detail/100300102407138/RSP-2400-48.html")</f>
        <v>https://www.ickey.cn/detail/100300102407138/RSP-2400-48.html</v>
      </c>
    </row>
    <row r="87" spans="1:25" ht="105" customHeight="1">
      <c r="A87" s="13">
        <v>86</v>
      </c>
      <c r="B87" s="13" t="s">
        <v>94</v>
      </c>
      <c r="C87" s="12" t="s">
        <v>28</v>
      </c>
      <c r="D87" s="14" t="s">
        <v>1166</v>
      </c>
      <c r="E87" s="8"/>
      <c r="F87" s="8"/>
      <c r="G87" s="8" t="s">
        <v>94</v>
      </c>
      <c r="H87" s="8" t="s">
        <v>1254</v>
      </c>
      <c r="I87" s="10" t="s">
        <v>1386</v>
      </c>
      <c r="J87" s="10"/>
      <c r="K87" s="32" t="s">
        <v>1233</v>
      </c>
      <c r="L87" s="36" t="s">
        <v>1237</v>
      </c>
      <c r="M87" s="32"/>
      <c r="N87" s="32">
        <v>24</v>
      </c>
      <c r="O87" s="8">
        <v>1</v>
      </c>
      <c r="P87" s="8">
        <v>1</v>
      </c>
      <c r="Q87" s="8">
        <v>4</v>
      </c>
      <c r="R87" s="8">
        <v>1</v>
      </c>
      <c r="S87" s="8">
        <v>1</v>
      </c>
      <c r="T87" s="8">
        <v>0</v>
      </c>
      <c r="U87" s="37">
        <v>2373.7150000000001</v>
      </c>
      <c r="V87" s="9">
        <v>2373.71</v>
      </c>
      <c r="W87" s="8"/>
      <c r="X87" s="8" t="s">
        <v>1387</v>
      </c>
      <c r="Y87" s="7" t="str">
        <f>HYPERLINK("https://www.ickey.cn/detail/1003001445738438/RSP-3000-24.html","https://www.ickey.cn/detail/1003001445738438/RSP-3000-24.html")</f>
        <v>https://www.ickey.cn/detail/1003001445738438/RSP-3000-24.html</v>
      </c>
    </row>
    <row r="88" spans="1:25" ht="90" customHeight="1">
      <c r="A88" s="13">
        <v>87</v>
      </c>
      <c r="B88" s="13" t="s">
        <v>95</v>
      </c>
      <c r="C88" s="12" t="s">
        <v>28</v>
      </c>
      <c r="D88" s="14" t="s">
        <v>1166</v>
      </c>
      <c r="E88" s="8"/>
      <c r="F88" s="8"/>
      <c r="G88" s="8" t="s">
        <v>95</v>
      </c>
      <c r="H88" s="8" t="s">
        <v>1351</v>
      </c>
      <c r="I88" s="10" t="s">
        <v>1388</v>
      </c>
      <c r="J88" s="10"/>
      <c r="K88" s="32" t="s">
        <v>1353</v>
      </c>
      <c r="L88" s="36" t="s">
        <v>1354</v>
      </c>
      <c r="M88" s="32"/>
      <c r="N88" s="32">
        <v>15</v>
      </c>
      <c r="O88" s="8">
        <v>1</v>
      </c>
      <c r="P88" s="8">
        <v>1</v>
      </c>
      <c r="Q88" s="8">
        <v>0</v>
      </c>
      <c r="R88" s="8">
        <v>1</v>
      </c>
      <c r="S88" s="8">
        <v>1</v>
      </c>
      <c r="T88" s="8">
        <v>0</v>
      </c>
      <c r="U88" s="37">
        <v>133.93520000000001</v>
      </c>
      <c r="V88" s="9">
        <v>133.93</v>
      </c>
      <c r="W88" s="8"/>
      <c r="X88" s="8" t="s">
        <v>1389</v>
      </c>
      <c r="Y88" s="7" t="str">
        <f>HYPERLINK("https://www.ickey.cn/detail/1001401411768970/LRS-350-5.html","https://www.ickey.cn/detail/1001401411768970/LRS-350-5.html")</f>
        <v>https://www.ickey.cn/detail/1001401411768970/LRS-350-5.html</v>
      </c>
    </row>
    <row r="89" spans="1:25" ht="90" customHeight="1">
      <c r="A89" s="13">
        <v>88</v>
      </c>
      <c r="B89" s="13" t="s">
        <v>96</v>
      </c>
      <c r="C89" s="12" t="s">
        <v>28</v>
      </c>
      <c r="D89" s="14" t="s">
        <v>1166</v>
      </c>
      <c r="E89" s="8"/>
      <c r="F89" s="8"/>
      <c r="G89" s="8" t="s">
        <v>96</v>
      </c>
      <c r="H89" s="8" t="s">
        <v>1254</v>
      </c>
      <c r="I89" s="10" t="s">
        <v>1390</v>
      </c>
      <c r="J89" s="10"/>
      <c r="K89" s="32" t="s">
        <v>1233</v>
      </c>
      <c r="L89" s="36" t="s">
        <v>1237</v>
      </c>
      <c r="M89" s="32"/>
      <c r="N89" s="32">
        <v>300</v>
      </c>
      <c r="O89" s="8">
        <v>1</v>
      </c>
      <c r="P89" s="8">
        <v>1</v>
      </c>
      <c r="Q89" s="8">
        <v>60</v>
      </c>
      <c r="R89" s="8">
        <v>1</v>
      </c>
      <c r="S89" s="8">
        <v>1</v>
      </c>
      <c r="T89" s="8">
        <v>0</v>
      </c>
      <c r="U89" s="37">
        <v>43.01</v>
      </c>
      <c r="V89" s="9">
        <v>43.01</v>
      </c>
      <c r="W89" s="8"/>
      <c r="X89" s="8" t="s">
        <v>1391</v>
      </c>
      <c r="Y89" s="7" t="str">
        <f>HYPERLINK("https://www.ickey.cn/detail/1003001444856159/LRS-35-12.html","https://www.ickey.cn/detail/1003001444856159/LRS-35-12.html")</f>
        <v>https://www.ickey.cn/detail/1003001444856159/LRS-35-12.html</v>
      </c>
    </row>
    <row r="90" spans="1:25" ht="105" customHeight="1">
      <c r="A90" s="13">
        <v>89</v>
      </c>
      <c r="B90" s="13" t="s">
        <v>97</v>
      </c>
      <c r="C90" s="12" t="s">
        <v>28</v>
      </c>
      <c r="D90" s="14" t="s">
        <v>1166</v>
      </c>
      <c r="E90" s="8"/>
      <c r="F90" s="8"/>
      <c r="G90" s="8" t="s">
        <v>97</v>
      </c>
      <c r="H90" s="8" t="s">
        <v>28</v>
      </c>
      <c r="I90" s="10" t="s">
        <v>1392</v>
      </c>
      <c r="J90" s="10"/>
      <c r="K90" s="32" t="s">
        <v>1233</v>
      </c>
      <c r="L90" s="36" t="s">
        <v>1237</v>
      </c>
      <c r="M90" s="32"/>
      <c r="N90" s="32">
        <v>25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0</v>
      </c>
      <c r="U90" s="37">
        <v>1701</v>
      </c>
      <c r="V90" s="9">
        <v>1701</v>
      </c>
      <c r="W90" s="8"/>
      <c r="X90" s="8" t="s">
        <v>1393</v>
      </c>
      <c r="Y90" s="7" t="str">
        <f>HYPERLINK("https://www.ickey.cn/detail/100300108827429/RSP-1000-27.html","https://www.ickey.cn/detail/100300108827429/RSP-1000-27.html")</f>
        <v>https://www.ickey.cn/detail/100300108827429/RSP-1000-27.html</v>
      </c>
    </row>
    <row r="91" spans="1:25" ht="107" customHeight="1">
      <c r="A91" s="13">
        <v>90</v>
      </c>
      <c r="B91" s="13" t="s">
        <v>98</v>
      </c>
      <c r="C91" s="12" t="s">
        <v>19</v>
      </c>
      <c r="D91" s="14" t="s">
        <v>1166</v>
      </c>
      <c r="E91" s="8"/>
      <c r="F91" s="11" t="s">
        <v>1225</v>
      </c>
      <c r="G91" s="8" t="s">
        <v>98</v>
      </c>
      <c r="H91" s="8" t="s">
        <v>1226</v>
      </c>
      <c r="I91" s="10" t="s">
        <v>1394</v>
      </c>
      <c r="J91" s="10"/>
      <c r="K91" s="32" t="s">
        <v>1180</v>
      </c>
      <c r="L91" s="36" t="s">
        <v>1229</v>
      </c>
      <c r="M91" s="32"/>
      <c r="N91" s="32">
        <v>5000</v>
      </c>
      <c r="O91" s="8">
        <v>5</v>
      </c>
      <c r="P91" s="8">
        <v>1</v>
      </c>
      <c r="Q91" s="8">
        <v>1</v>
      </c>
      <c r="R91" s="18">
        <v>5</v>
      </c>
      <c r="S91" s="8">
        <v>1</v>
      </c>
      <c r="T91" s="8">
        <v>0</v>
      </c>
      <c r="U91" s="37">
        <v>14.08</v>
      </c>
      <c r="V91" s="9">
        <v>70.400000000000006</v>
      </c>
      <c r="W91" s="8"/>
      <c r="X91" s="8" t="s">
        <v>1395</v>
      </c>
      <c r="Y91" s="7" t="str">
        <f>HYPERLINK("https://www.ickey.cn/detail/1003001442844301/B1209S-2WR3.html","https://www.ickey.cn/detail/1003001442844301/B1209S-2WR3.html")</f>
        <v>https://www.ickey.cn/detail/1003001442844301/B1209S-2WR3.html</v>
      </c>
    </row>
    <row r="92" spans="1:25" ht="120" customHeight="1">
      <c r="A92" s="13">
        <v>91</v>
      </c>
      <c r="B92" s="13" t="s">
        <v>99</v>
      </c>
      <c r="C92" s="12" t="s">
        <v>28</v>
      </c>
      <c r="D92" s="14" t="s">
        <v>1166</v>
      </c>
      <c r="E92" s="8"/>
      <c r="F92" s="8"/>
      <c r="G92" s="8" t="s">
        <v>99</v>
      </c>
      <c r="H92" s="8" t="s">
        <v>1351</v>
      </c>
      <c r="I92" s="10" t="s">
        <v>1396</v>
      </c>
      <c r="J92" s="10"/>
      <c r="K92" s="32" t="s">
        <v>1180</v>
      </c>
      <c r="L92" s="36" t="s">
        <v>1342</v>
      </c>
      <c r="M92" s="32"/>
      <c r="N92" s="32">
        <v>7</v>
      </c>
      <c r="O92" s="8">
        <v>1</v>
      </c>
      <c r="P92" s="8">
        <v>1</v>
      </c>
      <c r="Q92" s="8">
        <v>0</v>
      </c>
      <c r="R92" s="8">
        <v>1</v>
      </c>
      <c r="S92" s="8">
        <v>1</v>
      </c>
      <c r="T92" s="8">
        <v>0</v>
      </c>
      <c r="U92" s="37">
        <v>344.68389999999999</v>
      </c>
      <c r="V92" s="9">
        <v>344.68</v>
      </c>
      <c r="W92" s="8"/>
      <c r="X92" s="8" t="s">
        <v>1397</v>
      </c>
      <c r="Y92" s="7" t="str">
        <f>HYPERLINK("https://www.ickey.cn/detail/1003001438271144/EPP-200-24.html","https://www.ickey.cn/detail/1003001438271144/EPP-200-24.html")</f>
        <v>https://www.ickey.cn/detail/1003001438271144/EPP-200-24.html</v>
      </c>
    </row>
    <row r="93" spans="1:25" ht="105" customHeight="1">
      <c r="A93" s="13">
        <v>92</v>
      </c>
      <c r="B93" s="13" t="s">
        <v>100</v>
      </c>
      <c r="C93" s="12" t="s">
        <v>28</v>
      </c>
      <c r="D93" s="14" t="s">
        <v>1166</v>
      </c>
      <c r="E93" s="8"/>
      <c r="F93" s="8"/>
      <c r="G93" s="8" t="s">
        <v>100</v>
      </c>
      <c r="H93" s="8" t="s">
        <v>1254</v>
      </c>
      <c r="I93" s="10" t="s">
        <v>1398</v>
      </c>
      <c r="J93" s="10"/>
      <c r="K93" s="32" t="s">
        <v>1233</v>
      </c>
      <c r="L93" s="36" t="s">
        <v>1323</v>
      </c>
      <c r="M93" s="32" t="s">
        <v>1181</v>
      </c>
      <c r="N93" s="32">
        <v>100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0</v>
      </c>
      <c r="U93" s="37">
        <v>108.79</v>
      </c>
      <c r="V93" s="9">
        <v>108.79</v>
      </c>
      <c r="W93" s="8"/>
      <c r="X93" s="8" t="s">
        <v>1399</v>
      </c>
      <c r="Y93" s="7" t="str">
        <f>HYPERLINK("https://www.ickey.cn/detail/100300101890263/RS-150-24.html","https://www.ickey.cn/detail/100300101890263/RS-150-24.html")</f>
        <v>https://www.ickey.cn/detail/100300101890263/RS-150-24.html</v>
      </c>
    </row>
    <row r="94" spans="1:25" ht="105" customHeight="1">
      <c r="A94" s="13">
        <v>93</v>
      </c>
      <c r="B94" s="13" t="s">
        <v>101</v>
      </c>
      <c r="C94" s="12" t="s">
        <v>28</v>
      </c>
      <c r="D94" s="14" t="s">
        <v>1166</v>
      </c>
      <c r="E94" s="8"/>
      <c r="F94" s="8"/>
      <c r="G94" s="8" t="s">
        <v>101</v>
      </c>
      <c r="H94" s="8" t="s">
        <v>1254</v>
      </c>
      <c r="I94" s="10" t="s">
        <v>1400</v>
      </c>
      <c r="J94" s="10"/>
      <c r="K94" s="32" t="s">
        <v>1233</v>
      </c>
      <c r="L94" s="36" t="s">
        <v>1237</v>
      </c>
      <c r="M94" s="32"/>
      <c r="N94" s="32">
        <v>150</v>
      </c>
      <c r="O94" s="8">
        <v>1</v>
      </c>
      <c r="P94" s="8">
        <v>1</v>
      </c>
      <c r="Q94" s="8">
        <v>24</v>
      </c>
      <c r="R94" s="8">
        <v>1</v>
      </c>
      <c r="S94" s="8">
        <v>1</v>
      </c>
      <c r="T94" s="8">
        <v>0</v>
      </c>
      <c r="U94" s="37">
        <v>97.174999999999997</v>
      </c>
      <c r="V94" s="9">
        <v>97.17</v>
      </c>
      <c r="W94" s="8"/>
      <c r="X94" s="8" t="s">
        <v>1401</v>
      </c>
      <c r="Y94" s="7" t="str">
        <f>HYPERLINK("https://www.ickey.cn/detail/1003001445738434/RS-100-24.html","https://www.ickey.cn/detail/1003001445738434/RS-100-24.html")</f>
        <v>https://www.ickey.cn/detail/1003001445738434/RS-100-24.html</v>
      </c>
    </row>
    <row r="95" spans="1:25" ht="90" customHeight="1">
      <c r="A95" s="13">
        <v>94</v>
      </c>
      <c r="B95" s="13" t="s">
        <v>102</v>
      </c>
      <c r="C95" s="12" t="s">
        <v>28</v>
      </c>
      <c r="D95" s="14" t="s">
        <v>1166</v>
      </c>
      <c r="E95" s="8"/>
      <c r="F95" s="8"/>
      <c r="G95" s="8" t="s">
        <v>102</v>
      </c>
      <c r="H95" s="8" t="s">
        <v>1254</v>
      </c>
      <c r="I95" s="10" t="s">
        <v>1320</v>
      </c>
      <c r="J95" s="10"/>
      <c r="K95" s="32" t="s">
        <v>1233</v>
      </c>
      <c r="L95" s="36" t="s">
        <v>1237</v>
      </c>
      <c r="M95" s="32"/>
      <c r="N95" s="32">
        <v>216</v>
      </c>
      <c r="O95" s="8">
        <v>1</v>
      </c>
      <c r="P95" s="8">
        <v>1</v>
      </c>
      <c r="Q95" s="8">
        <v>72</v>
      </c>
      <c r="R95" s="8">
        <v>1</v>
      </c>
      <c r="S95" s="8">
        <v>1</v>
      </c>
      <c r="T95" s="8">
        <v>0</v>
      </c>
      <c r="U95" s="37">
        <v>55.545000000000002</v>
      </c>
      <c r="V95" s="9">
        <v>55.54</v>
      </c>
      <c r="W95" s="8"/>
      <c r="X95" s="8" t="s">
        <v>1402</v>
      </c>
      <c r="Y95" s="7" t="str">
        <f>HYPERLINK("https://www.ickey.cn/detail/1003001444856180/MDR-20-24.html","https://www.ickey.cn/detail/1003001444856180/MDR-20-24.html")</f>
        <v>https://www.ickey.cn/detail/1003001444856180/MDR-20-24.html</v>
      </c>
    </row>
    <row r="96" spans="1:25" ht="105" customHeight="1">
      <c r="A96" s="13">
        <v>95</v>
      </c>
      <c r="B96" s="13" t="s">
        <v>103</v>
      </c>
      <c r="C96" s="12" t="s">
        <v>28</v>
      </c>
      <c r="D96" s="14" t="s">
        <v>1166</v>
      </c>
      <c r="E96" s="8"/>
      <c r="F96" s="8"/>
      <c r="G96" s="8" t="s">
        <v>103</v>
      </c>
      <c r="H96" s="8" t="s">
        <v>1254</v>
      </c>
      <c r="I96" s="10" t="s">
        <v>1403</v>
      </c>
      <c r="J96" s="10"/>
      <c r="K96" s="32" t="s">
        <v>1233</v>
      </c>
      <c r="L96" s="36" t="s">
        <v>1323</v>
      </c>
      <c r="M96" s="32" t="s">
        <v>1181</v>
      </c>
      <c r="N96" s="32">
        <v>100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0</v>
      </c>
      <c r="U96" s="37">
        <v>196.07499999999999</v>
      </c>
      <c r="V96" s="9">
        <v>196.07</v>
      </c>
      <c r="W96" s="8"/>
      <c r="X96" s="8" t="s">
        <v>1404</v>
      </c>
      <c r="Y96" s="7" t="str">
        <f>HYPERLINK("https://www.ickey.cn/detail/100300102407115/RSD-60G-12.html","https://www.ickey.cn/detail/100300102407115/RSD-60G-12.html")</f>
        <v>https://www.ickey.cn/detail/100300102407115/RSD-60G-12.html</v>
      </c>
    </row>
    <row r="97" spans="1:25" ht="15" customHeight="1">
      <c r="A97" s="13">
        <v>96</v>
      </c>
      <c r="B97" s="13" t="s">
        <v>104</v>
      </c>
      <c r="C97" s="12" t="s">
        <v>22</v>
      </c>
      <c r="D97" s="17" t="s">
        <v>1291</v>
      </c>
      <c r="E97" s="16"/>
      <c r="F97" s="16"/>
      <c r="G97" s="16"/>
      <c r="H97" s="16"/>
      <c r="I97" s="16"/>
      <c r="J97" s="16"/>
      <c r="K97" s="33"/>
      <c r="L97" s="33"/>
      <c r="M97" s="33"/>
      <c r="N97" s="33"/>
      <c r="O97" s="16"/>
      <c r="P97" s="16"/>
      <c r="Q97" s="16"/>
      <c r="R97" s="16"/>
      <c r="S97" s="16"/>
      <c r="T97" s="16"/>
      <c r="U97" s="33"/>
      <c r="V97" s="16"/>
      <c r="W97" s="16"/>
      <c r="X97" s="16"/>
      <c r="Y97" s="15"/>
    </row>
    <row r="98" spans="1:25" ht="165" customHeight="1">
      <c r="A98" s="13">
        <v>97</v>
      </c>
      <c r="B98" s="13" t="s">
        <v>105</v>
      </c>
      <c r="C98" s="12" t="s">
        <v>22</v>
      </c>
      <c r="D98" s="14" t="s">
        <v>1166</v>
      </c>
      <c r="E98" s="8"/>
      <c r="F98" s="8"/>
      <c r="G98" s="8" t="s">
        <v>105</v>
      </c>
      <c r="H98" s="8" t="s">
        <v>22</v>
      </c>
      <c r="I98" s="10" t="s">
        <v>1405</v>
      </c>
      <c r="J98" s="10"/>
      <c r="K98" s="32" t="s">
        <v>1180</v>
      </c>
      <c r="L98" s="36" t="s">
        <v>1243</v>
      </c>
      <c r="M98" s="32"/>
      <c r="N98" s="32">
        <v>2</v>
      </c>
      <c r="O98" s="8">
        <v>1</v>
      </c>
      <c r="P98" s="8">
        <v>1</v>
      </c>
      <c r="Q98" s="8">
        <v>0</v>
      </c>
      <c r="R98" s="8">
        <v>1</v>
      </c>
      <c r="S98" s="8">
        <v>1</v>
      </c>
      <c r="T98" s="8">
        <v>0</v>
      </c>
      <c r="U98" s="37">
        <v>195.79499999999999</v>
      </c>
      <c r="V98" s="9">
        <v>195.79</v>
      </c>
      <c r="W98" s="8"/>
      <c r="X98" s="8" t="s">
        <v>1406</v>
      </c>
      <c r="Y98" s="7" t="str">
        <f>HYPERLINK("https://www.ickey.cn/detail/100300106720478/NAC-06-472.html","https://www.ickey.cn/detail/100300106720478/NAC-06-472.html")</f>
        <v>https://www.ickey.cn/detail/100300106720478/NAC-06-472.html</v>
      </c>
    </row>
    <row r="99" spans="1:25" ht="105" customHeight="1">
      <c r="A99" s="13">
        <v>98</v>
      </c>
      <c r="B99" s="13" t="s">
        <v>106</v>
      </c>
      <c r="C99" s="12" t="s">
        <v>22</v>
      </c>
      <c r="D99" s="14" t="s">
        <v>1166</v>
      </c>
      <c r="E99" s="8"/>
      <c r="F99" s="8"/>
      <c r="G99" s="8" t="s">
        <v>106</v>
      </c>
      <c r="H99" s="8" t="s">
        <v>22</v>
      </c>
      <c r="I99" s="10" t="s">
        <v>1407</v>
      </c>
      <c r="J99" s="10" t="s">
        <v>1265</v>
      </c>
      <c r="K99" s="32" t="s">
        <v>1408</v>
      </c>
      <c r="L99" s="36" t="s">
        <v>1243</v>
      </c>
      <c r="M99" s="32"/>
      <c r="N99" s="32">
        <v>20</v>
      </c>
      <c r="O99" s="8">
        <v>1</v>
      </c>
      <c r="P99" s="8">
        <v>1</v>
      </c>
      <c r="Q99" s="8">
        <v>0</v>
      </c>
      <c r="R99" s="8">
        <v>1</v>
      </c>
      <c r="S99" s="8">
        <v>1</v>
      </c>
      <c r="T99" s="8">
        <v>0</v>
      </c>
      <c r="U99" s="37">
        <v>195.7612</v>
      </c>
      <c r="V99" s="9">
        <v>195.76</v>
      </c>
      <c r="W99" s="8"/>
      <c r="X99" s="8" t="s">
        <v>1409</v>
      </c>
      <c r="Y99" s="7" t="str">
        <f>HYPERLINK("https://www.ickey.cn/detail/10034010247734/TUHS15F24.html","https://www.ickey.cn/detail/10034010247734/TUHS15F24.html")</f>
        <v>https://www.ickey.cn/detail/10034010247734/TUHS15F24.html</v>
      </c>
    </row>
    <row r="100" spans="1:25" ht="105" customHeight="1">
      <c r="A100" s="13">
        <v>99</v>
      </c>
      <c r="B100" s="13" t="s">
        <v>107</v>
      </c>
      <c r="C100" s="12" t="s">
        <v>28</v>
      </c>
      <c r="D100" s="14" t="s">
        <v>1166</v>
      </c>
      <c r="E100" s="8"/>
      <c r="F100" s="8"/>
      <c r="G100" s="8" t="s">
        <v>107</v>
      </c>
      <c r="H100" s="8" t="s">
        <v>1254</v>
      </c>
      <c r="I100" s="10" t="s">
        <v>1410</v>
      </c>
      <c r="J100" s="10"/>
      <c r="K100" s="32" t="s">
        <v>1233</v>
      </c>
      <c r="L100" s="36" t="s">
        <v>1323</v>
      </c>
      <c r="M100" s="32" t="s">
        <v>1181</v>
      </c>
      <c r="N100" s="32">
        <v>100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0</v>
      </c>
      <c r="U100" s="37">
        <v>15312.825000000001</v>
      </c>
      <c r="V100" s="9">
        <v>15312.82</v>
      </c>
      <c r="W100" s="8"/>
      <c r="X100" s="8" t="s">
        <v>1411</v>
      </c>
      <c r="Y100" s="7" t="str">
        <f>HYPERLINK("https://www.ickey.cn/detail/100300105262472/RST-10000-24.html","https://www.ickey.cn/detail/100300105262472/RST-10000-24.html")</f>
        <v>https://www.ickey.cn/detail/100300105262472/RST-10000-24.html</v>
      </c>
    </row>
    <row r="101" spans="1:25" ht="90" customHeight="1">
      <c r="A101" s="13">
        <v>100</v>
      </c>
      <c r="B101" s="13" t="s">
        <v>108</v>
      </c>
      <c r="C101" s="12" t="s">
        <v>22</v>
      </c>
      <c r="D101" s="14" t="s">
        <v>1166</v>
      </c>
      <c r="E101" s="8"/>
      <c r="F101" s="8"/>
      <c r="G101" s="8" t="s">
        <v>108</v>
      </c>
      <c r="H101" s="8" t="s">
        <v>22</v>
      </c>
      <c r="I101" s="10" t="s">
        <v>1412</v>
      </c>
      <c r="J101" s="10"/>
      <c r="K101" s="32" t="s">
        <v>1208</v>
      </c>
      <c r="L101" s="36" t="s">
        <v>1209</v>
      </c>
      <c r="M101" s="32"/>
      <c r="N101" s="32">
        <v>16</v>
      </c>
      <c r="O101" s="8">
        <v>1</v>
      </c>
      <c r="P101" s="8">
        <v>1</v>
      </c>
      <c r="Q101" s="8">
        <v>0</v>
      </c>
      <c r="R101" s="8">
        <v>1</v>
      </c>
      <c r="S101" s="8">
        <v>1</v>
      </c>
      <c r="T101" s="8">
        <v>0</v>
      </c>
      <c r="U101" s="37">
        <v>3486.252</v>
      </c>
      <c r="V101" s="9">
        <v>3486.25</v>
      </c>
      <c r="W101" s="8"/>
      <c r="X101" s="8" t="s">
        <v>1413</v>
      </c>
      <c r="Y101" s="7" t="str">
        <f>HYPERLINK("https://www.ickey.cn/detail/100010146602938/PBA600F-36.html","https://www.ickey.cn/detail/100010146602938/PBA600F-36.html")</f>
        <v>https://www.ickey.cn/detail/100010146602938/PBA600F-36.html</v>
      </c>
    </row>
    <row r="102" spans="1:25" ht="105" customHeight="1">
      <c r="A102" s="13">
        <v>101</v>
      </c>
      <c r="B102" s="13" t="s">
        <v>109</v>
      </c>
      <c r="C102" s="12" t="s">
        <v>28</v>
      </c>
      <c r="D102" s="14" t="s">
        <v>1166</v>
      </c>
      <c r="E102" s="8"/>
      <c r="F102" s="8"/>
      <c r="G102" s="8" t="s">
        <v>109</v>
      </c>
      <c r="H102" s="8" t="s">
        <v>1254</v>
      </c>
      <c r="I102" s="10" t="s">
        <v>1414</v>
      </c>
      <c r="J102" s="10"/>
      <c r="K102" s="32" t="s">
        <v>1233</v>
      </c>
      <c r="L102" s="36" t="s">
        <v>1323</v>
      </c>
      <c r="M102" s="32" t="s">
        <v>1181</v>
      </c>
      <c r="N102" s="32">
        <v>100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0</v>
      </c>
      <c r="U102" s="37">
        <v>121.44</v>
      </c>
      <c r="V102" s="9">
        <v>121.44</v>
      </c>
      <c r="W102" s="8"/>
      <c r="X102" s="8" t="s">
        <v>1415</v>
      </c>
      <c r="Y102" s="7" t="str">
        <f>HYPERLINK("https://www.ickey.cn/detail/100300102407375/RS-100-15.html","https://www.ickey.cn/detail/100300102407375/RS-100-15.html")</f>
        <v>https://www.ickey.cn/detail/100300102407375/RS-100-15.html</v>
      </c>
    </row>
    <row r="103" spans="1:25" ht="120" customHeight="1">
      <c r="A103" s="13">
        <v>102</v>
      </c>
      <c r="B103" s="13" t="s">
        <v>110</v>
      </c>
      <c r="C103" s="12" t="s">
        <v>28</v>
      </c>
      <c r="D103" s="11" t="s">
        <v>1219</v>
      </c>
      <c r="E103" s="8" t="s">
        <v>1271</v>
      </c>
      <c r="F103" s="8"/>
      <c r="G103" s="8" t="s">
        <v>110</v>
      </c>
      <c r="H103" s="8" t="s">
        <v>1254</v>
      </c>
      <c r="I103" s="10" t="s">
        <v>1416</v>
      </c>
      <c r="J103" s="10"/>
      <c r="K103" s="32" t="s">
        <v>1233</v>
      </c>
      <c r="L103" s="36" t="s">
        <v>1237</v>
      </c>
      <c r="M103" s="32"/>
      <c r="N103" s="32">
        <v>320</v>
      </c>
      <c r="O103" s="8">
        <v>1</v>
      </c>
      <c r="P103" s="8">
        <v>1</v>
      </c>
      <c r="Q103" s="8">
        <v>160</v>
      </c>
      <c r="R103" s="8">
        <v>1</v>
      </c>
      <c r="S103" s="8">
        <v>1</v>
      </c>
      <c r="T103" s="8">
        <v>0</v>
      </c>
      <c r="U103" s="37">
        <v>48.53</v>
      </c>
      <c r="V103" s="9">
        <v>48.53</v>
      </c>
      <c r="W103" s="8"/>
      <c r="X103" s="8" t="s">
        <v>1417</v>
      </c>
      <c r="Y103" s="7" t="str">
        <f>HYPERLINK("https://www.ickey.cn/detail/1003001444856124/HDR-15-5.html","https://www.ickey.cn/detail/1003001444856124/HDR-15-5.html")</f>
        <v>https://www.ickey.cn/detail/1003001444856124/HDR-15-5.html</v>
      </c>
    </row>
    <row r="104" spans="1:25" ht="105" customHeight="1">
      <c r="A104" s="13">
        <v>103</v>
      </c>
      <c r="B104" s="13" t="s">
        <v>111</v>
      </c>
      <c r="C104" s="12" t="s">
        <v>28</v>
      </c>
      <c r="D104" s="14" t="s">
        <v>1166</v>
      </c>
      <c r="E104" s="8"/>
      <c r="F104" s="8"/>
      <c r="G104" s="8" t="s">
        <v>111</v>
      </c>
      <c r="H104" s="8" t="s">
        <v>1254</v>
      </c>
      <c r="I104" s="10" t="s">
        <v>1418</v>
      </c>
      <c r="J104" s="10"/>
      <c r="K104" s="32" t="s">
        <v>1180</v>
      </c>
      <c r="L104" s="36" t="s">
        <v>1419</v>
      </c>
      <c r="M104" s="32"/>
      <c r="N104" s="32">
        <v>16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0</v>
      </c>
      <c r="U104" s="37">
        <v>732.55</v>
      </c>
      <c r="V104" s="9">
        <v>732.55</v>
      </c>
      <c r="W104" s="8"/>
      <c r="X104" s="8" t="s">
        <v>1420</v>
      </c>
      <c r="Y104" s="7" t="str">
        <f>HYPERLINK("https://www.ickey.cn/detail/1003001010202669/RSP-750-24.html","https://www.ickey.cn/detail/1003001010202669/RSP-750-24.html")</f>
        <v>https://www.ickey.cn/detail/1003001010202669/RSP-750-24.html</v>
      </c>
    </row>
    <row r="105" spans="1:25" ht="120" customHeight="1">
      <c r="A105" s="13">
        <v>104</v>
      </c>
      <c r="B105" s="13" t="s">
        <v>112</v>
      </c>
      <c r="C105" s="12" t="s">
        <v>28</v>
      </c>
      <c r="D105" s="11" t="s">
        <v>1219</v>
      </c>
      <c r="E105" s="8" t="s">
        <v>1271</v>
      </c>
      <c r="F105" s="8"/>
      <c r="G105" s="8" t="s">
        <v>112</v>
      </c>
      <c r="H105" s="8" t="s">
        <v>1254</v>
      </c>
      <c r="I105" s="10" t="s">
        <v>1272</v>
      </c>
      <c r="J105" s="10"/>
      <c r="K105" s="32" t="s">
        <v>1233</v>
      </c>
      <c r="L105" s="36" t="s">
        <v>1237</v>
      </c>
      <c r="M105" s="32"/>
      <c r="N105" s="32">
        <v>288</v>
      </c>
      <c r="O105" s="8">
        <v>1</v>
      </c>
      <c r="P105" s="8">
        <v>1</v>
      </c>
      <c r="Q105" s="8">
        <v>48</v>
      </c>
      <c r="R105" s="8">
        <v>1</v>
      </c>
      <c r="S105" s="8">
        <v>1</v>
      </c>
      <c r="T105" s="8">
        <v>0</v>
      </c>
      <c r="U105" s="37">
        <v>116.61</v>
      </c>
      <c r="V105" s="9">
        <v>116.61</v>
      </c>
      <c r="W105" s="8"/>
      <c r="X105" s="8" t="s">
        <v>1421</v>
      </c>
      <c r="Y105" s="7" t="str">
        <f>HYPERLINK("https://www.ickey.cn/detail/1003001444856140/HDR-100-24.html","https://www.ickey.cn/detail/1003001444856140/HDR-100-24.html")</f>
        <v>https://www.ickey.cn/detail/1003001444856140/HDR-100-24.html</v>
      </c>
    </row>
    <row r="106" spans="1:25" ht="16" customHeight="1">
      <c r="A106" s="6"/>
      <c r="B106" s="6"/>
      <c r="C106" s="5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4"/>
      <c r="P106" s="4"/>
      <c r="Q106" s="4"/>
      <c r="R106" s="4"/>
      <c r="S106" s="4"/>
      <c r="T106" s="4"/>
      <c r="U106" s="34"/>
      <c r="V106" s="4" t="s">
        <v>1422</v>
      </c>
      <c r="W106" s="4"/>
      <c r="X106" s="4"/>
      <c r="Y10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6"/>
  <sheetViews>
    <sheetView workbookViewId="0">
      <selection activeCell="N14" sqref="N14"/>
    </sheetView>
  </sheetViews>
  <sheetFormatPr baseColWidth="10" defaultRowHeight="14"/>
  <cols>
    <col min="14" max="15" width="10.83203125" style="35" customWidth="1"/>
    <col min="21" max="21" width="10.83203125" style="35" customWidth="1"/>
    <col min="23" max="23" width="10.83203125" style="35" customWidth="1"/>
  </cols>
  <sheetData>
    <row r="1" spans="1:24" ht="18" customHeight="1">
      <c r="A1" s="40" t="s">
        <v>1423</v>
      </c>
      <c r="B1" s="42"/>
      <c r="C1" s="43" t="s">
        <v>1424</v>
      </c>
      <c r="D1" s="41"/>
      <c r="E1" s="41"/>
      <c r="F1" s="41"/>
      <c r="G1" s="41"/>
      <c r="H1" s="41"/>
      <c r="I1" s="41"/>
      <c r="J1" s="41"/>
      <c r="K1" s="42"/>
      <c r="L1" s="40" t="s">
        <v>1425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2"/>
    </row>
    <row r="2" spans="1:24" ht="16" customHeight="1">
      <c r="A2" s="23"/>
      <c r="B2" s="23"/>
      <c r="C2" s="24" t="s">
        <v>1424</v>
      </c>
      <c r="D2" s="24" t="s">
        <v>1145</v>
      </c>
      <c r="E2" s="24" t="s">
        <v>1426</v>
      </c>
      <c r="F2" s="24" t="s">
        <v>1427</v>
      </c>
      <c r="G2" s="24" t="s">
        <v>1147</v>
      </c>
      <c r="H2" s="24" t="s">
        <v>1428</v>
      </c>
      <c r="I2" s="24" t="s">
        <v>1150</v>
      </c>
      <c r="J2" s="24" t="s">
        <v>1149</v>
      </c>
      <c r="K2" s="24" t="s">
        <v>1429</v>
      </c>
      <c r="L2" s="23" t="s">
        <v>1430</v>
      </c>
      <c r="M2" s="23" t="s">
        <v>1165</v>
      </c>
      <c r="N2" s="38" t="s">
        <v>1431</v>
      </c>
      <c r="O2" s="38" t="s">
        <v>1432</v>
      </c>
      <c r="P2" s="23" t="s">
        <v>1433</v>
      </c>
      <c r="Q2" s="23" t="s">
        <v>1434</v>
      </c>
      <c r="R2" s="23" t="s">
        <v>1435</v>
      </c>
      <c r="S2" s="23" t="s">
        <v>1436</v>
      </c>
      <c r="T2" s="23" t="s">
        <v>1437</v>
      </c>
      <c r="U2" s="38" t="s">
        <v>1154</v>
      </c>
      <c r="V2" s="23" t="s">
        <v>1438</v>
      </c>
      <c r="W2" s="38" t="s">
        <v>1439</v>
      </c>
      <c r="X2" s="23" t="s">
        <v>1440</v>
      </c>
    </row>
    <row r="3" spans="1:24" ht="16" customHeight="1">
      <c r="A3" s="25" t="s">
        <v>0</v>
      </c>
      <c r="B3" s="25" t="s">
        <v>1</v>
      </c>
      <c r="C3" s="26" t="s">
        <v>1441</v>
      </c>
      <c r="D3" s="25"/>
      <c r="E3" s="25" t="s">
        <v>1442</v>
      </c>
      <c r="F3" s="25" t="s">
        <v>0</v>
      </c>
      <c r="G3" s="25" t="s">
        <v>0</v>
      </c>
      <c r="H3" s="25" t="s">
        <v>1443</v>
      </c>
      <c r="I3" s="25" t="s">
        <v>1444</v>
      </c>
      <c r="J3" s="25" t="s">
        <v>1445</v>
      </c>
      <c r="K3" s="25" t="s">
        <v>1446</v>
      </c>
      <c r="L3" s="25" t="s">
        <v>1447</v>
      </c>
      <c r="M3" s="27" t="s">
        <v>1448</v>
      </c>
      <c r="N3" s="39" t="s">
        <v>1449</v>
      </c>
      <c r="O3" s="39" t="s">
        <v>1450</v>
      </c>
      <c r="P3" s="25" t="s">
        <v>1451</v>
      </c>
      <c r="Q3" s="25" t="s">
        <v>1452</v>
      </c>
      <c r="R3" s="25" t="s">
        <v>1451</v>
      </c>
      <c r="S3" s="25" t="s">
        <v>1453</v>
      </c>
      <c r="T3" s="25" t="s">
        <v>1454</v>
      </c>
      <c r="U3" s="39" t="s">
        <v>1455</v>
      </c>
      <c r="V3" s="25" t="s">
        <v>1454</v>
      </c>
      <c r="W3" s="39" t="s">
        <v>1456</v>
      </c>
      <c r="X3" s="28">
        <v>104.3</v>
      </c>
    </row>
    <row r="4" spans="1:24" ht="16" customHeight="1">
      <c r="A4" s="25" t="s">
        <v>2</v>
      </c>
      <c r="B4" s="25" t="s">
        <v>1</v>
      </c>
      <c r="C4" s="26" t="s">
        <v>1441</v>
      </c>
      <c r="D4" s="25"/>
      <c r="E4" s="25" t="s">
        <v>1442</v>
      </c>
      <c r="F4" s="25" t="s">
        <v>2</v>
      </c>
      <c r="G4" s="25" t="s">
        <v>2</v>
      </c>
      <c r="H4" s="25" t="s">
        <v>1443</v>
      </c>
      <c r="I4" s="25" t="s">
        <v>1457</v>
      </c>
      <c r="J4" s="25" t="s">
        <v>1458</v>
      </c>
      <c r="K4" s="25" t="s">
        <v>1446</v>
      </c>
      <c r="L4" s="25" t="s">
        <v>1459</v>
      </c>
      <c r="M4" s="27" t="s">
        <v>1460</v>
      </c>
      <c r="N4" s="39" t="s">
        <v>1449</v>
      </c>
      <c r="O4" s="39" t="s">
        <v>1450</v>
      </c>
      <c r="P4" s="25" t="s">
        <v>1451</v>
      </c>
      <c r="Q4" s="25" t="s">
        <v>1461</v>
      </c>
      <c r="R4" s="25" t="s">
        <v>1451</v>
      </c>
      <c r="S4" s="25" t="s">
        <v>1453</v>
      </c>
      <c r="T4" s="25" t="s">
        <v>1454</v>
      </c>
      <c r="U4" s="39" t="s">
        <v>1462</v>
      </c>
      <c r="V4" s="25" t="s">
        <v>1454</v>
      </c>
      <c r="W4" s="39" t="s">
        <v>1463</v>
      </c>
      <c r="X4" s="28">
        <v>335.1</v>
      </c>
    </row>
    <row r="5" spans="1:24" ht="16" customHeight="1">
      <c r="A5" s="25" t="s">
        <v>3</v>
      </c>
      <c r="B5" s="25" t="s">
        <v>1</v>
      </c>
      <c r="C5" s="26" t="s">
        <v>1441</v>
      </c>
      <c r="D5" s="25"/>
      <c r="E5" s="25" t="s">
        <v>1442</v>
      </c>
      <c r="F5" s="25" t="s">
        <v>3</v>
      </c>
      <c r="G5" s="25" t="s">
        <v>3</v>
      </c>
      <c r="H5" s="25" t="s">
        <v>1443</v>
      </c>
      <c r="I5" s="25" t="s">
        <v>1464</v>
      </c>
      <c r="J5" s="25" t="s">
        <v>1465</v>
      </c>
      <c r="K5" s="25" t="s">
        <v>1446</v>
      </c>
      <c r="L5" s="25" t="s">
        <v>1466</v>
      </c>
      <c r="M5" s="27" t="s">
        <v>1467</v>
      </c>
      <c r="N5" s="39" t="s">
        <v>1449</v>
      </c>
      <c r="O5" s="39" t="s">
        <v>1450</v>
      </c>
      <c r="P5" s="25" t="s">
        <v>1451</v>
      </c>
      <c r="Q5" s="25" t="s">
        <v>1461</v>
      </c>
      <c r="R5" s="25" t="s">
        <v>1451</v>
      </c>
      <c r="S5" s="25" t="s">
        <v>1453</v>
      </c>
      <c r="T5" s="25" t="s">
        <v>1454</v>
      </c>
      <c r="U5" s="39" t="s">
        <v>1468</v>
      </c>
      <c r="V5" s="25" t="s">
        <v>1454</v>
      </c>
      <c r="W5" s="39" t="s">
        <v>1469</v>
      </c>
      <c r="X5" s="28">
        <v>74.7</v>
      </c>
    </row>
    <row r="6" spans="1:24" ht="16" customHeight="1">
      <c r="A6" s="25" t="s">
        <v>4</v>
      </c>
      <c r="B6" s="25" t="s">
        <v>1</v>
      </c>
      <c r="C6" s="26" t="s">
        <v>1441</v>
      </c>
      <c r="D6" s="25"/>
      <c r="E6" s="25" t="s">
        <v>1442</v>
      </c>
      <c r="F6" s="25" t="s">
        <v>4</v>
      </c>
      <c r="G6" s="25" t="s">
        <v>4</v>
      </c>
      <c r="H6" s="25" t="s">
        <v>1443</v>
      </c>
      <c r="I6" s="25" t="s">
        <v>1470</v>
      </c>
      <c r="J6" s="25" t="s">
        <v>1471</v>
      </c>
      <c r="K6" s="25" t="s">
        <v>1446</v>
      </c>
      <c r="L6" s="25" t="s">
        <v>1472</v>
      </c>
      <c r="M6" s="27" t="s">
        <v>1473</v>
      </c>
      <c r="N6" s="39" t="s">
        <v>1449</v>
      </c>
      <c r="O6" s="39" t="s">
        <v>1450</v>
      </c>
      <c r="P6" s="25" t="s">
        <v>1451</v>
      </c>
      <c r="Q6" s="25" t="s">
        <v>1474</v>
      </c>
      <c r="R6" s="25" t="s">
        <v>1451</v>
      </c>
      <c r="S6" s="25" t="s">
        <v>1453</v>
      </c>
      <c r="T6" s="25" t="s">
        <v>1454</v>
      </c>
      <c r="U6" s="39" t="s">
        <v>1475</v>
      </c>
      <c r="V6" s="25" t="s">
        <v>1454</v>
      </c>
      <c r="W6" s="39" t="s">
        <v>1476</v>
      </c>
      <c r="X6" s="28">
        <v>73.7</v>
      </c>
    </row>
    <row r="7" spans="1:24" ht="16" customHeight="1">
      <c r="A7" s="25" t="s">
        <v>5</v>
      </c>
      <c r="B7" s="25" t="s">
        <v>1</v>
      </c>
      <c r="C7" s="26" t="s">
        <v>1441</v>
      </c>
      <c r="D7" s="25"/>
      <c r="E7" s="25" t="s">
        <v>1442</v>
      </c>
      <c r="F7" s="25" t="s">
        <v>5</v>
      </c>
      <c r="G7" s="25" t="s">
        <v>5</v>
      </c>
      <c r="H7" s="25" t="s">
        <v>1443</v>
      </c>
      <c r="I7" s="25" t="s">
        <v>1184</v>
      </c>
      <c r="J7" s="25" t="s">
        <v>1477</v>
      </c>
      <c r="K7" s="25" t="s">
        <v>1446</v>
      </c>
      <c r="L7" s="25" t="s">
        <v>1478</v>
      </c>
      <c r="M7" s="27" t="s">
        <v>1479</v>
      </c>
      <c r="N7" s="39" t="s">
        <v>1480</v>
      </c>
      <c r="O7" s="39" t="s">
        <v>1481</v>
      </c>
      <c r="P7" s="25" t="s">
        <v>1451</v>
      </c>
      <c r="Q7" s="25" t="s">
        <v>1482</v>
      </c>
      <c r="R7" s="25" t="s">
        <v>1451</v>
      </c>
      <c r="S7" s="25" t="s">
        <v>1453</v>
      </c>
      <c r="T7" s="25" t="s">
        <v>1454</v>
      </c>
      <c r="U7" s="39" t="s">
        <v>1453</v>
      </c>
      <c r="V7" s="25" t="s">
        <v>1454</v>
      </c>
      <c r="W7" s="39" t="s">
        <v>1483</v>
      </c>
      <c r="X7" s="28">
        <v>210.47</v>
      </c>
    </row>
    <row r="8" spans="1:24" ht="16" customHeight="1">
      <c r="A8" s="25" t="s">
        <v>6</v>
      </c>
      <c r="B8" s="25" t="s">
        <v>7</v>
      </c>
      <c r="C8" s="29" t="s">
        <v>1219</v>
      </c>
      <c r="D8" s="25" t="s">
        <v>1428</v>
      </c>
      <c r="E8" s="25" t="s">
        <v>1442</v>
      </c>
      <c r="F8" s="25" t="s">
        <v>6</v>
      </c>
      <c r="G8" s="25" t="s">
        <v>6</v>
      </c>
      <c r="H8" s="25" t="s">
        <v>1196</v>
      </c>
      <c r="I8" s="25" t="s">
        <v>1184</v>
      </c>
      <c r="J8" s="25" t="s">
        <v>1484</v>
      </c>
      <c r="K8" s="25" t="s">
        <v>1446</v>
      </c>
      <c r="L8" s="25" t="s">
        <v>1485</v>
      </c>
      <c r="M8" s="27" t="s">
        <v>1486</v>
      </c>
      <c r="N8" s="39" t="s">
        <v>1487</v>
      </c>
      <c r="O8" s="39" t="s">
        <v>1481</v>
      </c>
      <c r="P8" s="25" t="s">
        <v>1451</v>
      </c>
      <c r="Q8" s="25" t="s">
        <v>1488</v>
      </c>
      <c r="R8" s="25" t="s">
        <v>1451</v>
      </c>
      <c r="S8" s="25" t="s">
        <v>1453</v>
      </c>
      <c r="T8" s="25" t="s">
        <v>1454</v>
      </c>
      <c r="U8" s="39" t="s">
        <v>1453</v>
      </c>
      <c r="V8" s="25" t="s">
        <v>1454</v>
      </c>
      <c r="W8" s="39" t="s">
        <v>1489</v>
      </c>
      <c r="X8" s="28">
        <v>162.1</v>
      </c>
    </row>
    <row r="9" spans="1:24" ht="16" customHeight="1">
      <c r="A9" s="25" t="s">
        <v>8</v>
      </c>
      <c r="B9" s="25" t="s">
        <v>7</v>
      </c>
      <c r="C9" s="29" t="s">
        <v>1219</v>
      </c>
      <c r="D9" s="25" t="s">
        <v>1428</v>
      </c>
      <c r="E9" s="25" t="s">
        <v>1442</v>
      </c>
      <c r="F9" s="25" t="s">
        <v>8</v>
      </c>
      <c r="G9" s="25" t="s">
        <v>8</v>
      </c>
      <c r="H9" s="25" t="s">
        <v>1196</v>
      </c>
      <c r="I9" s="25" t="s">
        <v>1490</v>
      </c>
      <c r="J9" s="25" t="s">
        <v>1491</v>
      </c>
      <c r="K9" s="25" t="s">
        <v>1446</v>
      </c>
      <c r="L9" s="25" t="s">
        <v>1492</v>
      </c>
      <c r="M9" s="27" t="s">
        <v>1493</v>
      </c>
      <c r="N9" s="39" t="s">
        <v>1449</v>
      </c>
      <c r="O9" s="39" t="s">
        <v>1450</v>
      </c>
      <c r="P9" s="25" t="s">
        <v>1451</v>
      </c>
      <c r="Q9" s="25" t="s">
        <v>1494</v>
      </c>
      <c r="R9" s="25" t="s">
        <v>1451</v>
      </c>
      <c r="S9" s="25" t="s">
        <v>1453</v>
      </c>
      <c r="T9" s="25" t="s">
        <v>1454</v>
      </c>
      <c r="U9" s="39" t="s">
        <v>1495</v>
      </c>
      <c r="V9" s="25" t="s">
        <v>1454</v>
      </c>
      <c r="W9" s="39" t="s">
        <v>1496</v>
      </c>
      <c r="X9" s="28">
        <v>174.3</v>
      </c>
    </row>
    <row r="10" spans="1:24" ht="16" customHeight="1">
      <c r="A10" s="25" t="s">
        <v>9</v>
      </c>
      <c r="B10" s="25" t="s">
        <v>7</v>
      </c>
      <c r="C10" s="29" t="s">
        <v>1219</v>
      </c>
      <c r="D10" s="25" t="s">
        <v>1428</v>
      </c>
      <c r="E10" s="25" t="s">
        <v>1442</v>
      </c>
      <c r="F10" s="25" t="s">
        <v>1497</v>
      </c>
      <c r="G10" s="25" t="s">
        <v>9</v>
      </c>
      <c r="H10" s="25" t="s">
        <v>1196</v>
      </c>
      <c r="I10" s="25" t="s">
        <v>1498</v>
      </c>
      <c r="J10" s="25" t="s">
        <v>1499</v>
      </c>
      <c r="K10" s="25" t="s">
        <v>1446</v>
      </c>
      <c r="L10" s="25" t="s">
        <v>1500</v>
      </c>
      <c r="M10" s="27" t="s">
        <v>1501</v>
      </c>
      <c r="N10" s="39" t="s">
        <v>1449</v>
      </c>
      <c r="O10" s="39" t="s">
        <v>1450</v>
      </c>
      <c r="P10" s="25" t="s">
        <v>1451</v>
      </c>
      <c r="Q10" s="25" t="s">
        <v>1502</v>
      </c>
      <c r="R10" s="25" t="s">
        <v>1451</v>
      </c>
      <c r="S10" s="25" t="s">
        <v>1453</v>
      </c>
      <c r="T10" s="25" t="s">
        <v>1454</v>
      </c>
      <c r="U10" s="39" t="s">
        <v>1503</v>
      </c>
      <c r="V10" s="25" t="s">
        <v>1454</v>
      </c>
      <c r="W10" s="39" t="s">
        <v>1504</v>
      </c>
      <c r="X10" s="28">
        <v>287.39999999999998</v>
      </c>
    </row>
    <row r="11" spans="1:24" ht="16" customHeight="1">
      <c r="A11" s="25" t="s">
        <v>10</v>
      </c>
      <c r="B11" s="25" t="s">
        <v>11</v>
      </c>
      <c r="C11" s="26" t="s">
        <v>1441</v>
      </c>
      <c r="D11" s="25"/>
      <c r="E11" s="25" t="s">
        <v>1442</v>
      </c>
      <c r="F11" s="25" t="s">
        <v>10</v>
      </c>
      <c r="G11" s="25" t="s">
        <v>10</v>
      </c>
      <c r="H11" s="25" t="s">
        <v>1505</v>
      </c>
      <c r="I11" s="25" t="s">
        <v>1506</v>
      </c>
      <c r="J11" s="25"/>
      <c r="K11" s="25"/>
      <c r="L11" s="25" t="s">
        <v>1507</v>
      </c>
      <c r="M11" s="27" t="s">
        <v>1508</v>
      </c>
      <c r="N11" s="39" t="s">
        <v>1509</v>
      </c>
      <c r="O11" s="39" t="s">
        <v>1510</v>
      </c>
      <c r="P11" s="25" t="s">
        <v>1451</v>
      </c>
      <c r="Q11" s="25" t="s">
        <v>1461</v>
      </c>
      <c r="R11" s="25" t="s">
        <v>1451</v>
      </c>
      <c r="S11" s="25" t="s">
        <v>1453</v>
      </c>
      <c r="T11" s="25" t="s">
        <v>1454</v>
      </c>
      <c r="U11" s="39" t="s">
        <v>1511</v>
      </c>
      <c r="V11" s="25" t="s">
        <v>1454</v>
      </c>
      <c r="W11" s="39" t="s">
        <v>1512</v>
      </c>
      <c r="X11" s="28">
        <v>115.58</v>
      </c>
    </row>
    <row r="12" spans="1:24" ht="16" customHeight="1">
      <c r="A12" s="25" t="s">
        <v>12</v>
      </c>
      <c r="B12" s="25" t="s">
        <v>13</v>
      </c>
      <c r="C12" s="26" t="s">
        <v>1441</v>
      </c>
      <c r="D12" s="25"/>
      <c r="E12" s="25" t="s">
        <v>1442</v>
      </c>
      <c r="F12" s="25" t="s">
        <v>12</v>
      </c>
      <c r="G12" s="25" t="s">
        <v>12</v>
      </c>
      <c r="H12" s="25" t="s">
        <v>1513</v>
      </c>
      <c r="I12" s="25" t="s">
        <v>1207</v>
      </c>
      <c r="J12" s="25"/>
      <c r="K12" s="25"/>
      <c r="L12" s="25" t="s">
        <v>1514</v>
      </c>
      <c r="M12" s="27" t="s">
        <v>1515</v>
      </c>
      <c r="N12" s="39" t="s">
        <v>1516</v>
      </c>
      <c r="O12" s="39" t="s">
        <v>1517</v>
      </c>
      <c r="P12" s="25" t="s">
        <v>1518</v>
      </c>
      <c r="Q12" s="25" t="s">
        <v>1519</v>
      </c>
      <c r="R12" s="25" t="s">
        <v>1451</v>
      </c>
      <c r="S12" s="25" t="s">
        <v>1453</v>
      </c>
      <c r="T12" s="25" t="s">
        <v>1454</v>
      </c>
      <c r="U12" s="39" t="s">
        <v>1520</v>
      </c>
      <c r="V12" s="25" t="s">
        <v>1454</v>
      </c>
      <c r="W12" s="39" t="s">
        <v>1521</v>
      </c>
      <c r="X12" s="28">
        <v>229.13</v>
      </c>
    </row>
    <row r="13" spans="1:24" ht="16" customHeight="1">
      <c r="A13" s="25" t="s">
        <v>14</v>
      </c>
      <c r="B13" s="25" t="s">
        <v>1</v>
      </c>
      <c r="C13" s="26" t="s">
        <v>1441</v>
      </c>
      <c r="D13" s="25"/>
      <c r="E13" s="25" t="s">
        <v>1442</v>
      </c>
      <c r="F13" s="25" t="s">
        <v>1522</v>
      </c>
      <c r="G13" s="25" t="s">
        <v>14</v>
      </c>
      <c r="H13" s="25" t="s">
        <v>1443</v>
      </c>
      <c r="I13" s="25" t="s">
        <v>1523</v>
      </c>
      <c r="J13" s="25" t="s">
        <v>1524</v>
      </c>
      <c r="K13" s="25" t="s">
        <v>1525</v>
      </c>
      <c r="L13" s="25" t="s">
        <v>1526</v>
      </c>
      <c r="M13" s="27" t="s">
        <v>1527</v>
      </c>
      <c r="N13" s="39" t="s">
        <v>1487</v>
      </c>
      <c r="O13" s="39" t="s">
        <v>1481</v>
      </c>
      <c r="P13" s="25" t="s">
        <v>1451</v>
      </c>
      <c r="Q13" s="25" t="s">
        <v>1528</v>
      </c>
      <c r="R13" s="25" t="s">
        <v>1451</v>
      </c>
      <c r="S13" s="25" t="s">
        <v>1453</v>
      </c>
      <c r="T13" s="25" t="s">
        <v>1454</v>
      </c>
      <c r="U13" s="39" t="s">
        <v>1453</v>
      </c>
      <c r="V13" s="25" t="s">
        <v>1454</v>
      </c>
      <c r="W13" s="39" t="s">
        <v>1529</v>
      </c>
      <c r="X13" s="28">
        <v>41.7</v>
      </c>
    </row>
    <row r="14" spans="1:24" ht="16" customHeight="1">
      <c r="A14" s="25" t="s">
        <v>15</v>
      </c>
      <c r="B14" s="25" t="s">
        <v>13</v>
      </c>
      <c r="C14" s="26" t="s">
        <v>1441</v>
      </c>
      <c r="D14" s="25"/>
      <c r="E14" s="25" t="s">
        <v>1442</v>
      </c>
      <c r="F14" s="25" t="s">
        <v>15</v>
      </c>
      <c r="G14" s="25" t="s">
        <v>15</v>
      </c>
      <c r="H14" s="25" t="s">
        <v>1530</v>
      </c>
      <c r="I14" s="25" t="s">
        <v>1531</v>
      </c>
      <c r="J14" s="25" t="s">
        <v>1532</v>
      </c>
      <c r="K14" s="25" t="s">
        <v>1525</v>
      </c>
      <c r="L14" s="25" t="s">
        <v>1533</v>
      </c>
      <c r="M14" s="27" t="s">
        <v>1534</v>
      </c>
      <c r="N14" s="39" t="s">
        <v>1449</v>
      </c>
      <c r="O14" s="39" t="s">
        <v>1450</v>
      </c>
      <c r="P14" s="25" t="s">
        <v>1451</v>
      </c>
      <c r="Q14" s="25" t="s">
        <v>1474</v>
      </c>
      <c r="R14" s="25" t="s">
        <v>1451</v>
      </c>
      <c r="S14" s="25" t="s">
        <v>1453</v>
      </c>
      <c r="T14" s="25" t="s">
        <v>1454</v>
      </c>
      <c r="U14" s="39" t="s">
        <v>1535</v>
      </c>
      <c r="V14" s="25" t="s">
        <v>1454</v>
      </c>
      <c r="W14" s="39" t="s">
        <v>1536</v>
      </c>
      <c r="X14" s="28">
        <v>95.03</v>
      </c>
    </row>
    <row r="15" spans="1:24" ht="16" customHeight="1">
      <c r="A15" s="25" t="s">
        <v>16</v>
      </c>
      <c r="B15" s="25" t="s">
        <v>17</v>
      </c>
      <c r="C15" s="26" t="s">
        <v>1441</v>
      </c>
      <c r="D15" s="25"/>
      <c r="E15" s="25" t="s">
        <v>1442</v>
      </c>
      <c r="F15" s="25" t="s">
        <v>16</v>
      </c>
      <c r="G15" s="25" t="s">
        <v>16</v>
      </c>
      <c r="H15" s="25" t="s">
        <v>1537</v>
      </c>
      <c r="I15" s="25" t="s">
        <v>1538</v>
      </c>
      <c r="J15" s="25"/>
      <c r="K15" s="25"/>
      <c r="L15" s="25" t="s">
        <v>1539</v>
      </c>
      <c r="M15" s="27" t="s">
        <v>1540</v>
      </c>
      <c r="N15" s="39" t="s">
        <v>1541</v>
      </c>
      <c r="O15" s="39" t="s">
        <v>1517</v>
      </c>
      <c r="P15" s="25" t="s">
        <v>1451</v>
      </c>
      <c r="Q15" s="25" t="s">
        <v>1451</v>
      </c>
      <c r="R15" s="25" t="s">
        <v>1451</v>
      </c>
      <c r="S15" s="25" t="s">
        <v>1453</v>
      </c>
      <c r="T15" s="25" t="s">
        <v>1454</v>
      </c>
      <c r="U15" s="39" t="s">
        <v>1542</v>
      </c>
      <c r="V15" s="25" t="s">
        <v>1454</v>
      </c>
      <c r="W15" s="39" t="s">
        <v>1543</v>
      </c>
      <c r="X15" s="28">
        <v>2193.91</v>
      </c>
    </row>
    <row r="16" spans="1:24" ht="16" customHeight="1">
      <c r="A16" s="25" t="s">
        <v>18</v>
      </c>
      <c r="B16" s="25" t="s">
        <v>19</v>
      </c>
      <c r="C16" s="26" t="s">
        <v>1441</v>
      </c>
      <c r="D16" s="25"/>
      <c r="E16" s="25" t="s">
        <v>1442</v>
      </c>
      <c r="F16" s="25" t="s">
        <v>18</v>
      </c>
      <c r="G16" s="25" t="s">
        <v>18</v>
      </c>
      <c r="H16" s="25" t="s">
        <v>1544</v>
      </c>
      <c r="I16" s="25" t="s">
        <v>1545</v>
      </c>
      <c r="J16" s="25"/>
      <c r="K16" s="25" t="s">
        <v>1383</v>
      </c>
      <c r="L16" s="25" t="s">
        <v>1546</v>
      </c>
      <c r="M16" s="27" t="s">
        <v>1547</v>
      </c>
      <c r="N16" s="39" t="s">
        <v>1449</v>
      </c>
      <c r="O16" s="39" t="s">
        <v>1450</v>
      </c>
      <c r="P16" s="25" t="s">
        <v>1451</v>
      </c>
      <c r="Q16" s="25" t="s">
        <v>1548</v>
      </c>
      <c r="R16" s="25" t="s">
        <v>1451</v>
      </c>
      <c r="S16" s="25" t="s">
        <v>1453</v>
      </c>
      <c r="T16" s="25" t="s">
        <v>1454</v>
      </c>
      <c r="U16" s="39" t="s">
        <v>1549</v>
      </c>
      <c r="V16" s="25" t="s">
        <v>1454</v>
      </c>
      <c r="W16" s="39" t="s">
        <v>1550</v>
      </c>
      <c r="X16" s="28">
        <v>158.6</v>
      </c>
    </row>
    <row r="17" spans="1:24" ht="16" customHeight="1">
      <c r="A17" s="25" t="s">
        <v>20</v>
      </c>
      <c r="B17" s="25" t="s">
        <v>19</v>
      </c>
      <c r="C17" s="26" t="s">
        <v>1441</v>
      </c>
      <c r="D17" s="25"/>
      <c r="E17" s="25" t="s">
        <v>1442</v>
      </c>
      <c r="F17" s="25" t="s">
        <v>20</v>
      </c>
      <c r="G17" s="25" t="s">
        <v>20</v>
      </c>
      <c r="H17" s="25" t="s">
        <v>1544</v>
      </c>
      <c r="I17" s="25" t="s">
        <v>1551</v>
      </c>
      <c r="J17" s="25"/>
      <c r="K17" s="25" t="s">
        <v>1383</v>
      </c>
      <c r="L17" s="25" t="s">
        <v>1552</v>
      </c>
      <c r="M17" s="27" t="s">
        <v>1553</v>
      </c>
      <c r="N17" s="39" t="s">
        <v>1449</v>
      </c>
      <c r="O17" s="39" t="s">
        <v>1450</v>
      </c>
      <c r="P17" s="25" t="s">
        <v>1451</v>
      </c>
      <c r="Q17" s="25" t="s">
        <v>1548</v>
      </c>
      <c r="R17" s="25" t="s">
        <v>1451</v>
      </c>
      <c r="S17" s="25" t="s">
        <v>1453</v>
      </c>
      <c r="T17" s="25" t="s">
        <v>1454</v>
      </c>
      <c r="U17" s="39" t="s">
        <v>1554</v>
      </c>
      <c r="V17" s="25" t="s">
        <v>1454</v>
      </c>
      <c r="W17" s="39" t="s">
        <v>1555</v>
      </c>
      <c r="X17" s="28">
        <v>173.4</v>
      </c>
    </row>
    <row r="18" spans="1:24" ht="16" customHeight="1">
      <c r="A18" s="25" t="s">
        <v>21</v>
      </c>
      <c r="B18" s="25" t="s">
        <v>22</v>
      </c>
      <c r="C18" s="26" t="s">
        <v>1441</v>
      </c>
      <c r="D18" s="25"/>
      <c r="E18" s="25" t="s">
        <v>1442</v>
      </c>
      <c r="F18" s="25" t="s">
        <v>21</v>
      </c>
      <c r="G18" s="25" t="s">
        <v>21</v>
      </c>
      <c r="H18" s="25" t="s">
        <v>1556</v>
      </c>
      <c r="I18" s="25" t="s">
        <v>1557</v>
      </c>
      <c r="J18" s="25" t="s">
        <v>1558</v>
      </c>
      <c r="K18" s="25" t="s">
        <v>1383</v>
      </c>
      <c r="L18" s="25" t="s">
        <v>1559</v>
      </c>
      <c r="M18" s="27" t="s">
        <v>1560</v>
      </c>
      <c r="N18" s="39" t="s">
        <v>1480</v>
      </c>
      <c r="O18" s="39" t="s">
        <v>1481</v>
      </c>
      <c r="P18" s="25" t="s">
        <v>1451</v>
      </c>
      <c r="Q18" s="25" t="s">
        <v>1451</v>
      </c>
      <c r="R18" s="25" t="s">
        <v>1451</v>
      </c>
      <c r="S18" s="25" t="s">
        <v>1453</v>
      </c>
      <c r="T18" s="25" t="s">
        <v>1454</v>
      </c>
      <c r="U18" s="39" t="s">
        <v>1453</v>
      </c>
      <c r="V18" s="25" t="s">
        <v>1454</v>
      </c>
      <c r="W18" s="39" t="s">
        <v>1561</v>
      </c>
      <c r="X18" s="28">
        <v>7113.21</v>
      </c>
    </row>
    <row r="19" spans="1:24" ht="16" customHeight="1">
      <c r="A19" s="25" t="s">
        <v>23</v>
      </c>
      <c r="B19" s="25" t="s">
        <v>19</v>
      </c>
      <c r="C19" s="26" t="s">
        <v>1441</v>
      </c>
      <c r="D19" s="25"/>
      <c r="E19" s="25" t="s">
        <v>1442</v>
      </c>
      <c r="F19" s="25" t="s">
        <v>23</v>
      </c>
      <c r="G19" s="25" t="s">
        <v>23</v>
      </c>
      <c r="H19" s="25" t="s">
        <v>1544</v>
      </c>
      <c r="I19" s="25" t="s">
        <v>1545</v>
      </c>
      <c r="J19" s="25"/>
      <c r="K19" s="25" t="s">
        <v>1383</v>
      </c>
      <c r="L19" s="25" t="s">
        <v>1562</v>
      </c>
      <c r="M19" s="27" t="s">
        <v>1563</v>
      </c>
      <c r="N19" s="39" t="s">
        <v>1449</v>
      </c>
      <c r="O19" s="39" t="s">
        <v>1450</v>
      </c>
      <c r="P19" s="25" t="s">
        <v>1451</v>
      </c>
      <c r="Q19" s="25" t="s">
        <v>1548</v>
      </c>
      <c r="R19" s="25" t="s">
        <v>1451</v>
      </c>
      <c r="S19" s="25" t="s">
        <v>1453</v>
      </c>
      <c r="T19" s="25" t="s">
        <v>1454</v>
      </c>
      <c r="U19" s="39" t="s">
        <v>1564</v>
      </c>
      <c r="V19" s="25" t="s">
        <v>1454</v>
      </c>
      <c r="W19" s="39" t="s">
        <v>1565</v>
      </c>
      <c r="X19" s="28">
        <v>162.19999999999999</v>
      </c>
    </row>
    <row r="20" spans="1:24" ht="16" customHeight="1">
      <c r="A20" s="25" t="s">
        <v>24</v>
      </c>
      <c r="B20" s="25" t="s">
        <v>22</v>
      </c>
      <c r="C20" s="26" t="s">
        <v>1441</v>
      </c>
      <c r="D20" s="25"/>
      <c r="E20" s="25" t="s">
        <v>1442</v>
      </c>
      <c r="F20" s="25" t="s">
        <v>24</v>
      </c>
      <c r="G20" s="25" t="s">
        <v>24</v>
      </c>
      <c r="H20" s="25" t="s">
        <v>1556</v>
      </c>
      <c r="I20" s="25" t="s">
        <v>1566</v>
      </c>
      <c r="J20" s="25"/>
      <c r="K20" s="25"/>
      <c r="L20" s="25" t="s">
        <v>1567</v>
      </c>
      <c r="M20" s="27" t="s">
        <v>1568</v>
      </c>
      <c r="N20" s="39" t="s">
        <v>1569</v>
      </c>
      <c r="O20" s="39" t="s">
        <v>1510</v>
      </c>
      <c r="P20" s="25" t="s">
        <v>1451</v>
      </c>
      <c r="Q20" s="25" t="s">
        <v>1451</v>
      </c>
      <c r="R20" s="25" t="s">
        <v>1451</v>
      </c>
      <c r="S20" s="25" t="s">
        <v>1453</v>
      </c>
      <c r="T20" s="25" t="s">
        <v>1454</v>
      </c>
      <c r="U20" s="39" t="s">
        <v>1570</v>
      </c>
      <c r="V20" s="25" t="s">
        <v>1454</v>
      </c>
      <c r="W20" s="39" t="s">
        <v>1571</v>
      </c>
      <c r="X20" s="28">
        <v>8948.7999999999993</v>
      </c>
    </row>
    <row r="21" spans="1:24" ht="16" customHeight="1">
      <c r="A21" s="25" t="s">
        <v>25</v>
      </c>
      <c r="B21" s="25" t="s">
        <v>17</v>
      </c>
      <c r="C21" s="26" t="s">
        <v>1441</v>
      </c>
      <c r="D21" s="25"/>
      <c r="E21" s="25" t="s">
        <v>1442</v>
      </c>
      <c r="F21" s="25" t="s">
        <v>25</v>
      </c>
      <c r="G21" s="25" t="s">
        <v>25</v>
      </c>
      <c r="H21" s="25" t="s">
        <v>1537</v>
      </c>
      <c r="I21" s="25" t="s">
        <v>1572</v>
      </c>
      <c r="J21" s="25"/>
      <c r="K21" s="25"/>
      <c r="L21" s="25" t="s">
        <v>1573</v>
      </c>
      <c r="M21" s="27" t="s">
        <v>1574</v>
      </c>
      <c r="N21" s="39" t="s">
        <v>1575</v>
      </c>
      <c r="O21" s="39" t="s">
        <v>1576</v>
      </c>
      <c r="P21" s="25" t="s">
        <v>1451</v>
      </c>
      <c r="Q21" s="25" t="s">
        <v>1488</v>
      </c>
      <c r="R21" s="25" t="s">
        <v>1451</v>
      </c>
      <c r="S21" s="25" t="s">
        <v>1453</v>
      </c>
      <c r="T21" s="25" t="s">
        <v>1454</v>
      </c>
      <c r="U21" s="39" t="s">
        <v>1577</v>
      </c>
      <c r="V21" s="25" t="s">
        <v>1454</v>
      </c>
      <c r="W21" s="39" t="s">
        <v>1578</v>
      </c>
      <c r="X21" s="28">
        <v>2244.5300000000002</v>
      </c>
    </row>
    <row r="22" spans="1:24" ht="16" customHeight="1">
      <c r="A22" s="25" t="s">
        <v>26</v>
      </c>
      <c r="B22" s="25" t="s">
        <v>19</v>
      </c>
      <c r="C22" s="26" t="s">
        <v>1441</v>
      </c>
      <c r="D22" s="25"/>
      <c r="E22" s="25" t="s">
        <v>1442</v>
      </c>
      <c r="F22" s="25" t="s">
        <v>26</v>
      </c>
      <c r="G22" s="25" t="s">
        <v>26</v>
      </c>
      <c r="H22" s="25" t="s">
        <v>1544</v>
      </c>
      <c r="I22" s="25" t="s">
        <v>1551</v>
      </c>
      <c r="J22" s="25"/>
      <c r="K22" s="25" t="s">
        <v>1383</v>
      </c>
      <c r="L22" s="25" t="s">
        <v>1579</v>
      </c>
      <c r="M22" s="27" t="s">
        <v>1580</v>
      </c>
      <c r="N22" s="39" t="s">
        <v>1449</v>
      </c>
      <c r="O22" s="39" t="s">
        <v>1450</v>
      </c>
      <c r="P22" s="25" t="s">
        <v>1451</v>
      </c>
      <c r="Q22" s="25" t="s">
        <v>1548</v>
      </c>
      <c r="R22" s="25" t="s">
        <v>1451</v>
      </c>
      <c r="S22" s="25" t="s">
        <v>1453</v>
      </c>
      <c r="T22" s="25" t="s">
        <v>1454</v>
      </c>
      <c r="U22" s="39" t="s">
        <v>1581</v>
      </c>
      <c r="V22" s="25" t="s">
        <v>1454</v>
      </c>
      <c r="W22" s="39" t="s">
        <v>1582</v>
      </c>
      <c r="X22" s="28">
        <v>162.5</v>
      </c>
    </row>
    <row r="23" spans="1:24" ht="16" customHeight="1">
      <c r="A23" s="25" t="s">
        <v>27</v>
      </c>
      <c r="B23" s="25" t="s">
        <v>28</v>
      </c>
      <c r="C23" s="30" t="s">
        <v>1583</v>
      </c>
    </row>
    <row r="24" spans="1:24" ht="16" customHeight="1">
      <c r="A24" s="25" t="s">
        <v>29</v>
      </c>
      <c r="B24" s="25" t="s">
        <v>22</v>
      </c>
      <c r="C24" s="26" t="s">
        <v>1441</v>
      </c>
      <c r="D24" s="25"/>
      <c r="E24" s="25" t="s">
        <v>1442</v>
      </c>
      <c r="F24" s="25" t="s">
        <v>29</v>
      </c>
      <c r="G24" s="25" t="s">
        <v>29</v>
      </c>
      <c r="H24" s="25" t="s">
        <v>1556</v>
      </c>
      <c r="I24" s="25" t="s">
        <v>1572</v>
      </c>
      <c r="J24" s="25"/>
      <c r="K24" s="25"/>
      <c r="L24" s="25" t="s">
        <v>1584</v>
      </c>
      <c r="M24" s="27" t="s">
        <v>1585</v>
      </c>
      <c r="N24" s="39" t="s">
        <v>1569</v>
      </c>
      <c r="O24" s="39" t="s">
        <v>1510</v>
      </c>
      <c r="P24" s="25" t="s">
        <v>1519</v>
      </c>
      <c r="Q24" s="25" t="s">
        <v>1451</v>
      </c>
      <c r="R24" s="25" t="s">
        <v>1451</v>
      </c>
      <c r="S24" s="25" t="s">
        <v>1453</v>
      </c>
      <c r="T24" s="25" t="s">
        <v>1454</v>
      </c>
      <c r="U24" s="39" t="s">
        <v>1586</v>
      </c>
      <c r="V24" s="25" t="s">
        <v>1454</v>
      </c>
      <c r="W24" s="39" t="s">
        <v>1587</v>
      </c>
      <c r="X24" s="28">
        <v>2945.34</v>
      </c>
    </row>
    <row r="25" spans="1:24" ht="16" customHeight="1">
      <c r="A25" s="25" t="s">
        <v>30</v>
      </c>
      <c r="B25" s="25" t="s">
        <v>22</v>
      </c>
      <c r="C25" s="26" t="s">
        <v>1441</v>
      </c>
      <c r="D25" s="25"/>
      <c r="E25" s="25" t="s">
        <v>1442</v>
      </c>
      <c r="F25" s="25" t="s">
        <v>30</v>
      </c>
      <c r="G25" s="25" t="s">
        <v>30</v>
      </c>
      <c r="H25" s="25" t="s">
        <v>1556</v>
      </c>
      <c r="I25" s="25" t="s">
        <v>1588</v>
      </c>
      <c r="J25" s="25"/>
      <c r="K25" s="25" t="s">
        <v>1589</v>
      </c>
      <c r="L25" s="25" t="s">
        <v>1590</v>
      </c>
      <c r="M25" s="27" t="s">
        <v>1591</v>
      </c>
      <c r="N25" s="39" t="s">
        <v>1487</v>
      </c>
      <c r="O25" s="39" t="s">
        <v>1481</v>
      </c>
      <c r="P25" s="25" t="s">
        <v>1451</v>
      </c>
      <c r="Q25" s="25" t="s">
        <v>1451</v>
      </c>
      <c r="R25" s="25" t="s">
        <v>1451</v>
      </c>
      <c r="S25" s="25" t="s">
        <v>1453</v>
      </c>
      <c r="T25" s="25" t="s">
        <v>1454</v>
      </c>
      <c r="U25" s="39" t="s">
        <v>1453</v>
      </c>
      <c r="V25" s="25" t="s">
        <v>1454</v>
      </c>
      <c r="W25" s="39" t="s">
        <v>1592</v>
      </c>
      <c r="X25" s="28">
        <v>14344.2</v>
      </c>
    </row>
    <row r="26" spans="1:24" ht="16" customHeight="1">
      <c r="A26" s="25" t="s">
        <v>31</v>
      </c>
      <c r="B26" s="25" t="s">
        <v>22</v>
      </c>
      <c r="C26" s="26" t="s">
        <v>1441</v>
      </c>
      <c r="D26" s="25"/>
      <c r="E26" s="25" t="s">
        <v>1442</v>
      </c>
      <c r="F26" s="25" t="s">
        <v>31</v>
      </c>
      <c r="G26" s="25" t="s">
        <v>31</v>
      </c>
      <c r="H26" s="25" t="s">
        <v>1556</v>
      </c>
      <c r="I26" s="25" t="s">
        <v>1593</v>
      </c>
      <c r="J26" s="25"/>
      <c r="K26" s="25"/>
      <c r="L26" s="25" t="s">
        <v>1594</v>
      </c>
      <c r="M26" s="27" t="s">
        <v>1595</v>
      </c>
      <c r="N26" s="39" t="s">
        <v>1569</v>
      </c>
      <c r="O26" s="39" t="s">
        <v>1510</v>
      </c>
      <c r="P26" s="25" t="s">
        <v>1519</v>
      </c>
      <c r="Q26" s="25" t="s">
        <v>1451</v>
      </c>
      <c r="R26" s="25" t="s">
        <v>1451</v>
      </c>
      <c r="S26" s="25" t="s">
        <v>1453</v>
      </c>
      <c r="T26" s="25" t="s">
        <v>1454</v>
      </c>
      <c r="U26" s="39" t="s">
        <v>1502</v>
      </c>
      <c r="V26" s="25" t="s">
        <v>1454</v>
      </c>
      <c r="W26" s="39" t="s">
        <v>1596</v>
      </c>
      <c r="X26" s="28">
        <v>3974.53</v>
      </c>
    </row>
    <row r="27" spans="1:24" ht="16" customHeight="1">
      <c r="A27" s="25" t="s">
        <v>32</v>
      </c>
      <c r="B27" s="25" t="s">
        <v>28</v>
      </c>
      <c r="C27" s="30" t="s">
        <v>1583</v>
      </c>
    </row>
    <row r="28" spans="1:24" ht="16" customHeight="1">
      <c r="A28" s="25" t="s">
        <v>33</v>
      </c>
      <c r="B28" s="25" t="s">
        <v>28</v>
      </c>
      <c r="C28" s="30" t="s">
        <v>1583</v>
      </c>
    </row>
    <row r="29" spans="1:24" ht="16" customHeight="1">
      <c r="A29" s="25" t="s">
        <v>34</v>
      </c>
      <c r="B29" s="25" t="s">
        <v>28</v>
      </c>
      <c r="C29" s="30" t="s">
        <v>1583</v>
      </c>
    </row>
    <row r="30" spans="1:24" ht="16" customHeight="1">
      <c r="A30" s="25" t="s">
        <v>35</v>
      </c>
      <c r="B30" s="25" t="s">
        <v>28</v>
      </c>
      <c r="C30" s="26" t="s">
        <v>1441</v>
      </c>
      <c r="D30" s="25"/>
      <c r="E30" s="25" t="s">
        <v>1442</v>
      </c>
      <c r="F30" s="25"/>
      <c r="G30" s="25" t="s">
        <v>1597</v>
      </c>
      <c r="H30" s="25" t="s">
        <v>1598</v>
      </c>
      <c r="I30" s="25" t="s">
        <v>1588</v>
      </c>
      <c r="J30" s="25"/>
      <c r="K30" s="25"/>
      <c r="L30" s="25"/>
      <c r="M30" s="27" t="s">
        <v>1599</v>
      </c>
      <c r="N30" s="39" t="s">
        <v>1480</v>
      </c>
      <c r="O30" s="39" t="s">
        <v>1481</v>
      </c>
      <c r="P30" s="25" t="s">
        <v>1451</v>
      </c>
      <c r="Q30" s="25" t="s">
        <v>1451</v>
      </c>
      <c r="R30" s="25" t="s">
        <v>1451</v>
      </c>
      <c r="S30" s="25" t="s">
        <v>1453</v>
      </c>
      <c r="T30" s="25" t="s">
        <v>1454</v>
      </c>
      <c r="U30" s="39" t="s">
        <v>1453</v>
      </c>
      <c r="V30" s="25" t="s">
        <v>1454</v>
      </c>
      <c r="W30" s="39" t="s">
        <v>1600</v>
      </c>
      <c r="X30" s="28">
        <v>1325</v>
      </c>
    </row>
    <row r="31" spans="1:24" ht="16" customHeight="1">
      <c r="A31" s="25" t="s">
        <v>36</v>
      </c>
      <c r="B31" s="25" t="s">
        <v>28</v>
      </c>
      <c r="C31" s="30" t="s">
        <v>1583</v>
      </c>
    </row>
    <row r="32" spans="1:24" ht="16" customHeight="1">
      <c r="A32" s="25" t="s">
        <v>37</v>
      </c>
      <c r="B32" s="25" t="s">
        <v>28</v>
      </c>
      <c r="C32" s="26" t="s">
        <v>1441</v>
      </c>
      <c r="D32" s="25"/>
      <c r="E32" s="25" t="s">
        <v>1442</v>
      </c>
      <c r="F32" s="25"/>
      <c r="G32" s="25" t="s">
        <v>1601</v>
      </c>
      <c r="H32" s="25" t="s">
        <v>1602</v>
      </c>
      <c r="I32" s="25" t="s">
        <v>1588</v>
      </c>
      <c r="J32" s="25"/>
      <c r="K32" s="25"/>
      <c r="L32" s="25"/>
      <c r="M32" s="27" t="s">
        <v>1599</v>
      </c>
      <c r="N32" s="39" t="s">
        <v>1480</v>
      </c>
      <c r="O32" s="39" t="s">
        <v>1481</v>
      </c>
      <c r="P32" s="25" t="s">
        <v>1451</v>
      </c>
      <c r="Q32" s="25" t="s">
        <v>1451</v>
      </c>
      <c r="R32" s="25" t="s">
        <v>1451</v>
      </c>
      <c r="S32" s="25" t="s">
        <v>1453</v>
      </c>
      <c r="T32" s="25" t="s">
        <v>1454</v>
      </c>
      <c r="U32" s="39" t="s">
        <v>1453</v>
      </c>
      <c r="V32" s="25" t="s">
        <v>1454</v>
      </c>
      <c r="W32" s="39" t="s">
        <v>1603</v>
      </c>
      <c r="X32" s="28">
        <v>16.100000000000001</v>
      </c>
    </row>
    <row r="33" spans="1:24" ht="16" customHeight="1">
      <c r="A33" s="25" t="s">
        <v>38</v>
      </c>
      <c r="B33" s="25" t="s">
        <v>28</v>
      </c>
      <c r="C33" s="30" t="s">
        <v>1583</v>
      </c>
    </row>
    <row r="34" spans="1:24" ht="16" customHeight="1">
      <c r="A34" s="25" t="s">
        <v>39</v>
      </c>
      <c r="B34" s="25" t="s">
        <v>22</v>
      </c>
      <c r="C34" s="26" t="s">
        <v>1441</v>
      </c>
      <c r="D34" s="25"/>
      <c r="E34" s="25" t="s">
        <v>1442</v>
      </c>
      <c r="F34" s="25" t="s">
        <v>39</v>
      </c>
      <c r="G34" s="25" t="s">
        <v>39</v>
      </c>
      <c r="H34" s="25" t="s">
        <v>1556</v>
      </c>
      <c r="I34" s="25" t="s">
        <v>1282</v>
      </c>
      <c r="J34" s="25"/>
      <c r="K34" s="25"/>
      <c r="L34" s="25" t="s">
        <v>1604</v>
      </c>
      <c r="M34" s="27" t="s">
        <v>1605</v>
      </c>
      <c r="N34" s="39" t="s">
        <v>1606</v>
      </c>
      <c r="O34" s="39" t="s">
        <v>1510</v>
      </c>
      <c r="P34" s="25" t="s">
        <v>1519</v>
      </c>
      <c r="Q34" s="25" t="s">
        <v>1451</v>
      </c>
      <c r="R34" s="25" t="s">
        <v>1451</v>
      </c>
      <c r="S34" s="25" t="s">
        <v>1453</v>
      </c>
      <c r="T34" s="25" t="s">
        <v>1454</v>
      </c>
      <c r="U34" s="39" t="s">
        <v>1570</v>
      </c>
      <c r="V34" s="25" t="s">
        <v>1454</v>
      </c>
      <c r="W34" s="39" t="s">
        <v>1607</v>
      </c>
      <c r="X34" s="28">
        <v>899.64</v>
      </c>
    </row>
    <row r="35" spans="1:24" ht="16" customHeight="1">
      <c r="A35" s="25" t="s">
        <v>40</v>
      </c>
      <c r="B35" s="25" t="s">
        <v>19</v>
      </c>
      <c r="C35" s="26" t="s">
        <v>1441</v>
      </c>
      <c r="D35" s="25"/>
      <c r="E35" s="25" t="s">
        <v>1442</v>
      </c>
      <c r="F35" s="25" t="s">
        <v>40</v>
      </c>
      <c r="G35" s="25" t="s">
        <v>40</v>
      </c>
      <c r="H35" s="25" t="s">
        <v>1544</v>
      </c>
      <c r="I35" s="25" t="s">
        <v>1608</v>
      </c>
      <c r="J35" s="25"/>
      <c r="K35" s="25" t="s">
        <v>1383</v>
      </c>
      <c r="L35" s="25" t="s">
        <v>1609</v>
      </c>
      <c r="M35" s="27" t="s">
        <v>1610</v>
      </c>
      <c r="N35" s="39" t="s">
        <v>1449</v>
      </c>
      <c r="O35" s="39" t="s">
        <v>1450</v>
      </c>
      <c r="P35" s="25" t="s">
        <v>1451</v>
      </c>
      <c r="Q35" s="25" t="s">
        <v>1611</v>
      </c>
      <c r="R35" s="25" t="s">
        <v>1451</v>
      </c>
      <c r="S35" s="25" t="s">
        <v>1453</v>
      </c>
      <c r="T35" s="25" t="s">
        <v>1454</v>
      </c>
      <c r="U35" s="39" t="s">
        <v>1612</v>
      </c>
      <c r="V35" s="25" t="s">
        <v>1454</v>
      </c>
      <c r="W35" s="39" t="s">
        <v>1613</v>
      </c>
      <c r="X35" s="28">
        <v>127.4</v>
      </c>
    </row>
    <row r="36" spans="1:24" ht="16" customHeight="1">
      <c r="A36" s="25" t="s">
        <v>41</v>
      </c>
      <c r="B36" s="25" t="s">
        <v>17</v>
      </c>
      <c r="C36" s="30" t="s">
        <v>1583</v>
      </c>
    </row>
    <row r="37" spans="1:24" ht="16" customHeight="1">
      <c r="A37" s="25" t="s">
        <v>42</v>
      </c>
      <c r="B37" s="25" t="s">
        <v>19</v>
      </c>
      <c r="C37" s="26" t="s">
        <v>1441</v>
      </c>
      <c r="D37" s="25"/>
      <c r="E37" s="25" t="s">
        <v>1442</v>
      </c>
      <c r="F37" s="25" t="s">
        <v>42</v>
      </c>
      <c r="G37" s="25" t="s">
        <v>42</v>
      </c>
      <c r="H37" s="25" t="s">
        <v>1544</v>
      </c>
      <c r="I37" s="25" t="s">
        <v>1545</v>
      </c>
      <c r="J37" s="25"/>
      <c r="K37" s="25" t="s">
        <v>1383</v>
      </c>
      <c r="L37" s="25" t="s">
        <v>1614</v>
      </c>
      <c r="M37" s="27" t="s">
        <v>1615</v>
      </c>
      <c r="N37" s="39" t="s">
        <v>1449</v>
      </c>
      <c r="O37" s="39" t="s">
        <v>1450</v>
      </c>
      <c r="P37" s="25" t="s">
        <v>1451</v>
      </c>
      <c r="Q37" s="25" t="s">
        <v>1548</v>
      </c>
      <c r="R37" s="25" t="s">
        <v>1451</v>
      </c>
      <c r="S37" s="25" t="s">
        <v>1453</v>
      </c>
      <c r="T37" s="25" t="s">
        <v>1454</v>
      </c>
      <c r="U37" s="39" t="s">
        <v>1616</v>
      </c>
      <c r="V37" s="25" t="s">
        <v>1454</v>
      </c>
      <c r="W37" s="39" t="s">
        <v>1617</v>
      </c>
      <c r="X37" s="28">
        <v>149</v>
      </c>
    </row>
    <row r="38" spans="1:24" ht="16" customHeight="1">
      <c r="A38" s="25" t="s">
        <v>43</v>
      </c>
      <c r="B38" s="25" t="s">
        <v>22</v>
      </c>
      <c r="C38" s="26" t="s">
        <v>1441</v>
      </c>
      <c r="D38" s="25"/>
      <c r="E38" s="25" t="s">
        <v>1442</v>
      </c>
      <c r="F38" s="25" t="s">
        <v>43</v>
      </c>
      <c r="G38" s="25" t="s">
        <v>43</v>
      </c>
      <c r="H38" s="25" t="s">
        <v>1556</v>
      </c>
      <c r="I38" s="25" t="s">
        <v>1588</v>
      </c>
      <c r="J38" s="25"/>
      <c r="K38" s="25" t="s">
        <v>1383</v>
      </c>
      <c r="L38" s="25" t="s">
        <v>1618</v>
      </c>
      <c r="M38" s="27" t="s">
        <v>1619</v>
      </c>
      <c r="N38" s="39" t="s">
        <v>1487</v>
      </c>
      <c r="O38" s="39" t="s">
        <v>1481</v>
      </c>
      <c r="P38" s="25" t="s">
        <v>1451</v>
      </c>
      <c r="Q38" s="25" t="s">
        <v>1451</v>
      </c>
      <c r="R38" s="25" t="s">
        <v>1451</v>
      </c>
      <c r="S38" s="25" t="s">
        <v>1453</v>
      </c>
      <c r="T38" s="25" t="s">
        <v>1454</v>
      </c>
      <c r="U38" s="39" t="s">
        <v>1453</v>
      </c>
      <c r="V38" s="25" t="s">
        <v>1454</v>
      </c>
      <c r="W38" s="39" t="s">
        <v>1620</v>
      </c>
      <c r="X38" s="28">
        <v>231007.9</v>
      </c>
    </row>
    <row r="39" spans="1:24" ht="16" customHeight="1">
      <c r="A39" s="25" t="s">
        <v>44</v>
      </c>
      <c r="B39" s="25" t="s">
        <v>28</v>
      </c>
      <c r="C39" s="26" t="s">
        <v>1441</v>
      </c>
      <c r="D39" s="25"/>
      <c r="E39" s="25" t="s">
        <v>1442</v>
      </c>
      <c r="F39" s="25"/>
      <c r="G39" s="25" t="s">
        <v>1621</v>
      </c>
      <c r="H39" s="25" t="s">
        <v>1622</v>
      </c>
      <c r="I39" s="25" t="s">
        <v>1588</v>
      </c>
      <c r="J39" s="25"/>
      <c r="K39" s="25"/>
      <c r="L39" s="25"/>
      <c r="M39" s="27" t="s">
        <v>1599</v>
      </c>
      <c r="N39" s="39" t="s">
        <v>1480</v>
      </c>
      <c r="O39" s="39" t="s">
        <v>1481</v>
      </c>
      <c r="P39" s="25" t="s">
        <v>1451</v>
      </c>
      <c r="Q39" s="25" t="s">
        <v>1451</v>
      </c>
      <c r="R39" s="25" t="s">
        <v>1451</v>
      </c>
      <c r="S39" s="25" t="s">
        <v>1453</v>
      </c>
      <c r="T39" s="25" t="s">
        <v>1454</v>
      </c>
      <c r="U39" s="39" t="s">
        <v>1453</v>
      </c>
      <c r="V39" s="25" t="s">
        <v>1454</v>
      </c>
      <c r="W39" s="39" t="s">
        <v>1623</v>
      </c>
      <c r="X39" s="28">
        <v>103</v>
      </c>
    </row>
    <row r="40" spans="1:24" ht="16" customHeight="1">
      <c r="A40" s="25" t="s">
        <v>45</v>
      </c>
      <c r="B40" s="25" t="s">
        <v>28</v>
      </c>
      <c r="C40" s="30" t="s">
        <v>1583</v>
      </c>
    </row>
    <row r="41" spans="1:24" ht="16" customHeight="1">
      <c r="A41" s="25" t="s">
        <v>46</v>
      </c>
      <c r="B41" s="25" t="s">
        <v>17</v>
      </c>
      <c r="C41" s="30" t="s">
        <v>1583</v>
      </c>
    </row>
    <row r="42" spans="1:24" ht="16" customHeight="1">
      <c r="A42" s="25" t="s">
        <v>47</v>
      </c>
      <c r="B42" s="25" t="s">
        <v>28</v>
      </c>
      <c r="C42" s="30" t="s">
        <v>1583</v>
      </c>
    </row>
    <row r="43" spans="1:24" ht="16" customHeight="1">
      <c r="A43" s="25" t="s">
        <v>48</v>
      </c>
      <c r="B43" s="25" t="s">
        <v>28</v>
      </c>
      <c r="C43" s="30" t="s">
        <v>1583</v>
      </c>
    </row>
    <row r="44" spans="1:24" ht="16" customHeight="1">
      <c r="A44" s="25" t="s">
        <v>49</v>
      </c>
      <c r="B44" s="25" t="s">
        <v>22</v>
      </c>
      <c r="C44" s="26" t="s">
        <v>1441</v>
      </c>
      <c r="D44" s="25"/>
      <c r="E44" s="25" t="s">
        <v>1442</v>
      </c>
      <c r="F44" s="25" t="s">
        <v>49</v>
      </c>
      <c r="G44" s="25" t="s">
        <v>49</v>
      </c>
      <c r="H44" s="25" t="s">
        <v>1556</v>
      </c>
      <c r="I44" s="25" t="s">
        <v>1588</v>
      </c>
      <c r="J44" s="25"/>
      <c r="K44" s="25"/>
      <c r="L44" s="25" t="s">
        <v>1624</v>
      </c>
      <c r="M44" s="27" t="s">
        <v>1625</v>
      </c>
      <c r="N44" s="39" t="s">
        <v>1569</v>
      </c>
      <c r="O44" s="39" t="s">
        <v>1510</v>
      </c>
      <c r="P44" s="25" t="s">
        <v>1451</v>
      </c>
      <c r="Q44" s="25" t="s">
        <v>1451</v>
      </c>
      <c r="R44" s="25" t="s">
        <v>1451</v>
      </c>
      <c r="S44" s="25" t="s">
        <v>1453</v>
      </c>
      <c r="T44" s="25" t="s">
        <v>1454</v>
      </c>
      <c r="U44" s="39" t="s">
        <v>1626</v>
      </c>
      <c r="V44" s="25" t="s">
        <v>1454</v>
      </c>
      <c r="W44" s="39" t="s">
        <v>1627</v>
      </c>
      <c r="X44" s="28">
        <v>36085.51</v>
      </c>
    </row>
    <row r="45" spans="1:24" ht="16" customHeight="1">
      <c r="A45" s="25" t="s">
        <v>50</v>
      </c>
      <c r="B45" s="25" t="s">
        <v>28</v>
      </c>
      <c r="C45" s="26" t="s">
        <v>1441</v>
      </c>
      <c r="D45" s="25"/>
      <c r="E45" s="25" t="s">
        <v>1442</v>
      </c>
      <c r="F45" s="25" t="s">
        <v>50</v>
      </c>
      <c r="G45" s="25" t="s">
        <v>50</v>
      </c>
      <c r="H45" s="25" t="s">
        <v>1628</v>
      </c>
      <c r="I45" s="25" t="s">
        <v>1588</v>
      </c>
      <c r="J45" s="25"/>
      <c r="K45" s="25"/>
      <c r="L45" s="25" t="s">
        <v>1629</v>
      </c>
      <c r="M45" s="27" t="s">
        <v>1630</v>
      </c>
      <c r="N45" s="39" t="s">
        <v>1606</v>
      </c>
      <c r="O45" s="39" t="s">
        <v>1510</v>
      </c>
      <c r="P45" s="25" t="s">
        <v>1451</v>
      </c>
      <c r="Q45" s="25" t="s">
        <v>1451</v>
      </c>
      <c r="R45" s="25" t="s">
        <v>1451</v>
      </c>
      <c r="S45" s="25" t="s">
        <v>1453</v>
      </c>
      <c r="T45" s="25" t="s">
        <v>1454</v>
      </c>
      <c r="U45" s="39" t="s">
        <v>1631</v>
      </c>
      <c r="V45" s="25" t="s">
        <v>1454</v>
      </c>
      <c r="W45" s="39" t="s">
        <v>1632</v>
      </c>
      <c r="X45" s="28">
        <v>27157.3</v>
      </c>
    </row>
    <row r="46" spans="1:24" ht="16" customHeight="1">
      <c r="A46" s="25" t="s">
        <v>51</v>
      </c>
      <c r="B46" s="25" t="s">
        <v>22</v>
      </c>
      <c r="C46" s="26" t="s">
        <v>1441</v>
      </c>
      <c r="D46" s="25"/>
      <c r="E46" s="25" t="s">
        <v>1442</v>
      </c>
      <c r="F46" s="25" t="s">
        <v>51</v>
      </c>
      <c r="G46" s="25" t="s">
        <v>51</v>
      </c>
      <c r="H46" s="25" t="s">
        <v>1556</v>
      </c>
      <c r="I46" s="25" t="s">
        <v>1588</v>
      </c>
      <c r="J46" s="25"/>
      <c r="K46" s="25"/>
      <c r="L46" s="25" t="s">
        <v>1633</v>
      </c>
      <c r="M46" s="27" t="s">
        <v>1634</v>
      </c>
      <c r="N46" s="39" t="s">
        <v>1516</v>
      </c>
      <c r="O46" s="39" t="s">
        <v>1517</v>
      </c>
      <c r="P46" s="25" t="s">
        <v>1451</v>
      </c>
      <c r="Q46" s="25" t="s">
        <v>1451</v>
      </c>
      <c r="R46" s="25" t="s">
        <v>1451</v>
      </c>
      <c r="S46" s="25" t="s">
        <v>1453</v>
      </c>
      <c r="T46" s="25" t="s">
        <v>1454</v>
      </c>
      <c r="U46" s="39" t="s">
        <v>1635</v>
      </c>
      <c r="V46" s="25" t="s">
        <v>1454</v>
      </c>
      <c r="W46" s="39" t="s">
        <v>1636</v>
      </c>
      <c r="X46" s="28">
        <v>36166.129999999997</v>
      </c>
    </row>
    <row r="47" spans="1:24" ht="16" customHeight="1">
      <c r="A47" s="25" t="s">
        <v>52</v>
      </c>
      <c r="B47" s="25" t="s">
        <v>28</v>
      </c>
      <c r="C47" s="30" t="s">
        <v>1583</v>
      </c>
    </row>
    <row r="48" spans="1:24" ht="16" customHeight="1">
      <c r="A48" s="25" t="s">
        <v>53</v>
      </c>
      <c r="B48" s="25" t="s">
        <v>28</v>
      </c>
      <c r="C48" s="30" t="s">
        <v>1583</v>
      </c>
    </row>
    <row r="49" spans="1:24" ht="16" customHeight="1">
      <c r="A49" s="25" t="s">
        <v>54</v>
      </c>
      <c r="B49" s="25" t="s">
        <v>22</v>
      </c>
      <c r="C49" s="30" t="s">
        <v>1583</v>
      </c>
    </row>
    <row r="50" spans="1:24" ht="16" customHeight="1">
      <c r="A50" s="25" t="s">
        <v>55</v>
      </c>
      <c r="B50" s="25" t="s">
        <v>28</v>
      </c>
      <c r="C50" s="30" t="s">
        <v>1583</v>
      </c>
    </row>
    <row r="51" spans="1:24" ht="16" customHeight="1">
      <c r="A51" s="25" t="s">
        <v>56</v>
      </c>
      <c r="B51" s="25" t="s">
        <v>28</v>
      </c>
      <c r="C51" s="30" t="s">
        <v>1583</v>
      </c>
    </row>
    <row r="52" spans="1:24" ht="16" customHeight="1">
      <c r="A52" s="25" t="s">
        <v>57</v>
      </c>
      <c r="B52" s="25" t="s">
        <v>22</v>
      </c>
      <c r="C52" s="30" t="s">
        <v>1583</v>
      </c>
    </row>
    <row r="53" spans="1:24" ht="16" customHeight="1">
      <c r="A53" s="25" t="s">
        <v>58</v>
      </c>
      <c r="B53" s="25" t="s">
        <v>28</v>
      </c>
      <c r="C53" s="30" t="s">
        <v>1583</v>
      </c>
    </row>
    <row r="54" spans="1:24" ht="16" customHeight="1">
      <c r="A54" s="25" t="s">
        <v>59</v>
      </c>
      <c r="B54" s="25" t="s">
        <v>28</v>
      </c>
      <c r="C54" s="26" t="s">
        <v>1441</v>
      </c>
      <c r="D54" s="25"/>
      <c r="E54" s="25" t="s">
        <v>1442</v>
      </c>
      <c r="F54" s="25"/>
      <c r="G54" s="25" t="s">
        <v>1637</v>
      </c>
      <c r="H54" s="25" t="s">
        <v>1638</v>
      </c>
      <c r="I54" s="25" t="s">
        <v>1588</v>
      </c>
      <c r="J54" s="25"/>
      <c r="K54" s="25"/>
      <c r="L54" s="25"/>
      <c r="M54" s="27" t="s">
        <v>1599</v>
      </c>
      <c r="N54" s="39" t="s">
        <v>1480</v>
      </c>
      <c r="O54" s="39" t="s">
        <v>1481</v>
      </c>
      <c r="P54" s="25" t="s">
        <v>1451</v>
      </c>
      <c r="Q54" s="25" t="s">
        <v>1451</v>
      </c>
      <c r="R54" s="25" t="s">
        <v>1451</v>
      </c>
      <c r="S54" s="25" t="s">
        <v>1453</v>
      </c>
      <c r="T54" s="25" t="s">
        <v>1454</v>
      </c>
      <c r="U54" s="39" t="s">
        <v>1453</v>
      </c>
      <c r="V54" s="25" t="s">
        <v>1454</v>
      </c>
      <c r="W54" s="39" t="s">
        <v>1639</v>
      </c>
      <c r="X54" s="28">
        <v>152.69999999999999</v>
      </c>
    </row>
    <row r="55" spans="1:24" ht="16" customHeight="1">
      <c r="A55" s="25" t="s">
        <v>60</v>
      </c>
      <c r="B55" s="25" t="s">
        <v>28</v>
      </c>
      <c r="C55" s="26" t="s">
        <v>1441</v>
      </c>
      <c r="D55" s="25"/>
      <c r="E55" s="25" t="s">
        <v>1442</v>
      </c>
      <c r="F55" s="25"/>
      <c r="G55" s="25" t="s">
        <v>1640</v>
      </c>
      <c r="H55" s="25" t="s">
        <v>1622</v>
      </c>
      <c r="I55" s="25" t="s">
        <v>1588</v>
      </c>
      <c r="J55" s="25"/>
      <c r="K55" s="25"/>
      <c r="L55" s="25"/>
      <c r="M55" s="27" t="s">
        <v>1599</v>
      </c>
      <c r="N55" s="39" t="s">
        <v>1480</v>
      </c>
      <c r="O55" s="39" t="s">
        <v>1481</v>
      </c>
      <c r="P55" s="25" t="s">
        <v>1451</v>
      </c>
      <c r="Q55" s="25" t="s">
        <v>1451</v>
      </c>
      <c r="R55" s="25" t="s">
        <v>1451</v>
      </c>
      <c r="S55" s="25" t="s">
        <v>1453</v>
      </c>
      <c r="T55" s="25" t="s">
        <v>1454</v>
      </c>
      <c r="U55" s="39" t="s">
        <v>1453</v>
      </c>
      <c r="V55" s="25" t="s">
        <v>1454</v>
      </c>
      <c r="W55" s="39" t="s">
        <v>1641</v>
      </c>
      <c r="X55" s="28">
        <v>117</v>
      </c>
    </row>
    <row r="56" spans="1:24" ht="16" customHeight="1">
      <c r="A56" s="25" t="s">
        <v>61</v>
      </c>
      <c r="B56" s="25" t="s">
        <v>28</v>
      </c>
      <c r="C56" s="30" t="s">
        <v>1583</v>
      </c>
    </row>
    <row r="57" spans="1:24" ht="16" customHeight="1">
      <c r="A57" s="25" t="s">
        <v>62</v>
      </c>
      <c r="B57" s="25" t="s">
        <v>22</v>
      </c>
      <c r="C57" s="30" t="s">
        <v>1583</v>
      </c>
    </row>
    <row r="58" spans="1:24" ht="16" customHeight="1">
      <c r="A58" s="25" t="s">
        <v>63</v>
      </c>
      <c r="B58" s="25" t="s">
        <v>28</v>
      </c>
      <c r="C58" s="26" t="s">
        <v>1441</v>
      </c>
      <c r="D58" s="25"/>
      <c r="E58" s="25" t="s">
        <v>1442</v>
      </c>
      <c r="F58" s="25" t="s">
        <v>63</v>
      </c>
      <c r="G58" s="25" t="s">
        <v>63</v>
      </c>
      <c r="H58" s="25" t="s">
        <v>1628</v>
      </c>
      <c r="I58" s="25" t="s">
        <v>1588</v>
      </c>
      <c r="J58" s="25"/>
      <c r="K58" s="25"/>
      <c r="L58" s="25" t="s">
        <v>1642</v>
      </c>
      <c r="M58" s="27" t="s">
        <v>1643</v>
      </c>
      <c r="N58" s="39" t="s">
        <v>1516</v>
      </c>
      <c r="O58" s="39" t="s">
        <v>1517</v>
      </c>
      <c r="P58" s="25" t="s">
        <v>1451</v>
      </c>
      <c r="Q58" s="25" t="s">
        <v>1451</v>
      </c>
      <c r="R58" s="25" t="s">
        <v>1451</v>
      </c>
      <c r="S58" s="25" t="s">
        <v>1453</v>
      </c>
      <c r="T58" s="25" t="s">
        <v>1454</v>
      </c>
      <c r="U58" s="39" t="s">
        <v>1644</v>
      </c>
      <c r="V58" s="25" t="s">
        <v>1454</v>
      </c>
      <c r="W58" s="39" t="s">
        <v>1645</v>
      </c>
      <c r="X58" s="28">
        <v>37125.160000000003</v>
      </c>
    </row>
    <row r="59" spans="1:24" ht="16" customHeight="1">
      <c r="A59" s="25" t="s">
        <v>64</v>
      </c>
      <c r="B59" s="25" t="s">
        <v>28</v>
      </c>
      <c r="C59" s="30" t="s">
        <v>1583</v>
      </c>
    </row>
    <row r="60" spans="1:24" ht="16" customHeight="1">
      <c r="A60" s="25" t="s">
        <v>65</v>
      </c>
      <c r="B60" s="25" t="s">
        <v>28</v>
      </c>
      <c r="C60" s="30" t="s">
        <v>1583</v>
      </c>
    </row>
    <row r="61" spans="1:24" ht="16" customHeight="1">
      <c r="A61" s="25" t="s">
        <v>66</v>
      </c>
      <c r="B61" s="25" t="s">
        <v>22</v>
      </c>
      <c r="C61" s="26" t="s">
        <v>1441</v>
      </c>
      <c r="D61" s="25"/>
      <c r="E61" s="25" t="s">
        <v>1442</v>
      </c>
      <c r="F61" s="25" t="s">
        <v>66</v>
      </c>
      <c r="G61" s="25" t="s">
        <v>66</v>
      </c>
      <c r="H61" s="25" t="s">
        <v>1556</v>
      </c>
      <c r="I61" s="25" t="s">
        <v>1282</v>
      </c>
      <c r="J61" s="25"/>
      <c r="K61" s="25"/>
      <c r="L61" s="25" t="s">
        <v>1646</v>
      </c>
      <c r="M61" s="27" t="s">
        <v>1647</v>
      </c>
      <c r="N61" s="39" t="s">
        <v>1606</v>
      </c>
      <c r="O61" s="39" t="s">
        <v>1510</v>
      </c>
      <c r="P61" s="25" t="s">
        <v>1451</v>
      </c>
      <c r="Q61" s="25" t="s">
        <v>1451</v>
      </c>
      <c r="R61" s="25" t="s">
        <v>1451</v>
      </c>
      <c r="S61" s="25" t="s">
        <v>1453</v>
      </c>
      <c r="T61" s="25" t="s">
        <v>1454</v>
      </c>
      <c r="U61" s="39" t="s">
        <v>1648</v>
      </c>
      <c r="V61" s="25" t="s">
        <v>1454</v>
      </c>
      <c r="W61" s="39" t="s">
        <v>1649</v>
      </c>
      <c r="X61" s="28">
        <v>1429.33</v>
      </c>
    </row>
    <row r="62" spans="1:24" ht="16" customHeight="1">
      <c r="A62" s="25" t="s">
        <v>67</v>
      </c>
      <c r="B62" s="25" t="s">
        <v>28</v>
      </c>
      <c r="C62" s="30" t="s">
        <v>1583</v>
      </c>
    </row>
    <row r="63" spans="1:24" ht="16" customHeight="1">
      <c r="A63" s="25" t="s">
        <v>68</v>
      </c>
      <c r="B63" s="25" t="s">
        <v>28</v>
      </c>
      <c r="C63" s="30" t="s">
        <v>1583</v>
      </c>
    </row>
    <row r="64" spans="1:24" ht="16" customHeight="1">
      <c r="A64" s="25" t="s">
        <v>69</v>
      </c>
      <c r="B64" s="25" t="s">
        <v>22</v>
      </c>
      <c r="C64" s="30" t="s">
        <v>1583</v>
      </c>
    </row>
    <row r="65" spans="1:24" ht="16" customHeight="1">
      <c r="A65" s="25" t="s">
        <v>70</v>
      </c>
      <c r="B65" s="25" t="s">
        <v>28</v>
      </c>
      <c r="C65" s="30" t="s">
        <v>1583</v>
      </c>
    </row>
    <row r="66" spans="1:24" ht="16" customHeight="1">
      <c r="A66" s="25" t="s">
        <v>71</v>
      </c>
      <c r="B66" s="25" t="s">
        <v>28</v>
      </c>
      <c r="C66" s="26" t="s">
        <v>1441</v>
      </c>
      <c r="D66" s="25"/>
      <c r="E66" s="25" t="s">
        <v>1442</v>
      </c>
      <c r="F66" s="25"/>
      <c r="G66" s="25" t="s">
        <v>1601</v>
      </c>
      <c r="H66" s="25" t="s">
        <v>1602</v>
      </c>
      <c r="I66" s="25" t="s">
        <v>1588</v>
      </c>
      <c r="J66" s="25"/>
      <c r="K66" s="25"/>
      <c r="L66" s="25"/>
      <c r="M66" s="27" t="s">
        <v>1599</v>
      </c>
      <c r="N66" s="39" t="s">
        <v>1480</v>
      </c>
      <c r="O66" s="39" t="s">
        <v>1481</v>
      </c>
      <c r="P66" s="25" t="s">
        <v>1451</v>
      </c>
      <c r="Q66" s="25" t="s">
        <v>1451</v>
      </c>
      <c r="R66" s="25" t="s">
        <v>1451</v>
      </c>
      <c r="S66" s="25" t="s">
        <v>1453</v>
      </c>
      <c r="T66" s="25" t="s">
        <v>1454</v>
      </c>
      <c r="U66" s="39" t="s">
        <v>1453</v>
      </c>
      <c r="V66" s="25" t="s">
        <v>1454</v>
      </c>
      <c r="W66" s="39" t="s">
        <v>1603</v>
      </c>
      <c r="X66" s="28">
        <v>16.100000000000001</v>
      </c>
    </row>
    <row r="67" spans="1:24" ht="16" customHeight="1">
      <c r="A67" s="25" t="s">
        <v>72</v>
      </c>
      <c r="B67" s="25" t="s">
        <v>28</v>
      </c>
      <c r="C67" s="30" t="s">
        <v>1583</v>
      </c>
    </row>
    <row r="68" spans="1:24" ht="16" customHeight="1">
      <c r="A68" s="25" t="s">
        <v>73</v>
      </c>
      <c r="B68" s="25" t="s">
        <v>17</v>
      </c>
      <c r="C68" s="26" t="s">
        <v>1441</v>
      </c>
      <c r="D68" s="25"/>
      <c r="E68" s="25" t="s">
        <v>1442</v>
      </c>
      <c r="F68" s="25" t="s">
        <v>73</v>
      </c>
      <c r="G68" s="25" t="s">
        <v>73</v>
      </c>
      <c r="H68" s="25" t="s">
        <v>1537</v>
      </c>
      <c r="I68" s="25" t="s">
        <v>1588</v>
      </c>
      <c r="J68" s="25"/>
      <c r="K68" s="25" t="s">
        <v>1383</v>
      </c>
      <c r="L68" s="25" t="s">
        <v>1650</v>
      </c>
      <c r="M68" s="27" t="s">
        <v>1651</v>
      </c>
      <c r="N68" s="39" t="s">
        <v>1487</v>
      </c>
      <c r="O68" s="39" t="s">
        <v>1481</v>
      </c>
      <c r="P68" s="25" t="s">
        <v>1451</v>
      </c>
      <c r="Q68" s="25" t="s">
        <v>1652</v>
      </c>
      <c r="R68" s="25" t="s">
        <v>1451</v>
      </c>
      <c r="S68" s="25" t="s">
        <v>1453</v>
      </c>
      <c r="T68" s="25" t="s">
        <v>1454</v>
      </c>
      <c r="U68" s="39" t="s">
        <v>1453</v>
      </c>
      <c r="V68" s="25" t="s">
        <v>1454</v>
      </c>
      <c r="W68" s="39" t="s">
        <v>1653</v>
      </c>
      <c r="X68" s="28">
        <v>3104.8</v>
      </c>
    </row>
    <row r="69" spans="1:24" ht="16" customHeight="1">
      <c r="A69" s="25" t="s">
        <v>74</v>
      </c>
      <c r="B69" s="25" t="s">
        <v>28</v>
      </c>
      <c r="C69" s="30" t="s">
        <v>1583</v>
      </c>
    </row>
    <row r="70" spans="1:24" ht="16" customHeight="1">
      <c r="A70" s="25" t="s">
        <v>75</v>
      </c>
      <c r="B70" s="25" t="s">
        <v>28</v>
      </c>
      <c r="C70" s="30" t="s">
        <v>1583</v>
      </c>
    </row>
    <row r="71" spans="1:24" ht="16" customHeight="1">
      <c r="A71" s="25" t="s">
        <v>76</v>
      </c>
      <c r="B71" s="25" t="s">
        <v>28</v>
      </c>
      <c r="C71" s="30" t="s">
        <v>1583</v>
      </c>
      <c r="D71" s="25"/>
      <c r="E71" s="25"/>
      <c r="F71" s="25" t="s">
        <v>1654</v>
      </c>
      <c r="G71" s="25" t="s">
        <v>1654</v>
      </c>
      <c r="H71" s="25" t="s">
        <v>1655</v>
      </c>
      <c r="I71" s="25" t="s">
        <v>1656</v>
      </c>
      <c r="J71" s="25"/>
      <c r="K71" s="25"/>
      <c r="L71" s="25" t="s">
        <v>1657</v>
      </c>
      <c r="M71" s="27"/>
      <c r="N71" s="39"/>
      <c r="O71" s="39"/>
      <c r="P71" s="25"/>
      <c r="Q71" s="25"/>
      <c r="R71" s="25" t="s">
        <v>1451</v>
      </c>
      <c r="S71" s="25" t="s">
        <v>1453</v>
      </c>
      <c r="T71" s="25" t="s">
        <v>1454</v>
      </c>
      <c r="U71" s="39"/>
      <c r="V71" s="25"/>
      <c r="W71" s="39"/>
      <c r="X71" s="28">
        <v>0</v>
      </c>
    </row>
    <row r="72" spans="1:24" ht="16" customHeight="1">
      <c r="A72" s="25" t="s">
        <v>77</v>
      </c>
      <c r="B72" s="25" t="s">
        <v>28</v>
      </c>
      <c r="C72" s="30" t="s">
        <v>1583</v>
      </c>
    </row>
    <row r="73" spans="1:24" ht="16" customHeight="1">
      <c r="A73" s="25" t="s">
        <v>78</v>
      </c>
      <c r="B73" s="25" t="s">
        <v>28</v>
      </c>
      <c r="C73" s="30" t="s">
        <v>1583</v>
      </c>
    </row>
    <row r="74" spans="1:24" ht="16" customHeight="1">
      <c r="A74" s="25" t="s">
        <v>79</v>
      </c>
      <c r="B74" s="25" t="s">
        <v>28</v>
      </c>
      <c r="C74" s="30" t="s">
        <v>1583</v>
      </c>
    </row>
    <row r="75" spans="1:24" ht="16" customHeight="1">
      <c r="A75" s="25" t="s">
        <v>80</v>
      </c>
      <c r="B75" s="25" t="s">
        <v>17</v>
      </c>
      <c r="C75" s="30" t="s">
        <v>1583</v>
      </c>
    </row>
    <row r="76" spans="1:24" ht="16" customHeight="1">
      <c r="A76" s="25" t="s">
        <v>81</v>
      </c>
      <c r="B76" s="25" t="s">
        <v>19</v>
      </c>
      <c r="C76" s="26" t="s">
        <v>1441</v>
      </c>
      <c r="D76" s="25"/>
      <c r="E76" s="25" t="s">
        <v>1442</v>
      </c>
      <c r="F76" s="25" t="s">
        <v>81</v>
      </c>
      <c r="G76" s="25" t="s">
        <v>81</v>
      </c>
      <c r="H76" s="25" t="s">
        <v>1544</v>
      </c>
      <c r="I76" s="25" t="s">
        <v>1545</v>
      </c>
      <c r="J76" s="25"/>
      <c r="K76" s="25" t="s">
        <v>1383</v>
      </c>
      <c r="L76" s="25" t="s">
        <v>1658</v>
      </c>
      <c r="M76" s="27" t="s">
        <v>1659</v>
      </c>
      <c r="N76" s="39" t="s">
        <v>1480</v>
      </c>
      <c r="O76" s="39" t="s">
        <v>1481</v>
      </c>
      <c r="P76" s="25" t="s">
        <v>1451</v>
      </c>
      <c r="Q76" s="25" t="s">
        <v>1548</v>
      </c>
      <c r="R76" s="25" t="s">
        <v>1451</v>
      </c>
      <c r="S76" s="25" t="s">
        <v>1453</v>
      </c>
      <c r="T76" s="25" t="s">
        <v>1454</v>
      </c>
      <c r="U76" s="39" t="s">
        <v>1453</v>
      </c>
      <c r="V76" s="25" t="s">
        <v>1454</v>
      </c>
      <c r="W76" s="39" t="s">
        <v>1660</v>
      </c>
      <c r="X76" s="28">
        <v>140.76</v>
      </c>
    </row>
    <row r="77" spans="1:24" ht="16" customHeight="1">
      <c r="A77" s="25" t="s">
        <v>82</v>
      </c>
      <c r="B77" s="25" t="s">
        <v>28</v>
      </c>
      <c r="C77" s="26" t="s">
        <v>1441</v>
      </c>
      <c r="D77" s="25"/>
      <c r="E77" s="25" t="s">
        <v>1442</v>
      </c>
      <c r="F77" s="25" t="s">
        <v>82</v>
      </c>
      <c r="G77" s="25" t="s">
        <v>82</v>
      </c>
      <c r="H77" s="25" t="s">
        <v>1628</v>
      </c>
      <c r="I77" s="25" t="s">
        <v>1588</v>
      </c>
      <c r="J77" s="25"/>
      <c r="K77" s="25" t="s">
        <v>1383</v>
      </c>
      <c r="L77" s="25" t="s">
        <v>1661</v>
      </c>
      <c r="M77" s="27" t="s">
        <v>1662</v>
      </c>
      <c r="N77" s="39" t="s">
        <v>1480</v>
      </c>
      <c r="O77" s="39" t="s">
        <v>1481</v>
      </c>
      <c r="P77" s="25" t="s">
        <v>1451</v>
      </c>
      <c r="Q77" s="25" t="s">
        <v>1518</v>
      </c>
      <c r="R77" s="25" t="s">
        <v>1451</v>
      </c>
      <c r="S77" s="25" t="s">
        <v>1453</v>
      </c>
      <c r="T77" s="25" t="s">
        <v>1454</v>
      </c>
      <c r="U77" s="39" t="s">
        <v>1453</v>
      </c>
      <c r="V77" s="25" t="s">
        <v>1454</v>
      </c>
      <c r="W77" s="39" t="s">
        <v>1663</v>
      </c>
      <c r="X77" s="28">
        <v>8390.3799999999992</v>
      </c>
    </row>
    <row r="78" spans="1:24" ht="16" customHeight="1">
      <c r="A78" s="25" t="s">
        <v>83</v>
      </c>
      <c r="B78" s="25" t="s">
        <v>28</v>
      </c>
      <c r="C78" s="30" t="s">
        <v>1583</v>
      </c>
    </row>
    <row r="79" spans="1:24" ht="16" customHeight="1">
      <c r="A79" s="25" t="s">
        <v>84</v>
      </c>
      <c r="B79" s="25" t="s">
        <v>22</v>
      </c>
      <c r="C79" s="26" t="s">
        <v>1441</v>
      </c>
      <c r="D79" s="25"/>
      <c r="E79" s="25" t="s">
        <v>1442</v>
      </c>
      <c r="F79" s="25" t="s">
        <v>84</v>
      </c>
      <c r="G79" s="25" t="s">
        <v>84</v>
      </c>
      <c r="H79" s="25" t="s">
        <v>1556</v>
      </c>
      <c r="I79" s="25" t="s">
        <v>1282</v>
      </c>
      <c r="J79" s="25"/>
      <c r="K79" s="25"/>
      <c r="L79" s="25" t="s">
        <v>1664</v>
      </c>
      <c r="M79" s="27" t="s">
        <v>1665</v>
      </c>
      <c r="N79" s="39" t="s">
        <v>1606</v>
      </c>
      <c r="O79" s="39" t="s">
        <v>1510</v>
      </c>
      <c r="P79" s="25" t="s">
        <v>1666</v>
      </c>
      <c r="Q79" s="25" t="s">
        <v>1451</v>
      </c>
      <c r="R79" s="25" t="s">
        <v>1451</v>
      </c>
      <c r="S79" s="25" t="s">
        <v>1453</v>
      </c>
      <c r="T79" s="25" t="s">
        <v>1454</v>
      </c>
      <c r="U79" s="39" t="s">
        <v>1667</v>
      </c>
      <c r="V79" s="25" t="s">
        <v>1454</v>
      </c>
      <c r="W79" s="39" t="s">
        <v>1668</v>
      </c>
      <c r="X79" s="28">
        <v>438.89</v>
      </c>
    </row>
    <row r="80" spans="1:24" ht="16" customHeight="1">
      <c r="A80" s="25" t="s">
        <v>85</v>
      </c>
      <c r="B80" s="25" t="s">
        <v>28</v>
      </c>
      <c r="C80" s="26" t="s">
        <v>1441</v>
      </c>
      <c r="D80" s="25"/>
      <c r="E80" s="25" t="s">
        <v>1442</v>
      </c>
      <c r="F80" s="25" t="s">
        <v>85</v>
      </c>
      <c r="G80" s="25" t="s">
        <v>85</v>
      </c>
      <c r="H80" s="25" t="s">
        <v>1628</v>
      </c>
      <c r="I80" s="25" t="s">
        <v>1588</v>
      </c>
      <c r="J80" s="25"/>
      <c r="K80" s="25" t="s">
        <v>1383</v>
      </c>
      <c r="L80" s="25" t="s">
        <v>1669</v>
      </c>
      <c r="M80" s="27" t="s">
        <v>1670</v>
      </c>
      <c r="N80" s="39" t="s">
        <v>1480</v>
      </c>
      <c r="O80" s="39" t="s">
        <v>1481</v>
      </c>
      <c r="P80" s="25" t="s">
        <v>1451</v>
      </c>
      <c r="Q80" s="25" t="s">
        <v>1671</v>
      </c>
      <c r="R80" s="25" t="s">
        <v>1451</v>
      </c>
      <c r="S80" s="25" t="s">
        <v>1453</v>
      </c>
      <c r="T80" s="25" t="s">
        <v>1454</v>
      </c>
      <c r="U80" s="39" t="s">
        <v>1453</v>
      </c>
      <c r="V80" s="25" t="s">
        <v>1454</v>
      </c>
      <c r="W80" s="39" t="s">
        <v>1672</v>
      </c>
      <c r="X80" s="28">
        <v>25660.33</v>
      </c>
    </row>
    <row r="81" spans="1:24" ht="16" customHeight="1">
      <c r="A81" s="25" t="s">
        <v>86</v>
      </c>
      <c r="B81" s="25" t="s">
        <v>17</v>
      </c>
      <c r="C81" s="26" t="s">
        <v>1441</v>
      </c>
      <c r="D81" s="25"/>
      <c r="E81" s="25" t="s">
        <v>1442</v>
      </c>
      <c r="F81" s="25" t="s">
        <v>86</v>
      </c>
      <c r="G81" s="25" t="s">
        <v>86</v>
      </c>
      <c r="H81" s="25" t="s">
        <v>1537</v>
      </c>
      <c r="I81" s="25" t="s">
        <v>1673</v>
      </c>
      <c r="J81" s="25"/>
      <c r="K81" s="25"/>
      <c r="L81" s="25" t="s">
        <v>1674</v>
      </c>
      <c r="M81" s="27" t="s">
        <v>1675</v>
      </c>
      <c r="N81" s="39" t="s">
        <v>1541</v>
      </c>
      <c r="O81" s="39" t="s">
        <v>1517</v>
      </c>
      <c r="P81" s="25" t="s">
        <v>1451</v>
      </c>
      <c r="Q81" s="25" t="s">
        <v>1451</v>
      </c>
      <c r="R81" s="25" t="s">
        <v>1451</v>
      </c>
      <c r="S81" s="25" t="s">
        <v>1453</v>
      </c>
      <c r="T81" s="25" t="s">
        <v>1454</v>
      </c>
      <c r="U81" s="39" t="s">
        <v>1482</v>
      </c>
      <c r="V81" s="25" t="s">
        <v>1454</v>
      </c>
      <c r="W81" s="39" t="s">
        <v>1676</v>
      </c>
      <c r="X81" s="28">
        <v>3460.41</v>
      </c>
    </row>
    <row r="82" spans="1:24" ht="16" customHeight="1">
      <c r="A82" s="25" t="s">
        <v>87</v>
      </c>
      <c r="B82" s="25" t="s">
        <v>22</v>
      </c>
      <c r="C82" s="26" t="s">
        <v>1441</v>
      </c>
      <c r="D82" s="25"/>
      <c r="E82" s="25" t="s">
        <v>1442</v>
      </c>
      <c r="F82" s="25" t="s">
        <v>87</v>
      </c>
      <c r="G82" s="25" t="s">
        <v>87</v>
      </c>
      <c r="H82" s="25" t="s">
        <v>1556</v>
      </c>
      <c r="I82" s="25" t="s">
        <v>1677</v>
      </c>
      <c r="J82" s="25"/>
      <c r="K82" s="25"/>
      <c r="L82" s="25" t="s">
        <v>1678</v>
      </c>
      <c r="M82" s="27" t="s">
        <v>1679</v>
      </c>
      <c r="N82" s="39" t="s">
        <v>1606</v>
      </c>
      <c r="O82" s="39" t="s">
        <v>1510</v>
      </c>
      <c r="P82" s="25" t="s">
        <v>1519</v>
      </c>
      <c r="Q82" s="25" t="s">
        <v>1451</v>
      </c>
      <c r="R82" s="25" t="s">
        <v>1451</v>
      </c>
      <c r="S82" s="25" t="s">
        <v>1453</v>
      </c>
      <c r="T82" s="25" t="s">
        <v>1454</v>
      </c>
      <c r="U82" s="39" t="s">
        <v>1680</v>
      </c>
      <c r="V82" s="25" t="s">
        <v>1454</v>
      </c>
      <c r="W82" s="39" t="s">
        <v>1681</v>
      </c>
      <c r="X82" s="28">
        <v>743.25</v>
      </c>
    </row>
    <row r="83" spans="1:24" ht="16" customHeight="1">
      <c r="A83" s="25" t="s">
        <v>88</v>
      </c>
      <c r="B83" s="25" t="s">
        <v>22</v>
      </c>
      <c r="C83" s="26" t="s">
        <v>1441</v>
      </c>
      <c r="D83" s="25"/>
      <c r="E83" s="25" t="s">
        <v>1442</v>
      </c>
      <c r="F83" s="25" t="s">
        <v>88</v>
      </c>
      <c r="G83" s="25" t="s">
        <v>88</v>
      </c>
      <c r="H83" s="25" t="s">
        <v>1556</v>
      </c>
      <c r="I83" s="25" t="s">
        <v>1588</v>
      </c>
      <c r="J83" s="25"/>
      <c r="K83" s="25" t="s">
        <v>1589</v>
      </c>
      <c r="L83" s="25" t="s">
        <v>1682</v>
      </c>
      <c r="M83" s="27" t="s">
        <v>1683</v>
      </c>
      <c r="N83" s="39" t="s">
        <v>1487</v>
      </c>
      <c r="O83" s="39" t="s">
        <v>1481</v>
      </c>
      <c r="P83" s="25" t="s">
        <v>1451</v>
      </c>
      <c r="Q83" s="25" t="s">
        <v>1451</v>
      </c>
      <c r="R83" s="25" t="s">
        <v>1451</v>
      </c>
      <c r="S83" s="25" t="s">
        <v>1453</v>
      </c>
      <c r="T83" s="25" t="s">
        <v>1454</v>
      </c>
      <c r="U83" s="39" t="s">
        <v>1453</v>
      </c>
      <c r="V83" s="25" t="s">
        <v>1454</v>
      </c>
      <c r="W83" s="39" t="s">
        <v>1684</v>
      </c>
      <c r="X83" s="28">
        <v>3028.1</v>
      </c>
    </row>
    <row r="84" spans="1:24" ht="16" customHeight="1">
      <c r="A84" s="25" t="s">
        <v>89</v>
      </c>
      <c r="B84" s="25" t="s">
        <v>28</v>
      </c>
      <c r="C84" s="30" t="s">
        <v>1583</v>
      </c>
    </row>
    <row r="85" spans="1:24" ht="16" customHeight="1">
      <c r="A85" s="25" t="s">
        <v>90</v>
      </c>
      <c r="B85" s="25" t="s">
        <v>91</v>
      </c>
      <c r="C85" s="26" t="s">
        <v>1441</v>
      </c>
      <c r="D85" s="25"/>
      <c r="E85" s="25" t="s">
        <v>1442</v>
      </c>
      <c r="F85" s="25" t="s">
        <v>90</v>
      </c>
      <c r="G85" s="25" t="s">
        <v>90</v>
      </c>
      <c r="H85" s="25" t="s">
        <v>91</v>
      </c>
      <c r="I85" s="25" t="s">
        <v>1588</v>
      </c>
      <c r="J85" s="25"/>
      <c r="K85" s="25" t="s">
        <v>1383</v>
      </c>
      <c r="L85" s="25" t="s">
        <v>1685</v>
      </c>
      <c r="M85" s="27" t="s">
        <v>1686</v>
      </c>
      <c r="N85" s="39" t="s">
        <v>1487</v>
      </c>
      <c r="O85" s="39" t="s">
        <v>1481</v>
      </c>
      <c r="P85" s="25" t="s">
        <v>1451</v>
      </c>
      <c r="Q85" s="25" t="s">
        <v>1451</v>
      </c>
      <c r="R85" s="25" t="s">
        <v>1451</v>
      </c>
      <c r="S85" s="25" t="s">
        <v>1453</v>
      </c>
      <c r="T85" s="25" t="s">
        <v>1454</v>
      </c>
      <c r="U85" s="39" t="s">
        <v>1453</v>
      </c>
      <c r="V85" s="25" t="s">
        <v>1454</v>
      </c>
      <c r="W85" s="39" t="s">
        <v>1687</v>
      </c>
      <c r="X85" s="28">
        <v>78968.2</v>
      </c>
    </row>
    <row r="86" spans="1:24" ht="16" customHeight="1">
      <c r="A86" s="25" t="s">
        <v>92</v>
      </c>
      <c r="B86" s="25" t="s">
        <v>19</v>
      </c>
      <c r="C86" s="26" t="s">
        <v>1441</v>
      </c>
      <c r="D86" s="25"/>
      <c r="E86" s="25" t="s">
        <v>1442</v>
      </c>
      <c r="F86" s="25" t="s">
        <v>92</v>
      </c>
      <c r="G86" s="25" t="s">
        <v>92</v>
      </c>
      <c r="H86" s="25" t="s">
        <v>1544</v>
      </c>
      <c r="I86" s="25" t="s">
        <v>1545</v>
      </c>
      <c r="J86" s="25"/>
      <c r="K86" s="25" t="s">
        <v>1383</v>
      </c>
      <c r="L86" s="25" t="s">
        <v>1688</v>
      </c>
      <c r="M86" s="27" t="s">
        <v>1689</v>
      </c>
      <c r="N86" s="39" t="s">
        <v>1449</v>
      </c>
      <c r="O86" s="39" t="s">
        <v>1450</v>
      </c>
      <c r="P86" s="25" t="s">
        <v>1451</v>
      </c>
      <c r="Q86" s="25" t="s">
        <v>1548</v>
      </c>
      <c r="R86" s="25" t="s">
        <v>1451</v>
      </c>
      <c r="S86" s="25" t="s">
        <v>1453</v>
      </c>
      <c r="T86" s="25" t="s">
        <v>1454</v>
      </c>
      <c r="U86" s="39" t="s">
        <v>1690</v>
      </c>
      <c r="V86" s="25" t="s">
        <v>1454</v>
      </c>
      <c r="W86" s="39" t="s">
        <v>1691</v>
      </c>
      <c r="X86" s="28">
        <v>138.4</v>
      </c>
    </row>
    <row r="87" spans="1:24" ht="16" customHeight="1">
      <c r="A87" s="25" t="s">
        <v>93</v>
      </c>
      <c r="B87" s="25" t="s">
        <v>28</v>
      </c>
      <c r="C87" s="26" t="s">
        <v>1441</v>
      </c>
      <c r="D87" s="25"/>
      <c r="E87" s="25" t="s">
        <v>1442</v>
      </c>
      <c r="F87" s="25" t="s">
        <v>93</v>
      </c>
      <c r="G87" s="25" t="s">
        <v>93</v>
      </c>
      <c r="H87" s="25" t="s">
        <v>1628</v>
      </c>
      <c r="I87" s="25" t="s">
        <v>1588</v>
      </c>
      <c r="J87" s="25"/>
      <c r="K87" s="25" t="s">
        <v>1383</v>
      </c>
      <c r="L87" s="25" t="s">
        <v>1692</v>
      </c>
      <c r="M87" s="27" t="s">
        <v>1693</v>
      </c>
      <c r="N87" s="39" t="s">
        <v>1480</v>
      </c>
      <c r="O87" s="39" t="s">
        <v>1481</v>
      </c>
      <c r="P87" s="25" t="s">
        <v>1451</v>
      </c>
      <c r="Q87" s="25" t="s">
        <v>1671</v>
      </c>
      <c r="R87" s="25" t="s">
        <v>1451</v>
      </c>
      <c r="S87" s="25" t="s">
        <v>1453</v>
      </c>
      <c r="T87" s="25" t="s">
        <v>1454</v>
      </c>
      <c r="U87" s="39" t="s">
        <v>1453</v>
      </c>
      <c r="V87" s="25" t="s">
        <v>1454</v>
      </c>
      <c r="W87" s="39" t="s">
        <v>1694</v>
      </c>
      <c r="X87" s="28">
        <v>23252.99</v>
      </c>
    </row>
    <row r="88" spans="1:24" ht="16" customHeight="1">
      <c r="A88" s="25" t="s">
        <v>94</v>
      </c>
      <c r="B88" s="25" t="s">
        <v>28</v>
      </c>
      <c r="C88" s="26" t="s">
        <v>1441</v>
      </c>
      <c r="D88" s="25"/>
      <c r="E88" s="25" t="s">
        <v>1442</v>
      </c>
      <c r="F88" s="25" t="s">
        <v>94</v>
      </c>
      <c r="G88" s="25" t="s">
        <v>94</v>
      </c>
      <c r="H88" s="25" t="s">
        <v>1628</v>
      </c>
      <c r="I88" s="25" t="s">
        <v>1588</v>
      </c>
      <c r="J88" s="25"/>
      <c r="K88" s="25" t="s">
        <v>1383</v>
      </c>
      <c r="L88" s="25" t="s">
        <v>1695</v>
      </c>
      <c r="M88" s="27" t="s">
        <v>1696</v>
      </c>
      <c r="N88" s="39" t="s">
        <v>1480</v>
      </c>
      <c r="O88" s="39" t="s">
        <v>1481</v>
      </c>
      <c r="P88" s="25" t="s">
        <v>1451</v>
      </c>
      <c r="Q88" s="25" t="s">
        <v>1671</v>
      </c>
      <c r="R88" s="25" t="s">
        <v>1451</v>
      </c>
      <c r="S88" s="25" t="s">
        <v>1453</v>
      </c>
      <c r="T88" s="25" t="s">
        <v>1454</v>
      </c>
      <c r="U88" s="39" t="s">
        <v>1453</v>
      </c>
      <c r="V88" s="25" t="s">
        <v>1454</v>
      </c>
      <c r="W88" s="39" t="s">
        <v>1672</v>
      </c>
      <c r="X88" s="28">
        <v>25660.33</v>
      </c>
    </row>
    <row r="89" spans="1:24" ht="16" customHeight="1">
      <c r="A89" s="25" t="s">
        <v>95</v>
      </c>
      <c r="B89" s="25" t="s">
        <v>28</v>
      </c>
      <c r="C89" s="30" t="s">
        <v>1583</v>
      </c>
    </row>
    <row r="90" spans="1:24" ht="16" customHeight="1">
      <c r="A90" s="25" t="s">
        <v>96</v>
      </c>
      <c r="B90" s="25" t="s">
        <v>28</v>
      </c>
      <c r="C90" s="30" t="s">
        <v>1583</v>
      </c>
    </row>
    <row r="91" spans="1:24" ht="16" customHeight="1">
      <c r="A91" s="25" t="s">
        <v>97</v>
      </c>
      <c r="B91" s="25" t="s">
        <v>28</v>
      </c>
      <c r="C91" s="26" t="s">
        <v>1441</v>
      </c>
      <c r="D91" s="25"/>
      <c r="E91" s="25" t="s">
        <v>1442</v>
      </c>
      <c r="F91" s="25" t="s">
        <v>97</v>
      </c>
      <c r="G91" s="25" t="s">
        <v>97</v>
      </c>
      <c r="H91" s="25" t="s">
        <v>1628</v>
      </c>
      <c r="I91" s="25" t="s">
        <v>1588</v>
      </c>
      <c r="J91" s="25"/>
      <c r="K91" s="25" t="s">
        <v>1383</v>
      </c>
      <c r="L91" s="25" t="s">
        <v>1697</v>
      </c>
      <c r="M91" s="27" t="s">
        <v>1698</v>
      </c>
      <c r="N91" s="39" t="s">
        <v>1480</v>
      </c>
      <c r="O91" s="39" t="s">
        <v>1481</v>
      </c>
      <c r="P91" s="25" t="s">
        <v>1451</v>
      </c>
      <c r="Q91" s="25" t="s">
        <v>1518</v>
      </c>
      <c r="R91" s="25" t="s">
        <v>1451</v>
      </c>
      <c r="S91" s="25" t="s">
        <v>1453</v>
      </c>
      <c r="T91" s="25" t="s">
        <v>1454</v>
      </c>
      <c r="U91" s="39" t="s">
        <v>1453</v>
      </c>
      <c r="V91" s="25" t="s">
        <v>1454</v>
      </c>
      <c r="W91" s="39" t="s">
        <v>1699</v>
      </c>
      <c r="X91" s="28">
        <v>12794.86</v>
      </c>
    </row>
    <row r="92" spans="1:24" ht="16" customHeight="1">
      <c r="A92" s="25" t="s">
        <v>98</v>
      </c>
      <c r="B92" s="25" t="s">
        <v>19</v>
      </c>
      <c r="C92" s="26" t="s">
        <v>1441</v>
      </c>
      <c r="D92" s="25"/>
      <c r="E92" s="25" t="s">
        <v>1442</v>
      </c>
      <c r="F92" s="25" t="s">
        <v>98</v>
      </c>
      <c r="G92" s="25" t="s">
        <v>98</v>
      </c>
      <c r="H92" s="25" t="s">
        <v>1544</v>
      </c>
      <c r="I92" s="25" t="s">
        <v>1252</v>
      </c>
      <c r="J92" s="25"/>
      <c r="K92" s="25" t="s">
        <v>1383</v>
      </c>
      <c r="L92" s="25" t="s">
        <v>1700</v>
      </c>
      <c r="M92" s="27" t="s">
        <v>1701</v>
      </c>
      <c r="N92" s="39" t="s">
        <v>1449</v>
      </c>
      <c r="O92" s="39" t="s">
        <v>1450</v>
      </c>
      <c r="P92" s="25" t="s">
        <v>1451</v>
      </c>
      <c r="Q92" s="25" t="s">
        <v>1548</v>
      </c>
      <c r="R92" s="25" t="s">
        <v>1451</v>
      </c>
      <c r="S92" s="25" t="s">
        <v>1453</v>
      </c>
      <c r="T92" s="25" t="s">
        <v>1454</v>
      </c>
      <c r="U92" s="39" t="s">
        <v>1702</v>
      </c>
      <c r="V92" s="25" t="s">
        <v>1454</v>
      </c>
      <c r="W92" s="39" t="s">
        <v>1703</v>
      </c>
      <c r="X92" s="28">
        <v>146.9</v>
      </c>
    </row>
    <row r="93" spans="1:24" ht="16" customHeight="1">
      <c r="A93" s="25" t="s">
        <v>99</v>
      </c>
      <c r="B93" s="25" t="s">
        <v>28</v>
      </c>
      <c r="C93" s="26" t="s">
        <v>1441</v>
      </c>
      <c r="D93" s="25"/>
      <c r="E93" s="25" t="s">
        <v>1442</v>
      </c>
      <c r="F93" s="25" t="s">
        <v>99</v>
      </c>
      <c r="G93" s="25" t="s">
        <v>99</v>
      </c>
      <c r="H93" s="25" t="s">
        <v>1628</v>
      </c>
      <c r="I93" s="25" t="s">
        <v>1588</v>
      </c>
      <c r="J93" s="25"/>
      <c r="K93" s="25" t="s">
        <v>1383</v>
      </c>
      <c r="L93" s="25" t="s">
        <v>1704</v>
      </c>
      <c r="M93" s="27" t="s">
        <v>1705</v>
      </c>
      <c r="N93" s="39" t="s">
        <v>1480</v>
      </c>
      <c r="O93" s="39" t="s">
        <v>1481</v>
      </c>
      <c r="P93" s="25" t="s">
        <v>1451</v>
      </c>
      <c r="Q93" s="25" t="s">
        <v>1706</v>
      </c>
      <c r="R93" s="25" t="s">
        <v>1451</v>
      </c>
      <c r="S93" s="25" t="s">
        <v>1453</v>
      </c>
      <c r="T93" s="25" t="s">
        <v>1454</v>
      </c>
      <c r="U93" s="39" t="s">
        <v>1453</v>
      </c>
      <c r="V93" s="25" t="s">
        <v>1454</v>
      </c>
      <c r="W93" s="39" t="s">
        <v>1707</v>
      </c>
      <c r="X93" s="28">
        <v>1858.79</v>
      </c>
    </row>
    <row r="94" spans="1:24" ht="16" customHeight="1">
      <c r="A94" s="25" t="s">
        <v>100</v>
      </c>
      <c r="B94" s="25" t="s">
        <v>28</v>
      </c>
      <c r="C94" s="26" t="s">
        <v>1441</v>
      </c>
      <c r="D94" s="25"/>
      <c r="E94" s="25" t="s">
        <v>1442</v>
      </c>
      <c r="F94" s="25" t="s">
        <v>100</v>
      </c>
      <c r="G94" s="25" t="s">
        <v>100</v>
      </c>
      <c r="H94" s="25" t="s">
        <v>1628</v>
      </c>
      <c r="I94" s="25" t="s">
        <v>1588</v>
      </c>
      <c r="J94" s="25"/>
      <c r="K94" s="25" t="s">
        <v>1383</v>
      </c>
      <c r="L94" s="25" t="s">
        <v>1708</v>
      </c>
      <c r="M94" s="27" t="s">
        <v>1709</v>
      </c>
      <c r="N94" s="39" t="s">
        <v>1480</v>
      </c>
      <c r="O94" s="39" t="s">
        <v>1481</v>
      </c>
      <c r="P94" s="25" t="s">
        <v>1451</v>
      </c>
      <c r="Q94" s="25" t="s">
        <v>1451</v>
      </c>
      <c r="R94" s="25" t="s">
        <v>1451</v>
      </c>
      <c r="S94" s="25" t="s">
        <v>1453</v>
      </c>
      <c r="T94" s="25" t="s">
        <v>1454</v>
      </c>
      <c r="U94" s="39" t="s">
        <v>1453</v>
      </c>
      <c r="V94" s="25" t="s">
        <v>1454</v>
      </c>
      <c r="W94" s="39" t="s">
        <v>1710</v>
      </c>
      <c r="X94" s="28">
        <v>1215.67</v>
      </c>
    </row>
    <row r="95" spans="1:24" ht="16" customHeight="1">
      <c r="A95" s="25" t="s">
        <v>101</v>
      </c>
      <c r="B95" s="25" t="s">
        <v>28</v>
      </c>
      <c r="C95" s="26" t="s">
        <v>1441</v>
      </c>
      <c r="D95" s="25"/>
      <c r="E95" s="25" t="s">
        <v>1442</v>
      </c>
      <c r="F95" s="25" t="s">
        <v>101</v>
      </c>
      <c r="G95" s="25" t="s">
        <v>101</v>
      </c>
      <c r="H95" s="25" t="s">
        <v>1628</v>
      </c>
      <c r="I95" s="25" t="s">
        <v>1588</v>
      </c>
      <c r="J95" s="25"/>
      <c r="K95" s="25" t="s">
        <v>1383</v>
      </c>
      <c r="L95" s="25" t="s">
        <v>1711</v>
      </c>
      <c r="M95" s="27" t="s">
        <v>1712</v>
      </c>
      <c r="N95" s="39" t="s">
        <v>1487</v>
      </c>
      <c r="O95" s="39" t="s">
        <v>1481</v>
      </c>
      <c r="P95" s="25" t="s">
        <v>1451</v>
      </c>
      <c r="Q95" s="25" t="s">
        <v>1451</v>
      </c>
      <c r="R95" s="25" t="s">
        <v>1451</v>
      </c>
      <c r="S95" s="25" t="s">
        <v>1453</v>
      </c>
      <c r="T95" s="25" t="s">
        <v>1454</v>
      </c>
      <c r="U95" s="39" t="s">
        <v>1666</v>
      </c>
      <c r="V95" s="25" t="s">
        <v>1454</v>
      </c>
      <c r="W95" s="39" t="s">
        <v>1713</v>
      </c>
      <c r="X95" s="28">
        <v>1162.4000000000001</v>
      </c>
    </row>
    <row r="96" spans="1:24" ht="16" customHeight="1">
      <c r="A96" s="25" t="s">
        <v>102</v>
      </c>
      <c r="B96" s="25" t="s">
        <v>28</v>
      </c>
      <c r="C96" s="26" t="s">
        <v>1441</v>
      </c>
      <c r="D96" s="25"/>
      <c r="E96" s="25" t="s">
        <v>1442</v>
      </c>
      <c r="F96" s="25"/>
      <c r="G96" s="25" t="s">
        <v>1714</v>
      </c>
      <c r="H96" s="25" t="s">
        <v>1622</v>
      </c>
      <c r="I96" s="25" t="s">
        <v>1588</v>
      </c>
      <c r="J96" s="25"/>
      <c r="K96" s="25"/>
      <c r="L96" s="25"/>
      <c r="M96" s="27" t="s">
        <v>1599</v>
      </c>
      <c r="N96" s="39" t="s">
        <v>1480</v>
      </c>
      <c r="O96" s="39" t="s">
        <v>1481</v>
      </c>
      <c r="P96" s="25" t="s">
        <v>1451</v>
      </c>
      <c r="Q96" s="25" t="s">
        <v>1451</v>
      </c>
      <c r="R96" s="25" t="s">
        <v>1451</v>
      </c>
      <c r="S96" s="25" t="s">
        <v>1453</v>
      </c>
      <c r="T96" s="25" t="s">
        <v>1454</v>
      </c>
      <c r="U96" s="39" t="s">
        <v>1453</v>
      </c>
      <c r="V96" s="25" t="s">
        <v>1454</v>
      </c>
      <c r="W96" s="39" t="s">
        <v>1715</v>
      </c>
      <c r="X96" s="28">
        <v>220</v>
      </c>
    </row>
    <row r="97" spans="1:24" ht="16" customHeight="1">
      <c r="A97" s="25" t="s">
        <v>103</v>
      </c>
      <c r="B97" s="25" t="s">
        <v>28</v>
      </c>
      <c r="C97" s="30" t="s">
        <v>1583</v>
      </c>
    </row>
    <row r="98" spans="1:24" ht="16" customHeight="1">
      <c r="A98" s="25" t="s">
        <v>104</v>
      </c>
      <c r="B98" s="25" t="s">
        <v>22</v>
      </c>
      <c r="C98" s="26" t="s">
        <v>1441</v>
      </c>
      <c r="D98" s="25"/>
      <c r="E98" s="25" t="s">
        <v>1442</v>
      </c>
      <c r="F98" s="25" t="s">
        <v>104</v>
      </c>
      <c r="G98" s="25" t="s">
        <v>104</v>
      </c>
      <c r="H98" s="25" t="s">
        <v>1556</v>
      </c>
      <c r="I98" s="25" t="s">
        <v>1716</v>
      </c>
      <c r="J98" s="25"/>
      <c r="K98" s="25"/>
      <c r="L98" s="25" t="s">
        <v>1717</v>
      </c>
      <c r="M98" s="27" t="s">
        <v>1718</v>
      </c>
      <c r="N98" s="39" t="s">
        <v>1509</v>
      </c>
      <c r="O98" s="39" t="s">
        <v>1510</v>
      </c>
      <c r="P98" s="25" t="s">
        <v>1451</v>
      </c>
      <c r="Q98" s="25" t="s">
        <v>1451</v>
      </c>
      <c r="R98" s="25" t="s">
        <v>1451</v>
      </c>
      <c r="S98" s="25" t="s">
        <v>1453</v>
      </c>
      <c r="T98" s="25" t="s">
        <v>1454</v>
      </c>
      <c r="U98" s="39" t="s">
        <v>1719</v>
      </c>
      <c r="V98" s="25" t="s">
        <v>1454</v>
      </c>
      <c r="W98" s="39" t="s">
        <v>1720</v>
      </c>
      <c r="X98" s="28">
        <v>1714.4</v>
      </c>
    </row>
    <row r="99" spans="1:24" ht="16" customHeight="1">
      <c r="A99" s="25" t="s">
        <v>105</v>
      </c>
      <c r="B99" s="25" t="s">
        <v>22</v>
      </c>
      <c r="C99" s="26" t="s">
        <v>1441</v>
      </c>
      <c r="D99" s="25"/>
      <c r="E99" s="25" t="s">
        <v>1442</v>
      </c>
      <c r="F99" s="25" t="s">
        <v>105</v>
      </c>
      <c r="G99" s="25" t="s">
        <v>105</v>
      </c>
      <c r="H99" s="25" t="s">
        <v>1556</v>
      </c>
      <c r="I99" s="25" t="s">
        <v>1588</v>
      </c>
      <c r="J99" s="25"/>
      <c r="K99" s="25"/>
      <c r="L99" s="25" t="s">
        <v>1721</v>
      </c>
      <c r="M99" s="27" t="s">
        <v>1722</v>
      </c>
      <c r="N99" s="39" t="s">
        <v>1569</v>
      </c>
      <c r="O99" s="39" t="s">
        <v>1510</v>
      </c>
      <c r="P99" s="25" t="s">
        <v>1519</v>
      </c>
      <c r="Q99" s="25" t="s">
        <v>1451</v>
      </c>
      <c r="R99" s="25" t="s">
        <v>1451</v>
      </c>
      <c r="S99" s="25" t="s">
        <v>1453</v>
      </c>
      <c r="T99" s="25" t="s">
        <v>1454</v>
      </c>
      <c r="U99" s="39" t="s">
        <v>1723</v>
      </c>
      <c r="V99" s="25" t="s">
        <v>1454</v>
      </c>
      <c r="W99" s="39" t="s">
        <v>1724</v>
      </c>
      <c r="X99" s="28">
        <v>2166.3200000000002</v>
      </c>
    </row>
    <row r="100" spans="1:24" ht="16" customHeight="1">
      <c r="A100" s="25" t="s">
        <v>106</v>
      </c>
      <c r="B100" s="25" t="s">
        <v>22</v>
      </c>
      <c r="C100" s="30" t="s">
        <v>1583</v>
      </c>
    </row>
    <row r="101" spans="1:24" ht="16" customHeight="1">
      <c r="A101" s="25" t="s">
        <v>107</v>
      </c>
      <c r="B101" s="25" t="s">
        <v>28</v>
      </c>
      <c r="C101" s="26" t="s">
        <v>1441</v>
      </c>
      <c r="D101" s="25"/>
      <c r="E101" s="25" t="s">
        <v>1442</v>
      </c>
      <c r="F101" s="25" t="s">
        <v>107</v>
      </c>
      <c r="G101" s="25" t="s">
        <v>107</v>
      </c>
      <c r="H101" s="25" t="s">
        <v>1628</v>
      </c>
      <c r="I101" s="25" t="s">
        <v>1588</v>
      </c>
      <c r="J101" s="25"/>
      <c r="K101" s="25" t="s">
        <v>1383</v>
      </c>
      <c r="L101" s="25" t="s">
        <v>1725</v>
      </c>
      <c r="M101" s="27" t="s">
        <v>1726</v>
      </c>
      <c r="N101" s="39" t="s">
        <v>1480</v>
      </c>
      <c r="O101" s="39" t="s">
        <v>1481</v>
      </c>
      <c r="P101" s="25" t="s">
        <v>1451</v>
      </c>
      <c r="Q101" s="25" t="s">
        <v>1451</v>
      </c>
      <c r="R101" s="25" t="s">
        <v>1451</v>
      </c>
      <c r="S101" s="25" t="s">
        <v>1453</v>
      </c>
      <c r="T101" s="25" t="s">
        <v>1454</v>
      </c>
      <c r="U101" s="39" t="s">
        <v>1453</v>
      </c>
      <c r="V101" s="25" t="s">
        <v>1454</v>
      </c>
      <c r="W101" s="39" t="s">
        <v>1727</v>
      </c>
      <c r="X101" s="28">
        <v>129386.46</v>
      </c>
    </row>
    <row r="102" spans="1:24" ht="16" customHeight="1">
      <c r="A102" s="25" t="s">
        <v>108</v>
      </c>
      <c r="B102" s="25" t="s">
        <v>22</v>
      </c>
      <c r="C102" s="26" t="s">
        <v>1441</v>
      </c>
      <c r="D102" s="25"/>
      <c r="E102" s="25" t="s">
        <v>1442</v>
      </c>
      <c r="F102" s="25" t="s">
        <v>108</v>
      </c>
      <c r="G102" s="25" t="s">
        <v>108</v>
      </c>
      <c r="H102" s="25" t="s">
        <v>1556</v>
      </c>
      <c r="I102" s="25" t="s">
        <v>1588</v>
      </c>
      <c r="J102" s="25"/>
      <c r="K102" s="25"/>
      <c r="L102" s="25" t="s">
        <v>1728</v>
      </c>
      <c r="M102" s="27" t="s">
        <v>1729</v>
      </c>
      <c r="N102" s="39" t="s">
        <v>1606</v>
      </c>
      <c r="O102" s="39" t="s">
        <v>1510</v>
      </c>
      <c r="P102" s="25" t="s">
        <v>1451</v>
      </c>
      <c r="Q102" s="25" t="s">
        <v>1451</v>
      </c>
      <c r="R102" s="25" t="s">
        <v>1451</v>
      </c>
      <c r="S102" s="25" t="s">
        <v>1453</v>
      </c>
      <c r="T102" s="25" t="s">
        <v>1454</v>
      </c>
      <c r="U102" s="39" t="s">
        <v>1730</v>
      </c>
      <c r="V102" s="25" t="s">
        <v>1454</v>
      </c>
      <c r="W102" s="39" t="s">
        <v>1731</v>
      </c>
      <c r="X102" s="28">
        <v>29679.65</v>
      </c>
    </row>
    <row r="103" spans="1:24" ht="16" customHeight="1">
      <c r="A103" s="25" t="s">
        <v>109</v>
      </c>
      <c r="B103" s="25" t="s">
        <v>28</v>
      </c>
      <c r="C103" s="26" t="s">
        <v>1441</v>
      </c>
      <c r="D103" s="25"/>
      <c r="E103" s="25" t="s">
        <v>1442</v>
      </c>
      <c r="F103" s="25" t="s">
        <v>109</v>
      </c>
      <c r="G103" s="25" t="s">
        <v>109</v>
      </c>
      <c r="H103" s="25" t="s">
        <v>1628</v>
      </c>
      <c r="I103" s="25" t="s">
        <v>1588</v>
      </c>
      <c r="J103" s="25"/>
      <c r="K103" s="25" t="s">
        <v>1383</v>
      </c>
      <c r="L103" s="25" t="s">
        <v>1732</v>
      </c>
      <c r="M103" s="27" t="s">
        <v>1733</v>
      </c>
      <c r="N103" s="39" t="s">
        <v>1480</v>
      </c>
      <c r="O103" s="39" t="s">
        <v>1481</v>
      </c>
      <c r="P103" s="25" t="s">
        <v>1451</v>
      </c>
      <c r="Q103" s="25" t="s">
        <v>1690</v>
      </c>
      <c r="R103" s="25" t="s">
        <v>1451</v>
      </c>
      <c r="S103" s="25" t="s">
        <v>1453</v>
      </c>
      <c r="T103" s="25" t="s">
        <v>1454</v>
      </c>
      <c r="U103" s="39" t="s">
        <v>1453</v>
      </c>
      <c r="V103" s="25" t="s">
        <v>1454</v>
      </c>
      <c r="W103" s="39" t="s">
        <v>1734</v>
      </c>
      <c r="X103" s="28">
        <v>1177.49</v>
      </c>
    </row>
    <row r="104" spans="1:24" ht="16" customHeight="1">
      <c r="A104" s="25" t="s">
        <v>110</v>
      </c>
      <c r="B104" s="25" t="s">
        <v>28</v>
      </c>
      <c r="C104" s="30" t="s">
        <v>1583</v>
      </c>
    </row>
    <row r="105" spans="1:24" ht="16" customHeight="1">
      <c r="A105" s="25" t="s">
        <v>111</v>
      </c>
      <c r="B105" s="25" t="s">
        <v>28</v>
      </c>
      <c r="C105" s="30" t="s">
        <v>1583</v>
      </c>
    </row>
    <row r="106" spans="1:24" ht="16" customHeight="1">
      <c r="A106" s="25" t="s">
        <v>112</v>
      </c>
      <c r="B106" s="25" t="s">
        <v>28</v>
      </c>
      <c r="C106" s="30" t="s">
        <v>1583</v>
      </c>
    </row>
  </sheetData>
  <mergeCells count="3">
    <mergeCell ref="L1:X1"/>
    <mergeCell ref="C1:K1"/>
    <mergeCell ref="A1:B1"/>
  </mergeCells>
  <phoneticPr fontId="1" type="noConversion"/>
  <hyperlinks>
    <hyperlink ref="M3" r:id="rId1" display="url" xr:uid="{00000000-0004-0000-0300-000000000000}"/>
    <hyperlink ref="M4" r:id="rId2" display="url" xr:uid="{00000000-0004-0000-0300-000001000000}"/>
    <hyperlink ref="M5" r:id="rId3" display="url" xr:uid="{00000000-0004-0000-0300-000002000000}"/>
    <hyperlink ref="M6" r:id="rId4" display="url" xr:uid="{00000000-0004-0000-0300-000003000000}"/>
    <hyperlink ref="M7" r:id="rId5" display="url" xr:uid="{00000000-0004-0000-0300-000004000000}"/>
    <hyperlink ref="M8" r:id="rId6" display="url" xr:uid="{00000000-0004-0000-0300-000005000000}"/>
    <hyperlink ref="M9" r:id="rId7" display="url" xr:uid="{00000000-0004-0000-0300-000006000000}"/>
    <hyperlink ref="M10" r:id="rId8" display="url" xr:uid="{00000000-0004-0000-0300-000007000000}"/>
    <hyperlink ref="M11" r:id="rId9" display="url" xr:uid="{00000000-0004-0000-0300-000008000000}"/>
    <hyperlink ref="M12" r:id="rId10" display="url" xr:uid="{00000000-0004-0000-0300-000009000000}"/>
    <hyperlink ref="M13" r:id="rId11" display="url" xr:uid="{00000000-0004-0000-0300-00000A000000}"/>
    <hyperlink ref="M14" r:id="rId12" display="url" xr:uid="{00000000-0004-0000-0300-00000B000000}"/>
    <hyperlink ref="M15" r:id="rId13" display="url" xr:uid="{00000000-0004-0000-0300-00000C000000}"/>
    <hyperlink ref="M16" r:id="rId14" display="url" xr:uid="{00000000-0004-0000-0300-00000D000000}"/>
    <hyperlink ref="M17" r:id="rId15" display="url" xr:uid="{00000000-0004-0000-0300-00000E000000}"/>
    <hyperlink ref="M18" r:id="rId16" display="url" xr:uid="{00000000-0004-0000-0300-00000F000000}"/>
    <hyperlink ref="M19" r:id="rId17" display="url" xr:uid="{00000000-0004-0000-0300-000010000000}"/>
    <hyperlink ref="M20" r:id="rId18" display="url" xr:uid="{00000000-0004-0000-0300-000011000000}"/>
    <hyperlink ref="M21" r:id="rId19" display="url" xr:uid="{00000000-0004-0000-0300-000012000000}"/>
    <hyperlink ref="M22" r:id="rId20" display="url" xr:uid="{00000000-0004-0000-0300-000013000000}"/>
    <hyperlink ref="M24" r:id="rId21" display="url" xr:uid="{00000000-0004-0000-0300-000014000000}"/>
    <hyperlink ref="M25" r:id="rId22" display="url" xr:uid="{00000000-0004-0000-0300-000015000000}"/>
    <hyperlink ref="M26" r:id="rId23" display="url" xr:uid="{00000000-0004-0000-0300-000016000000}"/>
    <hyperlink ref="M30" r:id="rId24" display="url" xr:uid="{00000000-0004-0000-0300-000017000000}"/>
    <hyperlink ref="M32" r:id="rId25" display="url" xr:uid="{00000000-0004-0000-0300-000018000000}"/>
    <hyperlink ref="M34" r:id="rId26" display="url" xr:uid="{00000000-0004-0000-0300-000019000000}"/>
    <hyperlink ref="M35" r:id="rId27" display="url" xr:uid="{00000000-0004-0000-0300-00001A000000}"/>
    <hyperlink ref="M37" r:id="rId28" display="url" xr:uid="{00000000-0004-0000-0300-00001B000000}"/>
    <hyperlink ref="M38" r:id="rId29" display="url" xr:uid="{00000000-0004-0000-0300-00001C000000}"/>
    <hyperlink ref="M39" r:id="rId30" display="url" xr:uid="{00000000-0004-0000-0300-00001D000000}"/>
    <hyperlink ref="M44" r:id="rId31" display="url" xr:uid="{00000000-0004-0000-0300-00001E000000}"/>
    <hyperlink ref="M45" r:id="rId32" display="url" xr:uid="{00000000-0004-0000-0300-00001F000000}"/>
    <hyperlink ref="M46" r:id="rId33" display="url" xr:uid="{00000000-0004-0000-0300-000020000000}"/>
    <hyperlink ref="M54" r:id="rId34" display="url" xr:uid="{00000000-0004-0000-0300-000021000000}"/>
    <hyperlink ref="M55" r:id="rId35" display="url" xr:uid="{00000000-0004-0000-0300-000022000000}"/>
    <hyperlink ref="M58" r:id="rId36" display="url" xr:uid="{00000000-0004-0000-0300-000023000000}"/>
    <hyperlink ref="M61" r:id="rId37" display="url" xr:uid="{00000000-0004-0000-0300-000024000000}"/>
    <hyperlink ref="M66" r:id="rId38" display="url" xr:uid="{00000000-0004-0000-0300-000025000000}"/>
    <hyperlink ref="M68" r:id="rId39" display="url" xr:uid="{00000000-0004-0000-0300-000026000000}"/>
    <hyperlink ref="M71" display="url" xr:uid="{00000000-0004-0000-0300-000027000000}"/>
    <hyperlink ref="M76" r:id="rId40" display="url" xr:uid="{00000000-0004-0000-0300-000028000000}"/>
    <hyperlink ref="M77" r:id="rId41" display="url" xr:uid="{00000000-0004-0000-0300-000029000000}"/>
    <hyperlink ref="M79" r:id="rId42" display="url" xr:uid="{00000000-0004-0000-0300-00002A000000}"/>
    <hyperlink ref="M80" r:id="rId43" display="url" xr:uid="{00000000-0004-0000-0300-00002B000000}"/>
    <hyperlink ref="M81" r:id="rId44" display="url" xr:uid="{00000000-0004-0000-0300-00002C000000}"/>
    <hyperlink ref="M82" r:id="rId45" display="url" xr:uid="{00000000-0004-0000-0300-00002D000000}"/>
    <hyperlink ref="M83" r:id="rId46" display="url" xr:uid="{00000000-0004-0000-0300-00002E000000}"/>
    <hyperlink ref="M85" r:id="rId47" display="url" xr:uid="{00000000-0004-0000-0300-00002F000000}"/>
    <hyperlink ref="M86" r:id="rId48" display="url" xr:uid="{00000000-0004-0000-0300-000030000000}"/>
    <hyperlink ref="M87" r:id="rId49" display="url" xr:uid="{00000000-0004-0000-0300-000031000000}"/>
    <hyperlink ref="M88" r:id="rId50" display="url" xr:uid="{00000000-0004-0000-0300-000032000000}"/>
    <hyperlink ref="M91" r:id="rId51" display="url" xr:uid="{00000000-0004-0000-0300-000033000000}"/>
    <hyperlink ref="M92" r:id="rId52" display="url" xr:uid="{00000000-0004-0000-0300-000034000000}"/>
    <hyperlink ref="M93" r:id="rId53" display="url" xr:uid="{00000000-0004-0000-0300-000035000000}"/>
    <hyperlink ref="M94" r:id="rId54" display="url" xr:uid="{00000000-0004-0000-0300-000036000000}"/>
    <hyperlink ref="M95" r:id="rId55" display="url" xr:uid="{00000000-0004-0000-0300-000037000000}"/>
    <hyperlink ref="M96" r:id="rId56" display="url" xr:uid="{00000000-0004-0000-0300-000038000000}"/>
    <hyperlink ref="M98" r:id="rId57" display="url" xr:uid="{00000000-0004-0000-0300-000039000000}"/>
    <hyperlink ref="M99" r:id="rId58" display="url" xr:uid="{00000000-0004-0000-0300-00003A000000}"/>
    <hyperlink ref="M101" r:id="rId59" display="url" xr:uid="{00000000-0004-0000-0300-00003B000000}"/>
    <hyperlink ref="M102" r:id="rId60" display="url" xr:uid="{00000000-0004-0000-0300-00003C000000}"/>
    <hyperlink ref="M103" r:id="rId61" display="url" xr:uid="{00000000-0004-0000-0300-00003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6"/>
  <sheetViews>
    <sheetView workbookViewId="0">
      <selection activeCell="H33" sqref="H33"/>
    </sheetView>
  </sheetViews>
  <sheetFormatPr baseColWidth="10" defaultColWidth="8.83203125" defaultRowHeight="14"/>
  <cols>
    <col min="1" max="1" width="15.6640625" customWidth="1"/>
    <col min="2" max="2" width="13.33203125" customWidth="1"/>
  </cols>
  <sheetData>
    <row r="1" spans="1:6">
      <c r="A1" t="s">
        <v>1735</v>
      </c>
      <c r="B1" t="s">
        <v>1736</v>
      </c>
      <c r="C1" t="s">
        <v>1737</v>
      </c>
      <c r="D1" t="s">
        <v>1151</v>
      </c>
      <c r="E1" t="s">
        <v>1738</v>
      </c>
      <c r="F1" t="s">
        <v>1154</v>
      </c>
    </row>
    <row r="3" spans="1:6">
      <c r="A3" t="s">
        <v>0</v>
      </c>
      <c r="B3" t="s">
        <v>1</v>
      </c>
      <c r="C3" t="s">
        <v>1739</v>
      </c>
      <c r="D3" t="s">
        <v>1740</v>
      </c>
      <c r="E3">
        <v>2.91</v>
      </c>
      <c r="F3">
        <v>772</v>
      </c>
    </row>
    <row r="4" spans="1:6">
      <c r="A4" t="s">
        <v>2</v>
      </c>
      <c r="B4" t="s">
        <v>1</v>
      </c>
      <c r="C4" t="s">
        <v>1741</v>
      </c>
      <c r="D4" t="s">
        <v>1742</v>
      </c>
      <c r="E4">
        <v>3.3229000000000002</v>
      </c>
      <c r="F4">
        <v>5640</v>
      </c>
    </row>
    <row r="5" spans="1:6">
      <c r="A5" t="s">
        <v>3</v>
      </c>
      <c r="B5" t="s">
        <v>1</v>
      </c>
      <c r="C5" t="s">
        <v>1743</v>
      </c>
      <c r="D5" t="s">
        <v>1740</v>
      </c>
      <c r="E5">
        <v>0.68100000000000005</v>
      </c>
      <c r="F5">
        <v>9609</v>
      </c>
    </row>
    <row r="6" spans="1:6">
      <c r="A6" t="s">
        <v>4</v>
      </c>
      <c r="B6" t="s">
        <v>1</v>
      </c>
      <c r="C6" t="s">
        <v>1744</v>
      </c>
      <c r="D6" t="s">
        <v>1742</v>
      </c>
      <c r="E6">
        <v>1.55823</v>
      </c>
      <c r="F6">
        <v>6781</v>
      </c>
    </row>
    <row r="7" spans="1:6">
      <c r="A7" t="s">
        <v>5</v>
      </c>
      <c r="B7" t="s">
        <v>1</v>
      </c>
      <c r="C7" t="s">
        <v>1745</v>
      </c>
      <c r="D7" t="s">
        <v>1742</v>
      </c>
      <c r="E7">
        <v>3.5409799999999998</v>
      </c>
      <c r="F7">
        <v>6856</v>
      </c>
    </row>
    <row r="8" spans="1:6">
      <c r="A8" t="s">
        <v>6</v>
      </c>
      <c r="B8" t="s">
        <v>7</v>
      </c>
      <c r="C8" t="s">
        <v>1746</v>
      </c>
      <c r="D8" t="s">
        <v>1740</v>
      </c>
      <c r="E8">
        <v>4.25</v>
      </c>
      <c r="F8">
        <v>52</v>
      </c>
    </row>
    <row r="9" spans="1:6">
      <c r="A9" t="s">
        <v>8</v>
      </c>
      <c r="B9" t="s">
        <v>7</v>
      </c>
      <c r="C9" t="s">
        <v>1747</v>
      </c>
      <c r="D9" t="s">
        <v>1740</v>
      </c>
      <c r="E9">
        <v>3.71</v>
      </c>
      <c r="F9">
        <v>36</v>
      </c>
    </row>
    <row r="10" spans="1:6">
      <c r="A10" t="s">
        <v>9</v>
      </c>
      <c r="B10" t="s">
        <v>7</v>
      </c>
      <c r="C10" t="s">
        <v>1748</v>
      </c>
      <c r="D10" t="s">
        <v>1740</v>
      </c>
      <c r="E10">
        <v>3.7</v>
      </c>
      <c r="F10">
        <v>16624</v>
      </c>
    </row>
    <row r="11" spans="1:6">
      <c r="A11" t="s">
        <v>10</v>
      </c>
      <c r="B11" t="s">
        <v>11</v>
      </c>
      <c r="C11" t="s">
        <v>1749</v>
      </c>
      <c r="D11" t="s">
        <v>1740</v>
      </c>
      <c r="E11">
        <v>0.77500000000000002</v>
      </c>
      <c r="F11">
        <v>90916</v>
      </c>
    </row>
    <row r="12" spans="1:6">
      <c r="A12" t="s">
        <v>12</v>
      </c>
      <c r="B12" t="s">
        <v>13</v>
      </c>
      <c r="C12" t="s">
        <v>1750</v>
      </c>
      <c r="D12" t="s">
        <v>1740</v>
      </c>
      <c r="E12">
        <v>2.4900000000000002</v>
      </c>
      <c r="F12">
        <v>0</v>
      </c>
    </row>
    <row r="13" spans="1:6">
      <c r="A13" t="s">
        <v>14</v>
      </c>
      <c r="B13" t="s">
        <v>1</v>
      </c>
      <c r="C13" t="s">
        <v>1751</v>
      </c>
      <c r="D13" t="s">
        <v>1740</v>
      </c>
      <c r="E13">
        <v>0.60499999999999998</v>
      </c>
      <c r="F13">
        <v>2750</v>
      </c>
    </row>
    <row r="14" spans="1:6">
      <c r="A14" t="s">
        <v>15</v>
      </c>
      <c r="B14" t="s">
        <v>13</v>
      </c>
      <c r="C14" t="s">
        <v>1752</v>
      </c>
      <c r="D14" t="s">
        <v>1740</v>
      </c>
      <c r="E14">
        <v>1.23</v>
      </c>
      <c r="F14">
        <v>751</v>
      </c>
    </row>
    <row r="15" spans="1:6">
      <c r="A15" t="s">
        <v>16</v>
      </c>
      <c r="B15" t="s">
        <v>1753</v>
      </c>
      <c r="C15" t="s">
        <v>1754</v>
      </c>
      <c r="D15" t="s">
        <v>1755</v>
      </c>
      <c r="E15">
        <v>21.21</v>
      </c>
      <c r="F15">
        <v>0</v>
      </c>
    </row>
    <row r="16" spans="1:6">
      <c r="A16" t="s">
        <v>18</v>
      </c>
      <c r="B16" t="s">
        <v>1756</v>
      </c>
    </row>
    <row r="17" spans="1:6">
      <c r="A17" t="s">
        <v>20</v>
      </c>
      <c r="B17" t="s">
        <v>1756</v>
      </c>
    </row>
    <row r="18" spans="1:6">
      <c r="A18" t="s">
        <v>21</v>
      </c>
      <c r="B18" t="s">
        <v>1556</v>
      </c>
      <c r="C18" t="s">
        <v>1757</v>
      </c>
      <c r="D18" t="s">
        <v>1740</v>
      </c>
      <c r="E18">
        <v>136.25</v>
      </c>
      <c r="F18">
        <v>106</v>
      </c>
    </row>
    <row r="19" spans="1:6">
      <c r="A19" t="s">
        <v>23</v>
      </c>
      <c r="B19" t="s">
        <v>1756</v>
      </c>
    </row>
    <row r="20" spans="1:6">
      <c r="A20" t="s">
        <v>24</v>
      </c>
      <c r="B20" t="s">
        <v>1556</v>
      </c>
      <c r="C20" t="s">
        <v>1758</v>
      </c>
      <c r="D20" t="s">
        <v>1740</v>
      </c>
      <c r="E20">
        <v>113.7</v>
      </c>
      <c r="F20">
        <v>6</v>
      </c>
    </row>
    <row r="21" spans="1:6">
      <c r="A21" t="s">
        <v>25</v>
      </c>
      <c r="B21" t="s">
        <v>1753</v>
      </c>
      <c r="C21" t="s">
        <v>1759</v>
      </c>
      <c r="D21" t="s">
        <v>1755</v>
      </c>
      <c r="E21">
        <v>20.22</v>
      </c>
      <c r="F21">
        <v>93</v>
      </c>
    </row>
    <row r="22" spans="1:6">
      <c r="A22" t="s">
        <v>26</v>
      </c>
      <c r="B22" t="s">
        <v>1756</v>
      </c>
    </row>
    <row r="23" spans="1:6">
      <c r="A23" t="s">
        <v>27</v>
      </c>
      <c r="B23" t="s">
        <v>1760</v>
      </c>
      <c r="C23" t="s">
        <v>1761</v>
      </c>
      <c r="D23" t="s">
        <v>1755</v>
      </c>
      <c r="E23">
        <v>26.85</v>
      </c>
      <c r="F23">
        <v>162</v>
      </c>
    </row>
    <row r="24" spans="1:6">
      <c r="A24" t="s">
        <v>29</v>
      </c>
      <c r="B24" t="s">
        <v>1556</v>
      </c>
      <c r="C24" t="s">
        <v>1762</v>
      </c>
      <c r="D24" t="s">
        <v>1742</v>
      </c>
      <c r="E24">
        <v>34.925800000000002</v>
      </c>
      <c r="F24">
        <v>11</v>
      </c>
    </row>
    <row r="25" spans="1:6">
      <c r="A25" t="s">
        <v>30</v>
      </c>
      <c r="B25" t="s">
        <v>1556</v>
      </c>
      <c r="C25" t="s">
        <v>1763</v>
      </c>
      <c r="D25" t="s">
        <v>1740</v>
      </c>
      <c r="E25">
        <v>209.42</v>
      </c>
      <c r="F25">
        <v>7</v>
      </c>
    </row>
    <row r="26" spans="1:6">
      <c r="A26" t="s">
        <v>31</v>
      </c>
      <c r="B26" t="s">
        <v>1556</v>
      </c>
      <c r="C26" t="s">
        <v>1764</v>
      </c>
      <c r="D26" t="s">
        <v>1740</v>
      </c>
      <c r="E26">
        <v>47.84</v>
      </c>
      <c r="F26">
        <v>0</v>
      </c>
    </row>
    <row r="27" spans="1:6">
      <c r="A27" t="s">
        <v>32</v>
      </c>
      <c r="B27" t="s">
        <v>1760</v>
      </c>
      <c r="C27" t="s">
        <v>1765</v>
      </c>
      <c r="D27" t="s">
        <v>1755</v>
      </c>
      <c r="E27">
        <v>13.3</v>
      </c>
      <c r="F27">
        <v>0</v>
      </c>
    </row>
    <row r="28" spans="1:6">
      <c r="A28" t="s">
        <v>33</v>
      </c>
      <c r="B28" t="s">
        <v>1760</v>
      </c>
      <c r="C28" t="s">
        <v>1766</v>
      </c>
      <c r="D28" t="s">
        <v>1755</v>
      </c>
      <c r="E28">
        <v>9.83</v>
      </c>
      <c r="F28">
        <v>0</v>
      </c>
    </row>
    <row r="29" spans="1:6">
      <c r="A29" t="s">
        <v>34</v>
      </c>
      <c r="B29" t="s">
        <v>1760</v>
      </c>
      <c r="C29" t="s">
        <v>1767</v>
      </c>
      <c r="D29" t="s">
        <v>1755</v>
      </c>
      <c r="E29">
        <v>13.1</v>
      </c>
      <c r="F29">
        <v>645</v>
      </c>
    </row>
    <row r="30" spans="1:6">
      <c r="A30" t="s">
        <v>35</v>
      </c>
      <c r="B30" t="s">
        <v>1760</v>
      </c>
      <c r="C30" t="s">
        <v>1768</v>
      </c>
      <c r="D30" t="s">
        <v>1755</v>
      </c>
      <c r="E30">
        <v>25.9</v>
      </c>
      <c r="F30">
        <v>148</v>
      </c>
    </row>
    <row r="31" spans="1:6">
      <c r="A31" t="s">
        <v>36</v>
      </c>
      <c r="B31" t="s">
        <v>1760</v>
      </c>
      <c r="C31" t="s">
        <v>1769</v>
      </c>
      <c r="D31" t="s">
        <v>1755</v>
      </c>
      <c r="E31">
        <v>16.3</v>
      </c>
      <c r="F31">
        <v>745</v>
      </c>
    </row>
    <row r="32" spans="1:6">
      <c r="A32" t="s">
        <v>37</v>
      </c>
      <c r="B32" t="s">
        <v>1760</v>
      </c>
      <c r="C32" t="s">
        <v>1770</v>
      </c>
      <c r="D32" t="s">
        <v>1755</v>
      </c>
      <c r="E32">
        <v>83.3</v>
      </c>
      <c r="F32">
        <v>848</v>
      </c>
    </row>
    <row r="33" spans="1:6">
      <c r="A33" t="s">
        <v>38</v>
      </c>
      <c r="B33" t="s">
        <v>1760</v>
      </c>
      <c r="C33" t="s">
        <v>1771</v>
      </c>
      <c r="D33" t="s">
        <v>1755</v>
      </c>
      <c r="E33">
        <v>10.8</v>
      </c>
      <c r="F33">
        <v>1198</v>
      </c>
    </row>
    <row r="34" spans="1:6">
      <c r="A34" t="s">
        <v>39</v>
      </c>
      <c r="B34" t="s">
        <v>1556</v>
      </c>
      <c r="C34" t="s">
        <v>1772</v>
      </c>
      <c r="D34" t="s">
        <v>1773</v>
      </c>
      <c r="E34">
        <v>24.78</v>
      </c>
      <c r="F34">
        <v>20</v>
      </c>
    </row>
    <row r="35" spans="1:6">
      <c r="A35" t="s">
        <v>40</v>
      </c>
    </row>
    <row r="36" spans="1:6">
      <c r="A36" t="s">
        <v>41</v>
      </c>
      <c r="B36" t="s">
        <v>1753</v>
      </c>
      <c r="C36" t="s">
        <v>1774</v>
      </c>
      <c r="D36" t="s">
        <v>1755</v>
      </c>
      <c r="E36">
        <v>21.21</v>
      </c>
      <c r="F36">
        <v>185</v>
      </c>
    </row>
    <row r="37" spans="1:6">
      <c r="A37" t="s">
        <v>42</v>
      </c>
      <c r="B37" t="s">
        <v>1756</v>
      </c>
    </row>
    <row r="38" spans="1:6">
      <c r="A38" t="s">
        <v>43</v>
      </c>
      <c r="B38" t="s">
        <v>1556</v>
      </c>
      <c r="C38" t="s">
        <v>1775</v>
      </c>
      <c r="D38" t="s">
        <v>1740</v>
      </c>
      <c r="E38">
        <v>1309.49</v>
      </c>
      <c r="F38">
        <v>3</v>
      </c>
    </row>
    <row r="39" spans="1:6">
      <c r="A39" t="s">
        <v>44</v>
      </c>
      <c r="B39" t="s">
        <v>1760</v>
      </c>
      <c r="C39" t="s">
        <v>1776</v>
      </c>
      <c r="D39" t="s">
        <v>1755</v>
      </c>
      <c r="E39">
        <v>9.4</v>
      </c>
      <c r="F39">
        <v>983</v>
      </c>
    </row>
    <row r="40" spans="1:6">
      <c r="A40" t="s">
        <v>45</v>
      </c>
      <c r="B40" t="s">
        <v>1760</v>
      </c>
      <c r="C40" t="s">
        <v>1777</v>
      </c>
      <c r="D40" t="s">
        <v>1755</v>
      </c>
      <c r="E40">
        <v>11.9</v>
      </c>
      <c r="F40">
        <v>294</v>
      </c>
    </row>
    <row r="41" spans="1:6">
      <c r="A41" t="s">
        <v>46</v>
      </c>
      <c r="B41" t="s">
        <v>1753</v>
      </c>
      <c r="C41" t="s">
        <v>1754</v>
      </c>
    </row>
    <row r="42" spans="1:6">
      <c r="A42" t="s">
        <v>47</v>
      </c>
      <c r="B42" t="s">
        <v>1760</v>
      </c>
      <c r="C42" t="s">
        <v>1778</v>
      </c>
      <c r="D42" t="s">
        <v>1755</v>
      </c>
      <c r="E42">
        <v>7.6</v>
      </c>
      <c r="F42">
        <v>88</v>
      </c>
    </row>
    <row r="43" spans="1:6">
      <c r="A43" t="s">
        <v>48</v>
      </c>
      <c r="B43" t="s">
        <v>1760</v>
      </c>
      <c r="C43" t="s">
        <v>1779</v>
      </c>
      <c r="D43" t="s">
        <v>1755</v>
      </c>
      <c r="E43">
        <v>17.5</v>
      </c>
      <c r="F43">
        <v>297</v>
      </c>
    </row>
    <row r="44" spans="1:6">
      <c r="A44" t="s">
        <v>49</v>
      </c>
      <c r="B44" t="s">
        <v>1556</v>
      </c>
      <c r="C44" t="s">
        <v>1780</v>
      </c>
      <c r="D44" t="s">
        <v>1740</v>
      </c>
      <c r="E44">
        <v>472.4</v>
      </c>
      <c r="F44">
        <v>5</v>
      </c>
    </row>
    <row r="45" spans="1:6">
      <c r="A45" t="s">
        <v>50</v>
      </c>
      <c r="B45" t="s">
        <v>1760</v>
      </c>
      <c r="C45" t="s">
        <v>1781</v>
      </c>
      <c r="D45" t="s">
        <v>1755</v>
      </c>
      <c r="E45">
        <v>440.2</v>
      </c>
      <c r="F45">
        <v>152</v>
      </c>
    </row>
    <row r="46" spans="1:6">
      <c r="A46" t="s">
        <v>51</v>
      </c>
      <c r="B46" t="s">
        <v>1556</v>
      </c>
      <c r="C46" t="s">
        <v>1782</v>
      </c>
      <c r="D46" t="s">
        <v>1740</v>
      </c>
      <c r="E46">
        <v>472.44</v>
      </c>
      <c r="F46">
        <v>12</v>
      </c>
    </row>
    <row r="47" spans="1:6">
      <c r="A47" t="s">
        <v>52</v>
      </c>
      <c r="B47" t="s">
        <v>1760</v>
      </c>
      <c r="C47" t="s">
        <v>1783</v>
      </c>
      <c r="D47" t="s">
        <v>1755</v>
      </c>
      <c r="E47">
        <v>47.9</v>
      </c>
      <c r="F47">
        <v>499</v>
      </c>
    </row>
    <row r="48" spans="1:6">
      <c r="A48" t="s">
        <v>53</v>
      </c>
      <c r="B48" t="s">
        <v>1760</v>
      </c>
      <c r="C48" t="s">
        <v>1784</v>
      </c>
      <c r="D48" t="s">
        <v>1755</v>
      </c>
      <c r="E48">
        <v>7.6</v>
      </c>
      <c r="F48">
        <v>240</v>
      </c>
    </row>
    <row r="49" spans="1:6">
      <c r="A49" t="s">
        <v>54</v>
      </c>
      <c r="B49" t="s">
        <v>1556</v>
      </c>
      <c r="C49" t="s">
        <v>1785</v>
      </c>
      <c r="D49" t="s">
        <v>1740</v>
      </c>
      <c r="E49">
        <v>13.38</v>
      </c>
      <c r="F49">
        <v>343</v>
      </c>
    </row>
    <row r="50" spans="1:6">
      <c r="A50" t="s">
        <v>55</v>
      </c>
      <c r="B50" t="s">
        <v>1760</v>
      </c>
      <c r="C50" t="s">
        <v>1786</v>
      </c>
      <c r="D50" t="s">
        <v>1755</v>
      </c>
      <c r="E50">
        <v>13.9</v>
      </c>
      <c r="F50">
        <v>353</v>
      </c>
    </row>
    <row r="51" spans="1:6">
      <c r="A51" t="s">
        <v>56</v>
      </c>
      <c r="B51" t="s">
        <v>1760</v>
      </c>
      <c r="C51" t="s">
        <v>1787</v>
      </c>
      <c r="D51" t="s">
        <v>1755</v>
      </c>
      <c r="E51">
        <v>93.6</v>
      </c>
      <c r="F51">
        <v>482</v>
      </c>
    </row>
    <row r="52" spans="1:6">
      <c r="A52" t="s">
        <v>57</v>
      </c>
      <c r="B52" t="s">
        <v>1556</v>
      </c>
      <c r="C52" t="s">
        <v>1788</v>
      </c>
      <c r="D52" t="s">
        <v>1742</v>
      </c>
      <c r="E52">
        <v>18.84534</v>
      </c>
      <c r="F52">
        <v>180</v>
      </c>
    </row>
    <row r="53" spans="1:6">
      <c r="A53" t="s">
        <v>58</v>
      </c>
      <c r="B53" t="s">
        <v>1760</v>
      </c>
      <c r="C53" t="s">
        <v>1789</v>
      </c>
      <c r="D53" t="s">
        <v>1755</v>
      </c>
      <c r="E53">
        <v>12.4</v>
      </c>
      <c r="F53">
        <v>0</v>
      </c>
    </row>
    <row r="54" spans="1:6">
      <c r="A54" t="s">
        <v>59</v>
      </c>
      <c r="B54" t="s">
        <v>1760</v>
      </c>
      <c r="C54" t="s">
        <v>1790</v>
      </c>
      <c r="D54" t="s">
        <v>1755</v>
      </c>
      <c r="E54">
        <v>18</v>
      </c>
      <c r="F54">
        <v>580</v>
      </c>
    </row>
    <row r="55" spans="1:6">
      <c r="A55" t="s">
        <v>60</v>
      </c>
      <c r="B55" t="s">
        <v>1760</v>
      </c>
      <c r="C55" t="s">
        <v>1791</v>
      </c>
      <c r="D55" t="s">
        <v>1755</v>
      </c>
      <c r="E55">
        <v>9.4</v>
      </c>
      <c r="F55">
        <v>320</v>
      </c>
    </row>
    <row r="56" spans="1:6">
      <c r="A56" t="s">
        <v>61</v>
      </c>
      <c r="B56" t="s">
        <v>1760</v>
      </c>
      <c r="C56" t="s">
        <v>1792</v>
      </c>
      <c r="D56" t="s">
        <v>1755</v>
      </c>
      <c r="E56">
        <v>236.9</v>
      </c>
      <c r="F56">
        <v>135</v>
      </c>
    </row>
    <row r="57" spans="1:6">
      <c r="A57" t="s">
        <v>62</v>
      </c>
      <c r="B57" t="s">
        <v>1556</v>
      </c>
      <c r="C57" t="s">
        <v>1793</v>
      </c>
      <c r="D57" t="s">
        <v>1740</v>
      </c>
      <c r="E57">
        <v>413.24</v>
      </c>
      <c r="F57">
        <v>2</v>
      </c>
    </row>
    <row r="58" spans="1:6">
      <c r="A58" t="s">
        <v>63</v>
      </c>
      <c r="B58" t="s">
        <v>1760</v>
      </c>
      <c r="C58" t="s">
        <v>1794</v>
      </c>
      <c r="D58" t="s">
        <v>1755</v>
      </c>
      <c r="E58">
        <v>440.2</v>
      </c>
      <c r="F58">
        <v>51</v>
      </c>
    </row>
    <row r="59" spans="1:6">
      <c r="A59" t="s">
        <v>64</v>
      </c>
      <c r="B59" t="s">
        <v>1760</v>
      </c>
      <c r="C59" t="s">
        <v>1795</v>
      </c>
      <c r="D59" t="s">
        <v>1755</v>
      </c>
      <c r="E59">
        <v>83.7</v>
      </c>
      <c r="F59">
        <v>467</v>
      </c>
    </row>
    <row r="60" spans="1:6">
      <c r="A60" t="s">
        <v>65</v>
      </c>
      <c r="B60" t="s">
        <v>1760</v>
      </c>
      <c r="C60" t="s">
        <v>1796</v>
      </c>
      <c r="D60" t="s">
        <v>1755</v>
      </c>
      <c r="E60">
        <v>17.8</v>
      </c>
      <c r="F60">
        <v>0</v>
      </c>
    </row>
    <row r="61" spans="1:6">
      <c r="A61" t="s">
        <v>66</v>
      </c>
      <c r="B61" t="s">
        <v>1556</v>
      </c>
      <c r="C61" t="s">
        <v>1797</v>
      </c>
      <c r="D61" t="s">
        <v>1773</v>
      </c>
      <c r="E61">
        <v>24.67</v>
      </c>
      <c r="F61">
        <v>3</v>
      </c>
    </row>
    <row r="62" spans="1:6">
      <c r="A62" t="s">
        <v>67</v>
      </c>
      <c r="B62" t="s">
        <v>1760</v>
      </c>
      <c r="C62" t="s">
        <v>1761</v>
      </c>
      <c r="D62" t="s">
        <v>1755</v>
      </c>
      <c r="E62">
        <v>27.89</v>
      </c>
      <c r="F62">
        <v>1043</v>
      </c>
    </row>
    <row r="63" spans="1:6">
      <c r="A63" t="s">
        <v>68</v>
      </c>
      <c r="B63" t="s">
        <v>1760</v>
      </c>
      <c r="C63" t="s">
        <v>1798</v>
      </c>
      <c r="D63" t="s">
        <v>1755</v>
      </c>
      <c r="E63">
        <v>23.7</v>
      </c>
      <c r="F63">
        <v>466</v>
      </c>
    </row>
    <row r="64" spans="1:6">
      <c r="A64" t="s">
        <v>69</v>
      </c>
      <c r="B64" t="s">
        <v>1556</v>
      </c>
      <c r="C64" t="s">
        <v>1799</v>
      </c>
      <c r="D64" t="s">
        <v>1742</v>
      </c>
      <c r="E64">
        <v>188.06200000000001</v>
      </c>
      <c r="F64">
        <v>4</v>
      </c>
    </row>
    <row r="65" spans="1:6">
      <c r="A65" t="s">
        <v>70</v>
      </c>
      <c r="B65" t="s">
        <v>1760</v>
      </c>
      <c r="C65" t="s">
        <v>1800</v>
      </c>
      <c r="D65" t="s">
        <v>1755</v>
      </c>
      <c r="E65">
        <v>10.6</v>
      </c>
      <c r="F65">
        <v>469</v>
      </c>
    </row>
    <row r="66" spans="1:6">
      <c r="A66" t="s">
        <v>71</v>
      </c>
      <c r="B66" t="s">
        <v>1760</v>
      </c>
      <c r="C66" t="s">
        <v>1801</v>
      </c>
      <c r="D66" t="s">
        <v>1755</v>
      </c>
      <c r="E66">
        <v>49.6</v>
      </c>
      <c r="F66">
        <v>614</v>
      </c>
    </row>
    <row r="67" spans="1:6">
      <c r="A67" t="s">
        <v>72</v>
      </c>
      <c r="B67" t="s">
        <v>1760</v>
      </c>
      <c r="C67" t="s">
        <v>1802</v>
      </c>
      <c r="D67" t="s">
        <v>1755</v>
      </c>
      <c r="E67">
        <v>10.8</v>
      </c>
      <c r="F67">
        <v>372</v>
      </c>
    </row>
    <row r="68" spans="1:6">
      <c r="A68" t="s">
        <v>73</v>
      </c>
      <c r="B68" t="s">
        <v>1221</v>
      </c>
      <c r="C68" t="s">
        <v>1803</v>
      </c>
    </row>
    <row r="69" spans="1:6">
      <c r="A69" t="s">
        <v>74</v>
      </c>
      <c r="B69" t="s">
        <v>1760</v>
      </c>
      <c r="C69" t="s">
        <v>1804</v>
      </c>
      <c r="D69" t="s">
        <v>1755</v>
      </c>
      <c r="E69">
        <v>9.4</v>
      </c>
      <c r="F69">
        <v>599</v>
      </c>
    </row>
    <row r="70" spans="1:6">
      <c r="A70" t="s">
        <v>75</v>
      </c>
      <c r="B70" t="s">
        <v>1760</v>
      </c>
      <c r="C70" t="s">
        <v>1805</v>
      </c>
      <c r="D70" t="s">
        <v>1755</v>
      </c>
      <c r="E70">
        <v>27.89</v>
      </c>
      <c r="F70">
        <v>134</v>
      </c>
    </row>
    <row r="71" spans="1:6">
      <c r="A71" t="s">
        <v>76</v>
      </c>
      <c r="B71" t="s">
        <v>1760</v>
      </c>
      <c r="C71" t="s">
        <v>1806</v>
      </c>
      <c r="D71" t="s">
        <v>1755</v>
      </c>
      <c r="E71">
        <v>19.25</v>
      </c>
      <c r="F71">
        <v>510</v>
      </c>
    </row>
    <row r="72" spans="1:6">
      <c r="A72" t="s">
        <v>77</v>
      </c>
      <c r="B72" t="s">
        <v>1760</v>
      </c>
      <c r="C72" t="s">
        <v>1807</v>
      </c>
      <c r="D72" t="s">
        <v>1755</v>
      </c>
      <c r="E72">
        <v>228.5</v>
      </c>
      <c r="F72">
        <v>86</v>
      </c>
    </row>
    <row r="73" spans="1:6">
      <c r="A73" t="s">
        <v>78</v>
      </c>
      <c r="B73" t="s">
        <v>1760</v>
      </c>
      <c r="C73" t="s">
        <v>1808</v>
      </c>
      <c r="D73" t="s">
        <v>1755</v>
      </c>
      <c r="E73">
        <v>37.6</v>
      </c>
      <c r="F73">
        <v>36</v>
      </c>
    </row>
    <row r="74" spans="1:6">
      <c r="A74" t="s">
        <v>79</v>
      </c>
      <c r="B74" t="s">
        <v>1760</v>
      </c>
      <c r="C74" t="s">
        <v>1809</v>
      </c>
      <c r="D74" t="s">
        <v>1755</v>
      </c>
      <c r="E74">
        <v>53.5</v>
      </c>
      <c r="F74">
        <v>19</v>
      </c>
    </row>
    <row r="75" spans="1:6">
      <c r="A75" t="s">
        <v>80</v>
      </c>
      <c r="B75" t="s">
        <v>1753</v>
      </c>
      <c r="C75" t="s">
        <v>1810</v>
      </c>
      <c r="D75" t="s">
        <v>1755</v>
      </c>
      <c r="E75">
        <v>73.31</v>
      </c>
      <c r="F75">
        <v>0</v>
      </c>
    </row>
    <row r="76" spans="1:6">
      <c r="A76" t="s">
        <v>81</v>
      </c>
      <c r="B76" t="s">
        <v>1756</v>
      </c>
    </row>
    <row r="77" spans="1:6">
      <c r="A77" t="s">
        <v>82</v>
      </c>
      <c r="B77" t="s">
        <v>1760</v>
      </c>
      <c r="C77" t="s">
        <v>1811</v>
      </c>
      <c r="D77" t="s">
        <v>1755</v>
      </c>
      <c r="E77">
        <v>164.6</v>
      </c>
      <c r="F77">
        <v>396</v>
      </c>
    </row>
    <row r="78" spans="1:6">
      <c r="A78" t="s">
        <v>83</v>
      </c>
      <c r="B78" t="s">
        <v>1760</v>
      </c>
      <c r="C78" t="s">
        <v>1812</v>
      </c>
      <c r="D78" t="s">
        <v>1755</v>
      </c>
      <c r="E78">
        <v>236.9</v>
      </c>
      <c r="F78">
        <v>53</v>
      </c>
    </row>
    <row r="79" spans="1:6">
      <c r="A79" t="s">
        <v>84</v>
      </c>
      <c r="B79" t="s">
        <v>1556</v>
      </c>
      <c r="C79" t="s">
        <v>1813</v>
      </c>
      <c r="D79" t="s">
        <v>1773</v>
      </c>
      <c r="E79">
        <v>12.22</v>
      </c>
      <c r="F79">
        <v>15</v>
      </c>
    </row>
    <row r="80" spans="1:6">
      <c r="A80" t="s">
        <v>85</v>
      </c>
      <c r="B80" t="s">
        <v>1760</v>
      </c>
      <c r="C80" t="s">
        <v>1814</v>
      </c>
      <c r="D80" t="s">
        <v>1755</v>
      </c>
      <c r="E80">
        <v>512.4</v>
      </c>
      <c r="F80">
        <v>50</v>
      </c>
    </row>
    <row r="81" spans="1:6">
      <c r="A81" t="s">
        <v>86</v>
      </c>
      <c r="B81" t="s">
        <v>1753</v>
      </c>
      <c r="C81" t="s">
        <v>1815</v>
      </c>
      <c r="D81" t="s">
        <v>1755</v>
      </c>
      <c r="E81">
        <v>33.979999999999997</v>
      </c>
      <c r="F81">
        <v>9</v>
      </c>
    </row>
    <row r="82" spans="1:6">
      <c r="A82" t="s">
        <v>87</v>
      </c>
      <c r="B82" t="s">
        <v>1556</v>
      </c>
      <c r="C82" t="s">
        <v>1816</v>
      </c>
      <c r="D82" t="s">
        <v>1742</v>
      </c>
      <c r="E82">
        <v>18.84534</v>
      </c>
      <c r="F82">
        <v>462</v>
      </c>
    </row>
    <row r="83" spans="1:6">
      <c r="A83" t="s">
        <v>88</v>
      </c>
      <c r="B83" t="s">
        <v>1556</v>
      </c>
      <c r="C83" t="s">
        <v>1817</v>
      </c>
      <c r="D83" t="s">
        <v>1740</v>
      </c>
      <c r="E83">
        <v>42.48</v>
      </c>
      <c r="F83">
        <v>0</v>
      </c>
    </row>
    <row r="84" spans="1:6">
      <c r="A84" t="s">
        <v>89</v>
      </c>
      <c r="B84" t="s">
        <v>1760</v>
      </c>
      <c r="C84" t="s">
        <v>1818</v>
      </c>
      <c r="D84" t="s">
        <v>1755</v>
      </c>
      <c r="E84">
        <v>11.9</v>
      </c>
      <c r="F84">
        <v>30</v>
      </c>
    </row>
    <row r="85" spans="1:6">
      <c r="A85" t="s">
        <v>90</v>
      </c>
      <c r="B85" t="s">
        <v>1819</v>
      </c>
      <c r="C85" t="s">
        <v>1820</v>
      </c>
      <c r="D85" t="s">
        <v>1740</v>
      </c>
      <c r="E85">
        <v>359.14</v>
      </c>
      <c r="F85">
        <v>0</v>
      </c>
    </row>
    <row r="86" spans="1:6">
      <c r="A86" t="s">
        <v>92</v>
      </c>
      <c r="B86" t="s">
        <v>1756</v>
      </c>
    </row>
    <row r="87" spans="1:6">
      <c r="A87" t="s">
        <v>93</v>
      </c>
      <c r="B87" t="s">
        <v>1760</v>
      </c>
      <c r="C87" t="s">
        <v>1821</v>
      </c>
      <c r="D87" t="s">
        <v>1755</v>
      </c>
      <c r="E87">
        <v>446.9</v>
      </c>
      <c r="F87">
        <v>8</v>
      </c>
    </row>
    <row r="88" spans="1:6">
      <c r="A88" t="s">
        <v>94</v>
      </c>
      <c r="B88" t="s">
        <v>1760</v>
      </c>
      <c r="C88" t="s">
        <v>1822</v>
      </c>
      <c r="D88" t="s">
        <v>1755</v>
      </c>
      <c r="E88">
        <v>512.4</v>
      </c>
      <c r="F88">
        <v>21</v>
      </c>
    </row>
    <row r="89" spans="1:6">
      <c r="A89" t="s">
        <v>95</v>
      </c>
      <c r="B89" t="s">
        <v>1760</v>
      </c>
      <c r="C89" t="s">
        <v>1823</v>
      </c>
      <c r="D89" t="s">
        <v>1755</v>
      </c>
      <c r="E89">
        <v>29.35</v>
      </c>
      <c r="F89">
        <v>539</v>
      </c>
    </row>
    <row r="90" spans="1:6">
      <c r="A90" t="s">
        <v>96</v>
      </c>
      <c r="B90" t="s">
        <v>1760</v>
      </c>
      <c r="C90" t="s">
        <v>1824</v>
      </c>
      <c r="D90" t="s">
        <v>1755</v>
      </c>
      <c r="E90">
        <v>9.6</v>
      </c>
      <c r="F90">
        <v>477</v>
      </c>
    </row>
    <row r="91" spans="1:6">
      <c r="A91" t="s">
        <v>97</v>
      </c>
      <c r="B91" t="s">
        <v>1760</v>
      </c>
      <c r="C91" t="s">
        <v>1825</v>
      </c>
      <c r="D91" t="s">
        <v>1755</v>
      </c>
      <c r="E91">
        <v>236.9</v>
      </c>
      <c r="F91">
        <v>31</v>
      </c>
    </row>
    <row r="92" spans="1:6">
      <c r="A92" t="s">
        <v>98</v>
      </c>
      <c r="B92" t="s">
        <v>1756</v>
      </c>
    </row>
    <row r="93" spans="1:6">
      <c r="A93" t="s">
        <v>99</v>
      </c>
      <c r="B93" t="s">
        <v>1760</v>
      </c>
      <c r="C93" t="s">
        <v>1826</v>
      </c>
      <c r="D93" t="s">
        <v>1755</v>
      </c>
      <c r="E93">
        <v>37.5</v>
      </c>
      <c r="F93">
        <v>0</v>
      </c>
    </row>
    <row r="94" spans="1:6">
      <c r="A94" t="s">
        <v>100</v>
      </c>
      <c r="B94" t="s">
        <v>1760</v>
      </c>
      <c r="C94" t="s">
        <v>1827</v>
      </c>
      <c r="D94" t="s">
        <v>1755</v>
      </c>
      <c r="E94">
        <v>22.7</v>
      </c>
      <c r="F94">
        <v>215</v>
      </c>
    </row>
    <row r="95" spans="1:6">
      <c r="A95" t="s">
        <v>101</v>
      </c>
      <c r="B95" t="s">
        <v>1760</v>
      </c>
      <c r="C95" t="s">
        <v>1828</v>
      </c>
      <c r="D95" t="s">
        <v>1755</v>
      </c>
      <c r="E95">
        <v>21.2</v>
      </c>
      <c r="F95">
        <v>385</v>
      </c>
    </row>
    <row r="96" spans="1:6">
      <c r="A96" t="s">
        <v>102</v>
      </c>
      <c r="B96" t="s">
        <v>1760</v>
      </c>
      <c r="C96" t="s">
        <v>1829</v>
      </c>
      <c r="D96" t="s">
        <v>1755</v>
      </c>
      <c r="E96">
        <v>12.4</v>
      </c>
      <c r="F96">
        <v>667</v>
      </c>
    </row>
    <row r="97" spans="1:6">
      <c r="A97" t="s">
        <v>103</v>
      </c>
      <c r="B97" t="s">
        <v>1760</v>
      </c>
      <c r="C97" t="s">
        <v>1830</v>
      </c>
      <c r="D97" t="s">
        <v>1755</v>
      </c>
      <c r="E97">
        <v>37.6</v>
      </c>
      <c r="F97">
        <v>5</v>
      </c>
    </row>
    <row r="98" spans="1:6">
      <c r="A98" t="s">
        <v>104</v>
      </c>
      <c r="B98" t="s">
        <v>1556</v>
      </c>
      <c r="C98" t="s">
        <v>1831</v>
      </c>
      <c r="D98" t="s">
        <v>1742</v>
      </c>
      <c r="E98">
        <v>17.01962</v>
      </c>
      <c r="F98">
        <v>346</v>
      </c>
    </row>
    <row r="99" spans="1:6">
      <c r="A99" t="s">
        <v>105</v>
      </c>
      <c r="B99" t="s">
        <v>1556</v>
      </c>
      <c r="C99" t="s">
        <v>1405</v>
      </c>
      <c r="D99" t="s">
        <v>1742</v>
      </c>
      <c r="E99">
        <v>22.15</v>
      </c>
      <c r="F99">
        <v>9</v>
      </c>
    </row>
    <row r="100" spans="1:6">
      <c r="A100" t="s">
        <v>106</v>
      </c>
      <c r="B100" t="s">
        <v>1556</v>
      </c>
      <c r="C100" t="s">
        <v>1832</v>
      </c>
      <c r="D100" t="s">
        <v>1742</v>
      </c>
      <c r="E100">
        <v>21.21</v>
      </c>
      <c r="F100">
        <v>23</v>
      </c>
    </row>
    <row r="101" spans="1:6">
      <c r="A101" t="s">
        <v>107</v>
      </c>
      <c r="B101" t="s">
        <v>1760</v>
      </c>
      <c r="C101" t="s">
        <v>1833</v>
      </c>
      <c r="D101" t="s">
        <v>1755</v>
      </c>
      <c r="E101">
        <v>2741.8</v>
      </c>
      <c r="F101">
        <v>0</v>
      </c>
    </row>
    <row r="102" spans="1:6">
      <c r="A102" t="s">
        <v>108</v>
      </c>
      <c r="B102" t="s">
        <v>1556</v>
      </c>
      <c r="C102" t="s">
        <v>1834</v>
      </c>
      <c r="D102" t="s">
        <v>1740</v>
      </c>
      <c r="E102">
        <v>472.44</v>
      </c>
      <c r="F102">
        <v>5</v>
      </c>
    </row>
    <row r="103" spans="1:6">
      <c r="A103" t="s">
        <v>109</v>
      </c>
      <c r="B103" t="s">
        <v>1760</v>
      </c>
      <c r="C103" t="s">
        <v>1835</v>
      </c>
      <c r="D103" t="s">
        <v>1755</v>
      </c>
      <c r="E103">
        <v>21.2</v>
      </c>
      <c r="F103">
        <v>56</v>
      </c>
    </row>
    <row r="104" spans="1:6">
      <c r="A104" t="s">
        <v>110</v>
      </c>
      <c r="B104" t="s">
        <v>1760</v>
      </c>
      <c r="C104" t="s">
        <v>1836</v>
      </c>
      <c r="D104" t="s">
        <v>1755</v>
      </c>
      <c r="E104">
        <v>10.8</v>
      </c>
      <c r="F104">
        <v>1034</v>
      </c>
    </row>
    <row r="105" spans="1:6">
      <c r="A105" t="s">
        <v>111</v>
      </c>
      <c r="B105" t="s">
        <v>1760</v>
      </c>
      <c r="C105" t="s">
        <v>1837</v>
      </c>
      <c r="D105" t="s">
        <v>1755</v>
      </c>
      <c r="E105">
        <v>164.6</v>
      </c>
      <c r="F105">
        <v>234</v>
      </c>
    </row>
    <row r="106" spans="1:6">
      <c r="A106" t="s">
        <v>112</v>
      </c>
      <c r="B106" t="s">
        <v>1760</v>
      </c>
      <c r="C106" t="s">
        <v>1838</v>
      </c>
      <c r="D106" t="s">
        <v>1755</v>
      </c>
      <c r="E106">
        <v>25.5</v>
      </c>
      <c r="F106">
        <v>141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5"/>
  <sheetViews>
    <sheetView tabSelected="1" workbookViewId="0">
      <selection sqref="A1:XFD1"/>
    </sheetView>
  </sheetViews>
  <sheetFormatPr baseColWidth="10" defaultColWidth="8.83203125" defaultRowHeight="14"/>
  <cols>
    <col min="18" max="18" width="15.1640625" customWidth="1"/>
    <col min="19" max="19" width="13.1640625" customWidth="1"/>
    <col min="20" max="20" width="17.6640625" customWidth="1"/>
  </cols>
  <sheetData>
    <row r="1" spans="1:20">
      <c r="A1" t="s">
        <v>1147</v>
      </c>
      <c r="B1" t="s">
        <v>1428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  <c r="J1" t="s">
        <v>1846</v>
      </c>
      <c r="K1" t="s">
        <v>1847</v>
      </c>
      <c r="L1" t="s">
        <v>1848</v>
      </c>
      <c r="M1" t="s">
        <v>1849</v>
      </c>
      <c r="N1" t="s">
        <v>1850</v>
      </c>
      <c r="O1" t="s">
        <v>1851</v>
      </c>
      <c r="P1" t="s">
        <v>1852</v>
      </c>
      <c r="Q1" t="s">
        <v>1853</v>
      </c>
      <c r="R1" t="s">
        <v>1854</v>
      </c>
      <c r="S1" t="s">
        <v>1855</v>
      </c>
      <c r="T1" t="s">
        <v>1856</v>
      </c>
    </row>
    <row r="2" spans="1:20">
      <c r="A2" t="s">
        <v>0</v>
      </c>
      <c r="B2" t="s">
        <v>1</v>
      </c>
      <c r="C2">
        <v>21.18</v>
      </c>
      <c r="D2" t="s">
        <v>1857</v>
      </c>
      <c r="E2" t="s">
        <v>1740</v>
      </c>
      <c r="F2" t="s">
        <v>1739</v>
      </c>
      <c r="G2" t="s">
        <v>1858</v>
      </c>
      <c r="H2" t="s">
        <v>1858</v>
      </c>
      <c r="I2" t="s">
        <v>1170</v>
      </c>
      <c r="J2" t="s">
        <v>1171</v>
      </c>
      <c r="K2" t="s">
        <v>1859</v>
      </c>
      <c r="L2" t="s">
        <v>1860</v>
      </c>
      <c r="M2" t="s">
        <v>1861</v>
      </c>
      <c r="N2" t="s">
        <v>1449</v>
      </c>
      <c r="O2" t="s">
        <v>1450</v>
      </c>
      <c r="P2" t="s">
        <v>1455</v>
      </c>
      <c r="Q2" t="s">
        <v>1456</v>
      </c>
      <c r="R2" t="s">
        <v>1862</v>
      </c>
      <c r="S2" t="s">
        <v>1456</v>
      </c>
      <c r="T2">
        <v>57315</v>
      </c>
    </row>
    <row r="3" spans="1:20">
      <c r="A3" t="s">
        <v>2</v>
      </c>
      <c r="B3" t="s">
        <v>1</v>
      </c>
      <c r="C3">
        <v>24.19</v>
      </c>
      <c r="D3" t="s">
        <v>1863</v>
      </c>
      <c r="E3" t="s">
        <v>1742</v>
      </c>
      <c r="F3" t="s">
        <v>1741</v>
      </c>
      <c r="G3" t="s">
        <v>1858</v>
      </c>
      <c r="H3" t="s">
        <v>1858</v>
      </c>
      <c r="I3" t="s">
        <v>1175</v>
      </c>
      <c r="J3" t="s">
        <v>1176</v>
      </c>
      <c r="K3" t="s">
        <v>1859</v>
      </c>
      <c r="L3" t="s">
        <v>1863</v>
      </c>
      <c r="M3" t="s">
        <v>1864</v>
      </c>
      <c r="N3" t="s">
        <v>1449</v>
      </c>
      <c r="O3" t="s">
        <v>1450</v>
      </c>
      <c r="P3" t="s">
        <v>1462</v>
      </c>
      <c r="Q3" t="s">
        <v>1463</v>
      </c>
      <c r="R3" t="s">
        <v>1865</v>
      </c>
      <c r="S3" t="s">
        <v>1866</v>
      </c>
      <c r="T3">
        <v>5703</v>
      </c>
    </row>
    <row r="4" spans="1:20">
      <c r="A4" t="s">
        <v>3</v>
      </c>
      <c r="B4" t="s">
        <v>1</v>
      </c>
      <c r="C4">
        <v>4.96</v>
      </c>
      <c r="D4" t="s">
        <v>1867</v>
      </c>
      <c r="E4" t="s">
        <v>1740</v>
      </c>
      <c r="F4" t="s">
        <v>1743</v>
      </c>
      <c r="G4" t="s">
        <v>1858</v>
      </c>
      <c r="H4" t="s">
        <v>1858</v>
      </c>
      <c r="I4" t="s">
        <v>1170</v>
      </c>
      <c r="J4" t="s">
        <v>1171</v>
      </c>
      <c r="K4" t="s">
        <v>1859</v>
      </c>
      <c r="L4" t="s">
        <v>1868</v>
      </c>
      <c r="M4" t="s">
        <v>1869</v>
      </c>
      <c r="N4" t="s">
        <v>1449</v>
      </c>
      <c r="O4" t="s">
        <v>1450</v>
      </c>
      <c r="P4" t="s">
        <v>1468</v>
      </c>
      <c r="Q4" t="s">
        <v>1469</v>
      </c>
      <c r="R4" t="s">
        <v>1865</v>
      </c>
      <c r="S4" t="s">
        <v>1870</v>
      </c>
      <c r="T4">
        <v>36307</v>
      </c>
    </row>
    <row r="5" spans="1:20">
      <c r="A5" t="s">
        <v>4</v>
      </c>
      <c r="B5" t="s">
        <v>1</v>
      </c>
      <c r="C5">
        <v>11.34</v>
      </c>
      <c r="D5" t="s">
        <v>1871</v>
      </c>
      <c r="E5" t="s">
        <v>1742</v>
      </c>
      <c r="F5" t="s">
        <v>1744</v>
      </c>
      <c r="G5" t="s">
        <v>1858</v>
      </c>
      <c r="H5" t="s">
        <v>1858</v>
      </c>
      <c r="I5" t="s">
        <v>1180</v>
      </c>
      <c r="J5" t="s">
        <v>1451</v>
      </c>
      <c r="K5" t="s">
        <v>1181</v>
      </c>
      <c r="L5" t="s">
        <v>1872</v>
      </c>
      <c r="M5" t="s">
        <v>1873</v>
      </c>
      <c r="N5" t="s">
        <v>1449</v>
      </c>
      <c r="O5" t="s">
        <v>1450</v>
      </c>
      <c r="P5" t="s">
        <v>1475</v>
      </c>
      <c r="Q5" t="s">
        <v>1476</v>
      </c>
      <c r="R5" t="s">
        <v>1862</v>
      </c>
      <c r="S5" t="s">
        <v>1476</v>
      </c>
      <c r="T5">
        <v>2614</v>
      </c>
    </row>
    <row r="6" spans="1:20">
      <c r="A6" t="s">
        <v>5</v>
      </c>
      <c r="B6" t="s">
        <v>1</v>
      </c>
      <c r="C6">
        <v>25.78</v>
      </c>
      <c r="D6" t="s">
        <v>1874</v>
      </c>
      <c r="E6" t="s">
        <v>1742</v>
      </c>
      <c r="F6" t="s">
        <v>1745</v>
      </c>
      <c r="G6" t="s">
        <v>1858</v>
      </c>
      <c r="H6" t="s">
        <v>1858</v>
      </c>
      <c r="I6" t="s">
        <v>1170</v>
      </c>
      <c r="J6" t="s">
        <v>1171</v>
      </c>
      <c r="K6" t="s">
        <v>1859</v>
      </c>
      <c r="L6" t="s">
        <v>1875</v>
      </c>
      <c r="M6" t="s">
        <v>1876</v>
      </c>
      <c r="N6" t="s">
        <v>1480</v>
      </c>
      <c r="O6" t="s">
        <v>1481</v>
      </c>
      <c r="P6" t="s">
        <v>1453</v>
      </c>
      <c r="Q6" t="s">
        <v>1483</v>
      </c>
      <c r="R6" t="s">
        <v>1862</v>
      </c>
      <c r="S6" t="s">
        <v>1877</v>
      </c>
      <c r="T6">
        <v>38491</v>
      </c>
    </row>
    <row r="7" spans="1:20">
      <c r="A7" t="s">
        <v>6</v>
      </c>
      <c r="B7" t="s">
        <v>7</v>
      </c>
      <c r="C7">
        <v>30.94</v>
      </c>
      <c r="D7" t="s">
        <v>1878</v>
      </c>
      <c r="E7" t="s">
        <v>1740</v>
      </c>
      <c r="F7" t="s">
        <v>1746</v>
      </c>
      <c r="G7" t="s">
        <v>1858</v>
      </c>
      <c r="H7" t="s">
        <v>1858</v>
      </c>
      <c r="I7" t="s">
        <v>1189</v>
      </c>
      <c r="J7" t="s">
        <v>1190</v>
      </c>
      <c r="K7" t="s">
        <v>1859</v>
      </c>
      <c r="L7" t="s">
        <v>1879</v>
      </c>
      <c r="M7" t="s">
        <v>1880</v>
      </c>
      <c r="N7" t="s">
        <v>1487</v>
      </c>
      <c r="O7" t="s">
        <v>1481</v>
      </c>
      <c r="P7" t="s">
        <v>1453</v>
      </c>
      <c r="Q7" t="s">
        <v>1489</v>
      </c>
      <c r="R7" t="s">
        <v>1862</v>
      </c>
      <c r="S7" t="s">
        <v>1489</v>
      </c>
      <c r="T7">
        <v>318</v>
      </c>
    </row>
    <row r="8" spans="1:20">
      <c r="A8" t="s">
        <v>8</v>
      </c>
      <c r="B8" t="s">
        <v>7</v>
      </c>
      <c r="C8">
        <v>27.01</v>
      </c>
      <c r="D8" t="s">
        <v>1881</v>
      </c>
      <c r="E8" t="s">
        <v>1740</v>
      </c>
      <c r="F8" t="s">
        <v>1747</v>
      </c>
      <c r="G8" t="s">
        <v>1858</v>
      </c>
      <c r="H8" t="s">
        <v>1858</v>
      </c>
      <c r="I8" t="s">
        <v>1180</v>
      </c>
      <c r="J8" t="s">
        <v>1451</v>
      </c>
      <c r="K8" t="s">
        <v>1193</v>
      </c>
      <c r="L8" t="s">
        <v>1882</v>
      </c>
      <c r="M8" t="s">
        <v>1883</v>
      </c>
      <c r="N8" t="s">
        <v>1449</v>
      </c>
      <c r="O8" t="s">
        <v>1450</v>
      </c>
      <c r="P8" t="s">
        <v>1495</v>
      </c>
      <c r="Q8" t="s">
        <v>1496</v>
      </c>
      <c r="R8" t="s">
        <v>1862</v>
      </c>
      <c r="S8" t="s">
        <v>1496</v>
      </c>
      <c r="T8">
        <v>1541</v>
      </c>
    </row>
    <row r="9" spans="1:20">
      <c r="A9" t="s">
        <v>9</v>
      </c>
      <c r="B9" t="s">
        <v>7</v>
      </c>
      <c r="C9">
        <v>26.94</v>
      </c>
      <c r="D9" t="s">
        <v>1884</v>
      </c>
      <c r="E9" t="s">
        <v>1740</v>
      </c>
      <c r="F9" t="s">
        <v>1748</v>
      </c>
      <c r="G9" t="s">
        <v>1858</v>
      </c>
      <c r="H9" t="s">
        <v>1858</v>
      </c>
      <c r="I9" t="s">
        <v>1180</v>
      </c>
      <c r="J9" t="s">
        <v>1199</v>
      </c>
      <c r="K9" t="s">
        <v>1859</v>
      </c>
      <c r="L9" t="s">
        <v>1885</v>
      </c>
      <c r="M9" t="s">
        <v>1886</v>
      </c>
      <c r="N9" t="s">
        <v>1449</v>
      </c>
      <c r="O9" t="s">
        <v>1450</v>
      </c>
      <c r="P9" t="s">
        <v>1503</v>
      </c>
      <c r="Q9" t="s">
        <v>1504</v>
      </c>
      <c r="R9" t="s">
        <v>1865</v>
      </c>
      <c r="S9" t="s">
        <v>1887</v>
      </c>
      <c r="T9">
        <v>749</v>
      </c>
    </row>
    <row r="10" spans="1:20">
      <c r="A10" t="s">
        <v>10</v>
      </c>
      <c r="B10" t="s">
        <v>11</v>
      </c>
      <c r="C10">
        <v>5.64</v>
      </c>
      <c r="D10" t="s">
        <v>1511</v>
      </c>
      <c r="E10" t="s">
        <v>1740</v>
      </c>
      <c r="F10" t="s">
        <v>1749</v>
      </c>
      <c r="G10" t="s">
        <v>1858</v>
      </c>
      <c r="H10" t="s">
        <v>1858</v>
      </c>
      <c r="I10" t="s">
        <v>1175</v>
      </c>
      <c r="J10" t="s">
        <v>1176</v>
      </c>
      <c r="K10" t="s">
        <v>1859</v>
      </c>
      <c r="L10" t="s">
        <v>1888</v>
      </c>
      <c r="M10" t="s">
        <v>1889</v>
      </c>
      <c r="N10" t="s">
        <v>1509</v>
      </c>
      <c r="O10" t="s">
        <v>1510</v>
      </c>
      <c r="P10" t="s">
        <v>1511</v>
      </c>
      <c r="Q10" t="s">
        <v>1512</v>
      </c>
      <c r="R10" t="s">
        <v>1865</v>
      </c>
      <c r="S10" t="s">
        <v>1890</v>
      </c>
      <c r="T10">
        <v>170750</v>
      </c>
    </row>
    <row r="11" spans="1:20">
      <c r="A11" t="s">
        <v>12</v>
      </c>
      <c r="B11" t="s">
        <v>13</v>
      </c>
      <c r="C11">
        <v>18.13</v>
      </c>
      <c r="D11" t="s">
        <v>1453</v>
      </c>
      <c r="E11" t="s">
        <v>1740</v>
      </c>
      <c r="F11" t="s">
        <v>1750</v>
      </c>
      <c r="G11" t="s">
        <v>1858</v>
      </c>
      <c r="H11" t="s">
        <v>1858</v>
      </c>
      <c r="I11" t="s">
        <v>1208</v>
      </c>
      <c r="J11" t="s">
        <v>1209</v>
      </c>
      <c r="K11" t="s">
        <v>1859</v>
      </c>
      <c r="L11" t="s">
        <v>1891</v>
      </c>
      <c r="M11" t="s">
        <v>1892</v>
      </c>
      <c r="N11" t="s">
        <v>1516</v>
      </c>
      <c r="O11" t="s">
        <v>1517</v>
      </c>
      <c r="P11" t="s">
        <v>1520</v>
      </c>
      <c r="Q11" t="s">
        <v>1521</v>
      </c>
      <c r="R11" t="s">
        <v>1865</v>
      </c>
      <c r="S11" t="s">
        <v>1893</v>
      </c>
      <c r="T11">
        <v>2130</v>
      </c>
    </row>
    <row r="12" spans="1:20">
      <c r="A12" t="s">
        <v>14</v>
      </c>
      <c r="B12" t="s">
        <v>1</v>
      </c>
      <c r="C12">
        <v>4.4000000000000004</v>
      </c>
      <c r="D12" t="s">
        <v>1894</v>
      </c>
      <c r="E12" t="s">
        <v>1740</v>
      </c>
      <c r="F12" t="s">
        <v>1751</v>
      </c>
      <c r="G12" t="s">
        <v>1858</v>
      </c>
      <c r="H12" t="s">
        <v>1858</v>
      </c>
      <c r="I12" t="s">
        <v>1180</v>
      </c>
      <c r="J12" t="s">
        <v>1214</v>
      </c>
      <c r="K12" t="s">
        <v>1859</v>
      </c>
      <c r="L12" t="s">
        <v>1656</v>
      </c>
      <c r="M12" t="s">
        <v>1895</v>
      </c>
      <c r="N12" t="s">
        <v>1487</v>
      </c>
      <c r="O12" t="s">
        <v>1481</v>
      </c>
      <c r="P12" t="s">
        <v>1453</v>
      </c>
      <c r="Q12" t="s">
        <v>1529</v>
      </c>
      <c r="R12" t="s">
        <v>1862</v>
      </c>
      <c r="S12" t="s">
        <v>1529</v>
      </c>
      <c r="T12">
        <v>200</v>
      </c>
    </row>
    <row r="13" spans="1:20">
      <c r="A13" t="s">
        <v>15</v>
      </c>
      <c r="B13" t="s">
        <v>13</v>
      </c>
      <c r="C13">
        <v>8.9499999999999993</v>
      </c>
      <c r="D13" t="s">
        <v>1896</v>
      </c>
      <c r="E13" t="s">
        <v>1740</v>
      </c>
      <c r="F13" t="s">
        <v>1752</v>
      </c>
      <c r="G13" t="s">
        <v>1858</v>
      </c>
      <c r="H13" t="s">
        <v>1858</v>
      </c>
      <c r="I13" t="s">
        <v>1208</v>
      </c>
      <c r="J13" t="s">
        <v>1209</v>
      </c>
      <c r="K13" t="s">
        <v>1859</v>
      </c>
      <c r="L13" t="s">
        <v>1474</v>
      </c>
      <c r="M13" t="s">
        <v>1897</v>
      </c>
      <c r="N13" t="s">
        <v>1449</v>
      </c>
      <c r="O13" t="s">
        <v>1450</v>
      </c>
      <c r="P13" t="s">
        <v>1535</v>
      </c>
      <c r="Q13" t="s">
        <v>1536</v>
      </c>
      <c r="R13" t="s">
        <v>1865</v>
      </c>
      <c r="S13" t="s">
        <v>1898</v>
      </c>
      <c r="T13">
        <v>4524</v>
      </c>
    </row>
    <row r="14" spans="1:20">
      <c r="A14" t="s">
        <v>16</v>
      </c>
      <c r="B14" t="s">
        <v>17</v>
      </c>
      <c r="C14">
        <v>154.41</v>
      </c>
      <c r="D14" t="s">
        <v>1453</v>
      </c>
      <c r="E14" t="s">
        <v>1755</v>
      </c>
      <c r="F14" t="s">
        <v>1754</v>
      </c>
      <c r="G14" t="s">
        <v>1858</v>
      </c>
      <c r="H14" t="s">
        <v>1858</v>
      </c>
      <c r="I14" t="s">
        <v>1175</v>
      </c>
      <c r="J14" t="s">
        <v>1176</v>
      </c>
      <c r="K14" t="s">
        <v>1859</v>
      </c>
      <c r="L14" t="s">
        <v>1899</v>
      </c>
      <c r="M14" t="s">
        <v>1900</v>
      </c>
      <c r="N14" t="s">
        <v>1541</v>
      </c>
      <c r="O14" t="s">
        <v>1517</v>
      </c>
      <c r="P14" t="s">
        <v>1542</v>
      </c>
      <c r="Q14" t="s">
        <v>1543</v>
      </c>
      <c r="R14" t="s">
        <v>1865</v>
      </c>
      <c r="S14" t="s">
        <v>1901</v>
      </c>
      <c r="T14">
        <v>1643</v>
      </c>
    </row>
    <row r="15" spans="1:20">
      <c r="A15" t="s">
        <v>18</v>
      </c>
      <c r="B15" t="s">
        <v>19</v>
      </c>
      <c r="D15" t="s">
        <v>1859</v>
      </c>
      <c r="E15" t="s">
        <v>1859</v>
      </c>
      <c r="F15" t="s">
        <v>1859</v>
      </c>
      <c r="G15" t="s">
        <v>1858</v>
      </c>
      <c r="H15" t="s">
        <v>1858</v>
      </c>
      <c r="I15" t="s">
        <v>1180</v>
      </c>
      <c r="J15" t="s">
        <v>1229</v>
      </c>
      <c r="K15" t="s">
        <v>1859</v>
      </c>
      <c r="L15" t="s">
        <v>1902</v>
      </c>
      <c r="M15" t="s">
        <v>1903</v>
      </c>
      <c r="N15" t="s">
        <v>1449</v>
      </c>
      <c r="O15" t="s">
        <v>1450</v>
      </c>
      <c r="P15" t="s">
        <v>1549</v>
      </c>
      <c r="Q15" t="s">
        <v>1550</v>
      </c>
      <c r="R15" t="s">
        <v>1904</v>
      </c>
      <c r="S15" t="s">
        <v>1905</v>
      </c>
      <c r="T15">
        <v>1309</v>
      </c>
    </row>
    <row r="16" spans="1:20">
      <c r="A16" t="s">
        <v>20</v>
      </c>
      <c r="B16" t="s">
        <v>19</v>
      </c>
      <c r="D16" t="s">
        <v>1859</v>
      </c>
      <c r="E16" t="s">
        <v>1859</v>
      </c>
      <c r="F16" t="s">
        <v>1859</v>
      </c>
      <c r="G16" t="s">
        <v>1858</v>
      </c>
      <c r="H16" t="s">
        <v>1858</v>
      </c>
      <c r="I16" t="s">
        <v>1233</v>
      </c>
      <c r="J16" t="s">
        <v>1906</v>
      </c>
      <c r="K16" t="s">
        <v>1859</v>
      </c>
      <c r="L16" t="s">
        <v>1528</v>
      </c>
      <c r="M16" t="s">
        <v>1907</v>
      </c>
      <c r="N16" t="s">
        <v>1449</v>
      </c>
      <c r="O16" t="s">
        <v>1450</v>
      </c>
      <c r="P16" t="s">
        <v>1554</v>
      </c>
      <c r="Q16" t="s">
        <v>1555</v>
      </c>
      <c r="R16" t="s">
        <v>1904</v>
      </c>
      <c r="S16" t="s">
        <v>1908</v>
      </c>
      <c r="T16">
        <v>1796</v>
      </c>
    </row>
    <row r="17" spans="1:20">
      <c r="A17" t="s">
        <v>21</v>
      </c>
      <c r="B17" t="s">
        <v>22</v>
      </c>
      <c r="C17">
        <v>991.9</v>
      </c>
      <c r="D17" t="s">
        <v>1909</v>
      </c>
      <c r="E17" t="s">
        <v>1740</v>
      </c>
      <c r="F17" t="s">
        <v>1757</v>
      </c>
      <c r="G17" t="s">
        <v>1858</v>
      </c>
      <c r="H17" t="s">
        <v>1858</v>
      </c>
      <c r="I17" t="s">
        <v>1233</v>
      </c>
      <c r="J17" t="s">
        <v>1237</v>
      </c>
      <c r="K17" t="s">
        <v>1859</v>
      </c>
      <c r="L17" t="s">
        <v>1454</v>
      </c>
      <c r="M17" t="s">
        <v>1910</v>
      </c>
      <c r="N17" t="s">
        <v>1480</v>
      </c>
      <c r="O17" t="s">
        <v>1481</v>
      </c>
      <c r="P17" t="s">
        <v>1453</v>
      </c>
      <c r="Q17" t="s">
        <v>1561</v>
      </c>
      <c r="R17" t="s">
        <v>1862</v>
      </c>
      <c r="S17" t="s">
        <v>1911</v>
      </c>
      <c r="T17">
        <v>10</v>
      </c>
    </row>
    <row r="18" spans="1:20">
      <c r="A18" t="s">
        <v>23</v>
      </c>
      <c r="B18" t="s">
        <v>19</v>
      </c>
      <c r="D18" t="s">
        <v>1859</v>
      </c>
      <c r="E18" t="s">
        <v>1859</v>
      </c>
      <c r="F18" t="s">
        <v>1859</v>
      </c>
      <c r="G18" t="s">
        <v>1858</v>
      </c>
      <c r="H18" t="s">
        <v>1858</v>
      </c>
      <c r="I18" t="s">
        <v>1180</v>
      </c>
      <c r="J18" t="s">
        <v>1229</v>
      </c>
      <c r="K18" t="s">
        <v>1859</v>
      </c>
      <c r="L18" t="s">
        <v>1912</v>
      </c>
      <c r="M18" t="s">
        <v>1913</v>
      </c>
      <c r="N18" t="s">
        <v>1449</v>
      </c>
      <c r="O18" t="s">
        <v>1450</v>
      </c>
      <c r="P18" t="s">
        <v>1564</v>
      </c>
      <c r="Q18" t="s">
        <v>1565</v>
      </c>
      <c r="R18" t="s">
        <v>1904</v>
      </c>
      <c r="S18" t="s">
        <v>1913</v>
      </c>
      <c r="T18">
        <v>5607</v>
      </c>
    </row>
    <row r="19" spans="1:20">
      <c r="A19" t="s">
        <v>24</v>
      </c>
      <c r="B19" t="s">
        <v>22</v>
      </c>
      <c r="C19">
        <v>827.74</v>
      </c>
      <c r="D19" t="s">
        <v>1518</v>
      </c>
      <c r="E19" t="s">
        <v>1740</v>
      </c>
      <c r="F19" t="s">
        <v>1758</v>
      </c>
      <c r="G19" t="s">
        <v>1858</v>
      </c>
      <c r="H19" t="s">
        <v>1858</v>
      </c>
      <c r="I19" t="s">
        <v>1180</v>
      </c>
      <c r="J19" t="s">
        <v>1243</v>
      </c>
      <c r="K19" t="s">
        <v>1859</v>
      </c>
      <c r="L19" t="s">
        <v>1671</v>
      </c>
      <c r="M19" t="s">
        <v>1914</v>
      </c>
      <c r="N19" t="s">
        <v>1569</v>
      </c>
      <c r="O19" t="s">
        <v>1510</v>
      </c>
      <c r="P19" t="s">
        <v>1570</v>
      </c>
      <c r="Q19" t="s">
        <v>1571</v>
      </c>
      <c r="R19" t="s">
        <v>1865</v>
      </c>
      <c r="S19" t="s">
        <v>1915</v>
      </c>
      <c r="T19">
        <v>44</v>
      </c>
    </row>
    <row r="20" spans="1:20">
      <c r="A20" t="s">
        <v>25</v>
      </c>
      <c r="B20" t="s">
        <v>17</v>
      </c>
      <c r="C20">
        <v>147.19999999999999</v>
      </c>
      <c r="D20" t="s">
        <v>1577</v>
      </c>
      <c r="E20" t="s">
        <v>1755</v>
      </c>
      <c r="F20" t="s">
        <v>1759</v>
      </c>
      <c r="G20" t="s">
        <v>1858</v>
      </c>
      <c r="H20" t="s">
        <v>1858</v>
      </c>
      <c r="I20" t="s">
        <v>1248</v>
      </c>
      <c r="J20" t="s">
        <v>1249</v>
      </c>
      <c r="K20" t="s">
        <v>1859</v>
      </c>
      <c r="L20" t="s">
        <v>1577</v>
      </c>
      <c r="M20" t="s">
        <v>1916</v>
      </c>
      <c r="N20" t="s">
        <v>1575</v>
      </c>
      <c r="O20" t="s">
        <v>1576</v>
      </c>
      <c r="P20" t="s">
        <v>1577</v>
      </c>
      <c r="Q20" t="s">
        <v>1578</v>
      </c>
      <c r="R20" t="s">
        <v>1865</v>
      </c>
      <c r="S20" t="s">
        <v>1917</v>
      </c>
      <c r="T20">
        <v>186</v>
      </c>
    </row>
    <row r="21" spans="1:20">
      <c r="A21" t="s">
        <v>26</v>
      </c>
      <c r="B21" t="s">
        <v>19</v>
      </c>
      <c r="D21" t="s">
        <v>1859</v>
      </c>
      <c r="E21" t="s">
        <v>1859</v>
      </c>
      <c r="F21" t="s">
        <v>1859</v>
      </c>
      <c r="G21" t="s">
        <v>1858</v>
      </c>
      <c r="H21" t="s">
        <v>1858</v>
      </c>
      <c r="I21" t="s">
        <v>1180</v>
      </c>
      <c r="J21" t="s">
        <v>1229</v>
      </c>
      <c r="K21" t="s">
        <v>1859</v>
      </c>
      <c r="L21" t="s">
        <v>1912</v>
      </c>
      <c r="M21" t="s">
        <v>1913</v>
      </c>
      <c r="N21" t="s">
        <v>1449</v>
      </c>
      <c r="O21" t="s">
        <v>1450</v>
      </c>
      <c r="P21" t="s">
        <v>1581</v>
      </c>
      <c r="Q21" t="s">
        <v>1582</v>
      </c>
      <c r="R21" t="s">
        <v>1904</v>
      </c>
      <c r="S21" t="s">
        <v>1913</v>
      </c>
      <c r="T21">
        <v>5381</v>
      </c>
    </row>
    <row r="22" spans="1:20">
      <c r="A22" t="s">
        <v>27</v>
      </c>
      <c r="B22" t="s">
        <v>28</v>
      </c>
      <c r="C22">
        <v>195.47</v>
      </c>
      <c r="D22" t="s">
        <v>1918</v>
      </c>
      <c r="E22" t="s">
        <v>1755</v>
      </c>
      <c r="F22" t="s">
        <v>1761</v>
      </c>
      <c r="G22" t="s">
        <v>931</v>
      </c>
      <c r="H22" t="s">
        <v>738</v>
      </c>
      <c r="I22" t="s">
        <v>1233</v>
      </c>
      <c r="J22" t="s">
        <v>1451</v>
      </c>
      <c r="K22" t="s">
        <v>1256</v>
      </c>
      <c r="L22" t="s">
        <v>1519</v>
      </c>
      <c r="M22" t="s">
        <v>1919</v>
      </c>
      <c r="N22" t="s">
        <v>1859</v>
      </c>
      <c r="O22" t="s">
        <v>1859</v>
      </c>
      <c r="P22" t="s">
        <v>1859</v>
      </c>
      <c r="Q22" t="s">
        <v>1859</v>
      </c>
      <c r="R22" t="s">
        <v>1904</v>
      </c>
      <c r="S22" t="s">
        <v>1919</v>
      </c>
      <c r="T22">
        <v>111</v>
      </c>
    </row>
    <row r="23" spans="1:20">
      <c r="A23" t="s">
        <v>29</v>
      </c>
      <c r="B23" t="s">
        <v>22</v>
      </c>
      <c r="C23">
        <v>254.26</v>
      </c>
      <c r="D23" t="s">
        <v>1920</v>
      </c>
      <c r="E23" t="s">
        <v>1742</v>
      </c>
      <c r="F23" t="s">
        <v>1762</v>
      </c>
      <c r="G23" t="s">
        <v>1858</v>
      </c>
      <c r="H23" t="s">
        <v>1858</v>
      </c>
      <c r="I23" t="s">
        <v>1180</v>
      </c>
      <c r="J23" t="s">
        <v>1243</v>
      </c>
      <c r="K23" t="s">
        <v>1859</v>
      </c>
      <c r="L23" t="s">
        <v>1671</v>
      </c>
      <c r="M23" t="s">
        <v>1921</v>
      </c>
      <c r="N23" t="s">
        <v>1569</v>
      </c>
      <c r="O23" t="s">
        <v>1510</v>
      </c>
      <c r="P23" t="s">
        <v>1586</v>
      </c>
      <c r="Q23" t="s">
        <v>1587</v>
      </c>
      <c r="R23" t="s">
        <v>1865</v>
      </c>
      <c r="S23" t="s">
        <v>1922</v>
      </c>
      <c r="T23">
        <v>124</v>
      </c>
    </row>
    <row r="24" spans="1:20">
      <c r="A24" t="s">
        <v>30</v>
      </c>
      <c r="B24" t="s">
        <v>22</v>
      </c>
      <c r="C24">
        <v>1524.58</v>
      </c>
      <c r="D24" t="s">
        <v>1923</v>
      </c>
      <c r="E24" t="s">
        <v>1740</v>
      </c>
      <c r="F24" t="s">
        <v>1763</v>
      </c>
      <c r="G24" t="s">
        <v>1858</v>
      </c>
      <c r="H24" t="s">
        <v>1858</v>
      </c>
      <c r="I24" t="s">
        <v>1175</v>
      </c>
      <c r="J24" t="s">
        <v>1176</v>
      </c>
      <c r="K24" t="s">
        <v>1859</v>
      </c>
      <c r="L24" t="s">
        <v>1924</v>
      </c>
      <c r="M24" t="s">
        <v>1925</v>
      </c>
      <c r="N24" t="s">
        <v>1487</v>
      </c>
      <c r="O24" t="s">
        <v>1481</v>
      </c>
      <c r="P24" t="s">
        <v>1453</v>
      </c>
      <c r="Q24" t="s">
        <v>1592</v>
      </c>
      <c r="R24" t="s">
        <v>1862</v>
      </c>
      <c r="S24" t="s">
        <v>1592</v>
      </c>
      <c r="T24">
        <v>13</v>
      </c>
    </row>
    <row r="25" spans="1:20">
      <c r="A25" t="s">
        <v>31</v>
      </c>
      <c r="B25" t="s">
        <v>22</v>
      </c>
      <c r="C25">
        <v>348.28</v>
      </c>
      <c r="D25" t="s">
        <v>1453</v>
      </c>
      <c r="E25" t="s">
        <v>1740</v>
      </c>
      <c r="F25" t="s">
        <v>1764</v>
      </c>
      <c r="G25" t="s">
        <v>1858</v>
      </c>
      <c r="H25" t="s">
        <v>1858</v>
      </c>
      <c r="I25" t="s">
        <v>1208</v>
      </c>
      <c r="J25" t="s">
        <v>1209</v>
      </c>
      <c r="K25" t="s">
        <v>1859</v>
      </c>
      <c r="L25" t="s">
        <v>1519</v>
      </c>
      <c r="M25" t="s">
        <v>1926</v>
      </c>
      <c r="N25" t="s">
        <v>1569</v>
      </c>
      <c r="O25" t="s">
        <v>1510</v>
      </c>
      <c r="P25" t="s">
        <v>1502</v>
      </c>
      <c r="Q25" t="s">
        <v>1596</v>
      </c>
      <c r="R25" t="s">
        <v>1904</v>
      </c>
      <c r="S25" t="s">
        <v>1927</v>
      </c>
      <c r="T25">
        <v>52</v>
      </c>
    </row>
    <row r="26" spans="1:20">
      <c r="A26" t="s">
        <v>32</v>
      </c>
      <c r="B26" t="s">
        <v>28</v>
      </c>
      <c r="C26">
        <v>96.82</v>
      </c>
      <c r="D26" t="s">
        <v>1453</v>
      </c>
      <c r="E26" t="s">
        <v>1755</v>
      </c>
      <c r="F26" t="s">
        <v>1765</v>
      </c>
      <c r="G26" t="s">
        <v>1858</v>
      </c>
      <c r="H26" t="s">
        <v>1858</v>
      </c>
      <c r="I26" t="s">
        <v>1233</v>
      </c>
      <c r="J26" t="s">
        <v>1237</v>
      </c>
      <c r="K26" t="s">
        <v>1859</v>
      </c>
      <c r="L26" t="s">
        <v>1928</v>
      </c>
      <c r="M26" t="s">
        <v>1929</v>
      </c>
      <c r="N26" t="s">
        <v>1859</v>
      </c>
      <c r="O26" t="s">
        <v>1859</v>
      </c>
      <c r="P26" t="s">
        <v>1859</v>
      </c>
      <c r="Q26" t="s">
        <v>1859</v>
      </c>
      <c r="R26" t="s">
        <v>1904</v>
      </c>
      <c r="S26" t="s">
        <v>1930</v>
      </c>
      <c r="T26">
        <v>240</v>
      </c>
    </row>
    <row r="27" spans="1:20">
      <c r="A27" t="s">
        <v>33</v>
      </c>
      <c r="B27" t="s">
        <v>28</v>
      </c>
      <c r="C27">
        <v>71.56</v>
      </c>
      <c r="D27" t="s">
        <v>1453</v>
      </c>
      <c r="E27" t="s">
        <v>1755</v>
      </c>
      <c r="F27" t="s">
        <v>1766</v>
      </c>
      <c r="G27" t="s">
        <v>743</v>
      </c>
      <c r="H27" t="s">
        <v>614</v>
      </c>
      <c r="I27" t="s">
        <v>1233</v>
      </c>
      <c r="J27" t="s">
        <v>1237</v>
      </c>
      <c r="K27" t="s">
        <v>1859</v>
      </c>
      <c r="L27" t="s">
        <v>1931</v>
      </c>
      <c r="M27" t="s">
        <v>1932</v>
      </c>
      <c r="N27" t="s">
        <v>1859</v>
      </c>
      <c r="O27" t="s">
        <v>1859</v>
      </c>
      <c r="P27" t="s">
        <v>1859</v>
      </c>
      <c r="Q27" t="s">
        <v>1859</v>
      </c>
      <c r="R27" t="s">
        <v>1904</v>
      </c>
      <c r="S27" t="s">
        <v>1932</v>
      </c>
      <c r="T27">
        <v>370</v>
      </c>
    </row>
    <row r="28" spans="1:20">
      <c r="A28" t="s">
        <v>34</v>
      </c>
      <c r="B28" t="s">
        <v>28</v>
      </c>
      <c r="C28">
        <v>95.37</v>
      </c>
      <c r="D28" t="s">
        <v>1933</v>
      </c>
      <c r="E28" t="s">
        <v>1755</v>
      </c>
      <c r="F28" t="s">
        <v>1767</v>
      </c>
      <c r="G28" t="s">
        <v>1087</v>
      </c>
      <c r="H28" t="s">
        <v>981</v>
      </c>
      <c r="I28" t="s">
        <v>1233</v>
      </c>
      <c r="J28" t="s">
        <v>1237</v>
      </c>
      <c r="K28" t="s">
        <v>1859</v>
      </c>
      <c r="L28" t="s">
        <v>1934</v>
      </c>
      <c r="M28" t="s">
        <v>1929</v>
      </c>
      <c r="N28" t="s">
        <v>1859</v>
      </c>
      <c r="O28" t="s">
        <v>1859</v>
      </c>
      <c r="P28" t="s">
        <v>1859</v>
      </c>
      <c r="Q28" t="s">
        <v>1859</v>
      </c>
      <c r="R28" t="s">
        <v>1904</v>
      </c>
      <c r="S28" t="s">
        <v>1930</v>
      </c>
      <c r="T28">
        <v>288</v>
      </c>
    </row>
    <row r="29" spans="1:20">
      <c r="A29" t="s">
        <v>35</v>
      </c>
      <c r="B29" t="s">
        <v>28</v>
      </c>
      <c r="C29">
        <v>188.55</v>
      </c>
      <c r="D29" t="s">
        <v>1935</v>
      </c>
      <c r="E29" t="s">
        <v>1755</v>
      </c>
      <c r="F29" t="s">
        <v>1768</v>
      </c>
      <c r="G29" t="s">
        <v>926</v>
      </c>
      <c r="H29" t="s">
        <v>392</v>
      </c>
      <c r="I29" t="s">
        <v>1233</v>
      </c>
      <c r="J29" t="s">
        <v>1237</v>
      </c>
      <c r="K29" t="s">
        <v>1859</v>
      </c>
      <c r="L29" t="s">
        <v>1586</v>
      </c>
      <c r="M29" t="s">
        <v>1936</v>
      </c>
      <c r="N29" t="s">
        <v>1480</v>
      </c>
      <c r="O29" t="s">
        <v>1481</v>
      </c>
      <c r="P29" t="s">
        <v>1453</v>
      </c>
      <c r="Q29" t="s">
        <v>1600</v>
      </c>
      <c r="R29" t="s">
        <v>1904</v>
      </c>
      <c r="S29" t="s">
        <v>1936</v>
      </c>
      <c r="T29">
        <v>200</v>
      </c>
    </row>
    <row r="30" spans="1:20">
      <c r="A30" t="s">
        <v>36</v>
      </c>
      <c r="B30" t="s">
        <v>28</v>
      </c>
      <c r="C30">
        <v>118.66</v>
      </c>
      <c r="D30" t="s">
        <v>1937</v>
      </c>
      <c r="E30" t="s">
        <v>1755</v>
      </c>
      <c r="F30" t="s">
        <v>1769</v>
      </c>
      <c r="G30" t="s">
        <v>737</v>
      </c>
      <c r="H30" t="s">
        <v>738</v>
      </c>
      <c r="I30" t="s">
        <v>1233</v>
      </c>
      <c r="J30" t="s">
        <v>1237</v>
      </c>
      <c r="K30" t="s">
        <v>1859</v>
      </c>
      <c r="L30" t="s">
        <v>1938</v>
      </c>
      <c r="M30" t="s">
        <v>1939</v>
      </c>
      <c r="N30" t="s">
        <v>1859</v>
      </c>
      <c r="O30" t="s">
        <v>1859</v>
      </c>
      <c r="P30" t="s">
        <v>1859</v>
      </c>
      <c r="Q30" t="s">
        <v>1859</v>
      </c>
      <c r="R30" t="s">
        <v>1904</v>
      </c>
      <c r="S30" t="s">
        <v>1939</v>
      </c>
      <c r="T30">
        <v>289</v>
      </c>
    </row>
    <row r="31" spans="1:20">
      <c r="A31" t="s">
        <v>37</v>
      </c>
      <c r="B31" t="s">
        <v>28</v>
      </c>
      <c r="C31">
        <v>606.41999999999996</v>
      </c>
      <c r="D31" t="s">
        <v>1940</v>
      </c>
      <c r="E31" t="s">
        <v>1755</v>
      </c>
      <c r="F31" t="s">
        <v>1770</v>
      </c>
      <c r="G31" t="s">
        <v>1858</v>
      </c>
      <c r="H31" t="s">
        <v>1858</v>
      </c>
      <c r="I31" t="s">
        <v>1233</v>
      </c>
      <c r="J31" t="s">
        <v>1451</v>
      </c>
      <c r="K31" t="s">
        <v>1256</v>
      </c>
      <c r="L31" t="s">
        <v>1671</v>
      </c>
      <c r="M31" t="s">
        <v>1941</v>
      </c>
      <c r="N31" t="s">
        <v>1480</v>
      </c>
      <c r="O31" t="s">
        <v>1481</v>
      </c>
      <c r="P31" t="s">
        <v>1453</v>
      </c>
      <c r="Q31" t="s">
        <v>1603</v>
      </c>
      <c r="R31" t="s">
        <v>1862</v>
      </c>
      <c r="S31" t="s">
        <v>1603</v>
      </c>
      <c r="T31">
        <v>4</v>
      </c>
    </row>
    <row r="32" spans="1:20">
      <c r="A32" t="s">
        <v>38</v>
      </c>
      <c r="B32" t="s">
        <v>28</v>
      </c>
      <c r="C32">
        <v>78.62</v>
      </c>
      <c r="D32" t="s">
        <v>1942</v>
      </c>
      <c r="E32" t="s">
        <v>1755</v>
      </c>
      <c r="F32" t="s">
        <v>1771</v>
      </c>
      <c r="G32" t="s">
        <v>1094</v>
      </c>
      <c r="H32" t="s">
        <v>981</v>
      </c>
      <c r="I32" t="s">
        <v>1233</v>
      </c>
      <c r="J32" t="s">
        <v>1237</v>
      </c>
      <c r="K32" t="s">
        <v>1859</v>
      </c>
      <c r="L32" t="s">
        <v>1943</v>
      </c>
      <c r="M32" t="s">
        <v>1944</v>
      </c>
      <c r="N32" t="s">
        <v>1859</v>
      </c>
      <c r="O32" t="s">
        <v>1859</v>
      </c>
      <c r="P32" t="s">
        <v>1859</v>
      </c>
      <c r="Q32" t="s">
        <v>1859</v>
      </c>
      <c r="R32" t="s">
        <v>1904</v>
      </c>
      <c r="S32" t="s">
        <v>1944</v>
      </c>
      <c r="T32">
        <v>320</v>
      </c>
    </row>
    <row r="33" spans="1:20">
      <c r="A33" t="s">
        <v>39</v>
      </c>
      <c r="B33" t="s">
        <v>22</v>
      </c>
      <c r="C33">
        <v>180.4</v>
      </c>
      <c r="D33" t="s">
        <v>1945</v>
      </c>
      <c r="E33" t="s">
        <v>1773</v>
      </c>
      <c r="F33" t="s">
        <v>1772</v>
      </c>
      <c r="G33" t="s">
        <v>1858</v>
      </c>
      <c r="H33" t="s">
        <v>1858</v>
      </c>
      <c r="I33" t="s">
        <v>1208</v>
      </c>
      <c r="J33" t="s">
        <v>1209</v>
      </c>
      <c r="K33" t="s">
        <v>1859</v>
      </c>
      <c r="L33" t="s">
        <v>1570</v>
      </c>
      <c r="M33" t="s">
        <v>1946</v>
      </c>
      <c r="N33" t="s">
        <v>1606</v>
      </c>
      <c r="O33" t="s">
        <v>1510</v>
      </c>
      <c r="P33" t="s">
        <v>1570</v>
      </c>
      <c r="Q33" t="s">
        <v>1607</v>
      </c>
      <c r="R33" t="s">
        <v>1862</v>
      </c>
      <c r="S33" t="s">
        <v>1947</v>
      </c>
      <c r="T33">
        <v>80</v>
      </c>
    </row>
    <row r="34" spans="1:20">
      <c r="A34" t="s">
        <v>40</v>
      </c>
      <c r="B34" t="s">
        <v>19</v>
      </c>
      <c r="D34" t="s">
        <v>1859</v>
      </c>
      <c r="E34" t="s">
        <v>1859</v>
      </c>
      <c r="F34" t="s">
        <v>1859</v>
      </c>
      <c r="G34" t="s">
        <v>1858</v>
      </c>
      <c r="H34" t="s">
        <v>1858</v>
      </c>
      <c r="I34" t="s">
        <v>1233</v>
      </c>
      <c r="J34" t="s">
        <v>1451</v>
      </c>
      <c r="K34" t="s">
        <v>1193</v>
      </c>
      <c r="L34" t="s">
        <v>1502</v>
      </c>
      <c r="M34" t="s">
        <v>1948</v>
      </c>
      <c r="N34" t="s">
        <v>1449</v>
      </c>
      <c r="O34" t="s">
        <v>1450</v>
      </c>
      <c r="P34" t="s">
        <v>1612</v>
      </c>
      <c r="Q34" t="s">
        <v>1613</v>
      </c>
      <c r="R34" t="s">
        <v>1904</v>
      </c>
      <c r="S34" t="s">
        <v>1948</v>
      </c>
      <c r="T34">
        <v>204</v>
      </c>
    </row>
    <row r="35" spans="1:20">
      <c r="A35" t="s">
        <v>41</v>
      </c>
      <c r="B35" t="s">
        <v>17</v>
      </c>
      <c r="C35">
        <v>154.41</v>
      </c>
      <c r="D35" t="s">
        <v>1949</v>
      </c>
      <c r="E35" t="s">
        <v>1755</v>
      </c>
      <c r="F35" t="s">
        <v>1774</v>
      </c>
      <c r="G35" t="s">
        <v>1858</v>
      </c>
      <c r="H35" t="s">
        <v>1858</v>
      </c>
      <c r="I35" t="s">
        <v>1180</v>
      </c>
      <c r="J35" t="s">
        <v>1287</v>
      </c>
      <c r="K35" t="s">
        <v>1859</v>
      </c>
      <c r="L35" t="s">
        <v>1949</v>
      </c>
      <c r="M35" t="s">
        <v>1950</v>
      </c>
      <c r="N35" t="s">
        <v>1859</v>
      </c>
      <c r="O35" t="s">
        <v>1859</v>
      </c>
      <c r="P35" t="s">
        <v>1859</v>
      </c>
      <c r="Q35" t="s">
        <v>1859</v>
      </c>
      <c r="R35" t="s">
        <v>1865</v>
      </c>
      <c r="S35" t="s">
        <v>1901</v>
      </c>
      <c r="T35">
        <v>185</v>
      </c>
    </row>
    <row r="36" spans="1:20">
      <c r="A36" t="s">
        <v>42</v>
      </c>
      <c r="B36" t="s">
        <v>19</v>
      </c>
      <c r="D36" t="s">
        <v>1859</v>
      </c>
      <c r="E36" t="s">
        <v>1859</v>
      </c>
      <c r="F36" t="s">
        <v>1859</v>
      </c>
      <c r="G36" t="s">
        <v>1858</v>
      </c>
      <c r="H36" t="s">
        <v>1858</v>
      </c>
      <c r="I36" t="s">
        <v>1180</v>
      </c>
      <c r="J36" t="s">
        <v>1229</v>
      </c>
      <c r="K36" t="s">
        <v>1859</v>
      </c>
      <c r="L36" t="s">
        <v>1912</v>
      </c>
      <c r="M36" t="s">
        <v>1913</v>
      </c>
      <c r="N36" t="s">
        <v>1449</v>
      </c>
      <c r="O36" t="s">
        <v>1450</v>
      </c>
      <c r="P36" t="s">
        <v>1616</v>
      </c>
      <c r="Q36" t="s">
        <v>1617</v>
      </c>
      <c r="R36" t="s">
        <v>1904</v>
      </c>
      <c r="S36" t="s">
        <v>1913</v>
      </c>
      <c r="T36">
        <v>5124</v>
      </c>
    </row>
    <row r="37" spans="1:20">
      <c r="A37" t="s">
        <v>43</v>
      </c>
      <c r="B37" t="s">
        <v>22</v>
      </c>
      <c r="C37">
        <v>9533.09</v>
      </c>
      <c r="D37" t="s">
        <v>1666</v>
      </c>
      <c r="E37" t="s">
        <v>1740</v>
      </c>
      <c r="F37" t="s">
        <v>1775</v>
      </c>
      <c r="G37" t="s">
        <v>1858</v>
      </c>
      <c r="H37" t="s">
        <v>1858</v>
      </c>
      <c r="I37" t="s">
        <v>1859</v>
      </c>
      <c r="J37" t="s">
        <v>1859</v>
      </c>
      <c r="K37" t="s">
        <v>1859</v>
      </c>
      <c r="L37" t="s">
        <v>1859</v>
      </c>
      <c r="M37" t="s">
        <v>1859</v>
      </c>
      <c r="N37" t="s">
        <v>1487</v>
      </c>
      <c r="O37" t="s">
        <v>1481</v>
      </c>
      <c r="P37" t="s">
        <v>1453</v>
      </c>
      <c r="Q37" t="s">
        <v>1620</v>
      </c>
      <c r="R37" t="s">
        <v>1865</v>
      </c>
      <c r="S37" t="s">
        <v>1951</v>
      </c>
      <c r="T37">
        <v>0</v>
      </c>
    </row>
    <row r="38" spans="1:20">
      <c r="A38" t="s">
        <v>44</v>
      </c>
      <c r="B38" t="s">
        <v>28</v>
      </c>
      <c r="C38">
        <v>68.430000000000007</v>
      </c>
      <c r="D38" t="s">
        <v>1952</v>
      </c>
      <c r="E38" t="s">
        <v>1755</v>
      </c>
      <c r="F38" t="s">
        <v>1776</v>
      </c>
      <c r="G38" t="s">
        <v>743</v>
      </c>
      <c r="H38" t="s">
        <v>186</v>
      </c>
      <c r="I38" t="s">
        <v>1233</v>
      </c>
      <c r="J38" t="s">
        <v>1451</v>
      </c>
      <c r="K38" t="s">
        <v>1256</v>
      </c>
      <c r="L38" t="s">
        <v>1924</v>
      </c>
      <c r="M38" t="s">
        <v>1953</v>
      </c>
      <c r="N38" t="s">
        <v>1480</v>
      </c>
      <c r="O38" t="s">
        <v>1481</v>
      </c>
      <c r="P38" t="s">
        <v>1453</v>
      </c>
      <c r="Q38" t="s">
        <v>1623</v>
      </c>
      <c r="R38" t="s">
        <v>1862</v>
      </c>
      <c r="S38" t="s">
        <v>1623</v>
      </c>
      <c r="T38">
        <v>63</v>
      </c>
    </row>
    <row r="39" spans="1:20">
      <c r="A39" t="s">
        <v>45</v>
      </c>
      <c r="B39" t="s">
        <v>28</v>
      </c>
      <c r="C39">
        <v>86.63</v>
      </c>
      <c r="D39" t="s">
        <v>1954</v>
      </c>
      <c r="E39" t="s">
        <v>1755</v>
      </c>
      <c r="F39" t="s">
        <v>1777</v>
      </c>
      <c r="G39" t="s">
        <v>969</v>
      </c>
      <c r="H39" t="s">
        <v>257</v>
      </c>
      <c r="I39" t="s">
        <v>1233</v>
      </c>
      <c r="J39" t="s">
        <v>1237</v>
      </c>
      <c r="K39" t="s">
        <v>1859</v>
      </c>
      <c r="L39" t="s">
        <v>1931</v>
      </c>
      <c r="M39" t="s">
        <v>1955</v>
      </c>
      <c r="N39" t="s">
        <v>1859</v>
      </c>
      <c r="O39" t="s">
        <v>1859</v>
      </c>
      <c r="P39" t="s">
        <v>1859</v>
      </c>
      <c r="Q39" t="s">
        <v>1859</v>
      </c>
      <c r="R39" t="s">
        <v>1904</v>
      </c>
      <c r="S39" t="s">
        <v>1955</v>
      </c>
      <c r="T39">
        <v>345</v>
      </c>
    </row>
    <row r="40" spans="1:20">
      <c r="A40" t="s">
        <v>46</v>
      </c>
      <c r="B40" t="s">
        <v>17</v>
      </c>
      <c r="D40" t="s">
        <v>1859</v>
      </c>
      <c r="E40" t="s">
        <v>1859</v>
      </c>
      <c r="F40" t="s">
        <v>1754</v>
      </c>
      <c r="G40" t="s">
        <v>1858</v>
      </c>
      <c r="H40" t="s">
        <v>1858</v>
      </c>
      <c r="I40" t="s">
        <v>1859</v>
      </c>
      <c r="J40" t="s">
        <v>1859</v>
      </c>
      <c r="K40" t="s">
        <v>1859</v>
      </c>
      <c r="L40" t="s">
        <v>1859</v>
      </c>
      <c r="M40" t="s">
        <v>1859</v>
      </c>
      <c r="N40" t="s">
        <v>1859</v>
      </c>
      <c r="O40" t="s">
        <v>1859</v>
      </c>
      <c r="P40" t="s">
        <v>1859</v>
      </c>
      <c r="Q40" t="s">
        <v>1859</v>
      </c>
      <c r="R40" t="s">
        <v>1865</v>
      </c>
      <c r="S40" t="s">
        <v>1956</v>
      </c>
      <c r="T40">
        <v>0</v>
      </c>
    </row>
    <row r="41" spans="1:20">
      <c r="A41" t="s">
        <v>47</v>
      </c>
      <c r="B41" t="s">
        <v>28</v>
      </c>
      <c r="C41">
        <v>55.33</v>
      </c>
      <c r="D41" t="s">
        <v>1957</v>
      </c>
      <c r="E41" t="s">
        <v>1755</v>
      </c>
      <c r="F41" t="s">
        <v>1778</v>
      </c>
      <c r="G41" t="s">
        <v>1858</v>
      </c>
      <c r="H41" t="s">
        <v>1858</v>
      </c>
      <c r="I41" t="s">
        <v>1233</v>
      </c>
      <c r="J41" t="s">
        <v>1237</v>
      </c>
      <c r="K41" t="s">
        <v>1859</v>
      </c>
      <c r="L41" t="s">
        <v>1958</v>
      </c>
      <c r="M41" t="s">
        <v>1959</v>
      </c>
      <c r="N41" t="s">
        <v>1859</v>
      </c>
      <c r="O41" t="s">
        <v>1859</v>
      </c>
      <c r="P41" t="s">
        <v>1859</v>
      </c>
      <c r="Q41" t="s">
        <v>1859</v>
      </c>
      <c r="R41" t="s">
        <v>1904</v>
      </c>
      <c r="S41" t="s">
        <v>1959</v>
      </c>
      <c r="T41">
        <v>432</v>
      </c>
    </row>
    <row r="42" spans="1:20">
      <c r="A42" t="s">
        <v>48</v>
      </c>
      <c r="B42" t="s">
        <v>28</v>
      </c>
      <c r="C42">
        <v>127.4</v>
      </c>
      <c r="D42" t="s">
        <v>1960</v>
      </c>
      <c r="E42" t="s">
        <v>1755</v>
      </c>
      <c r="F42" t="s">
        <v>1779</v>
      </c>
      <c r="G42" t="s">
        <v>799</v>
      </c>
      <c r="H42" t="s">
        <v>347</v>
      </c>
      <c r="I42" t="s">
        <v>1233</v>
      </c>
      <c r="J42" t="s">
        <v>1237</v>
      </c>
      <c r="K42" t="s">
        <v>1859</v>
      </c>
      <c r="L42" t="s">
        <v>1656</v>
      </c>
      <c r="M42" t="s">
        <v>1961</v>
      </c>
      <c r="N42" t="s">
        <v>1859</v>
      </c>
      <c r="O42" t="s">
        <v>1859</v>
      </c>
      <c r="P42" t="s">
        <v>1859</v>
      </c>
      <c r="Q42" t="s">
        <v>1859</v>
      </c>
      <c r="R42" t="s">
        <v>1904</v>
      </c>
      <c r="S42" t="s">
        <v>1961</v>
      </c>
      <c r="T42">
        <v>290</v>
      </c>
    </row>
    <row r="43" spans="1:20">
      <c r="A43" t="s">
        <v>49</v>
      </c>
      <c r="B43" t="s">
        <v>22</v>
      </c>
      <c r="C43">
        <v>3439.07</v>
      </c>
      <c r="D43" t="s">
        <v>1906</v>
      </c>
      <c r="E43" t="s">
        <v>1740</v>
      </c>
      <c r="F43" t="s">
        <v>1780</v>
      </c>
      <c r="G43" t="s">
        <v>1858</v>
      </c>
      <c r="H43" t="s">
        <v>1858</v>
      </c>
      <c r="I43" t="s">
        <v>1180</v>
      </c>
      <c r="J43" t="s">
        <v>1237</v>
      </c>
      <c r="K43" t="s">
        <v>1859</v>
      </c>
      <c r="L43" t="s">
        <v>1962</v>
      </c>
      <c r="M43" t="s">
        <v>1963</v>
      </c>
      <c r="N43" t="s">
        <v>1569</v>
      </c>
      <c r="O43" t="s">
        <v>1510</v>
      </c>
      <c r="P43" t="s">
        <v>1626</v>
      </c>
      <c r="Q43" t="s">
        <v>1627</v>
      </c>
      <c r="R43" t="s">
        <v>1904</v>
      </c>
      <c r="S43" t="s">
        <v>1964</v>
      </c>
      <c r="T43">
        <v>83</v>
      </c>
    </row>
    <row r="44" spans="1:20">
      <c r="A44" t="s">
        <v>50</v>
      </c>
      <c r="B44" t="s">
        <v>28</v>
      </c>
      <c r="C44">
        <v>3204.66</v>
      </c>
      <c r="D44" t="s">
        <v>1965</v>
      </c>
      <c r="E44" t="s">
        <v>1755</v>
      </c>
      <c r="F44" t="s">
        <v>1781</v>
      </c>
      <c r="G44" t="s">
        <v>891</v>
      </c>
      <c r="H44" t="s">
        <v>247</v>
      </c>
      <c r="I44" t="s">
        <v>1180</v>
      </c>
      <c r="J44" t="s">
        <v>1303</v>
      </c>
      <c r="K44" t="s">
        <v>1859</v>
      </c>
      <c r="L44" t="s">
        <v>1586</v>
      </c>
      <c r="M44" t="s">
        <v>1966</v>
      </c>
      <c r="N44" t="s">
        <v>1606</v>
      </c>
      <c r="O44" t="s">
        <v>1510</v>
      </c>
      <c r="P44" t="s">
        <v>1631</v>
      </c>
      <c r="Q44" t="s">
        <v>1632</v>
      </c>
      <c r="R44" t="s">
        <v>1904</v>
      </c>
      <c r="S44" t="s">
        <v>1966</v>
      </c>
      <c r="T44">
        <v>165</v>
      </c>
    </row>
    <row r="45" spans="1:20">
      <c r="A45" t="s">
        <v>51</v>
      </c>
      <c r="B45" t="s">
        <v>22</v>
      </c>
      <c r="C45">
        <v>3439.36</v>
      </c>
      <c r="D45" t="s">
        <v>1967</v>
      </c>
      <c r="E45" t="s">
        <v>1740</v>
      </c>
      <c r="F45" t="s">
        <v>1782</v>
      </c>
      <c r="G45" t="s">
        <v>1858</v>
      </c>
      <c r="H45" t="s">
        <v>1858</v>
      </c>
      <c r="I45" t="s">
        <v>1233</v>
      </c>
      <c r="J45" t="s">
        <v>1237</v>
      </c>
      <c r="K45" t="s">
        <v>1859</v>
      </c>
      <c r="L45" t="s">
        <v>1652</v>
      </c>
      <c r="M45" t="s">
        <v>1968</v>
      </c>
      <c r="N45" t="s">
        <v>1516</v>
      </c>
      <c r="O45" t="s">
        <v>1517</v>
      </c>
      <c r="P45" t="s">
        <v>1635</v>
      </c>
      <c r="Q45" t="s">
        <v>1636</v>
      </c>
      <c r="R45" t="s">
        <v>1904</v>
      </c>
      <c r="S45" t="s">
        <v>1969</v>
      </c>
      <c r="T45">
        <v>251</v>
      </c>
    </row>
    <row r="46" spans="1:20">
      <c r="A46" t="s">
        <v>52</v>
      </c>
      <c r="B46" t="s">
        <v>28</v>
      </c>
      <c r="C46">
        <v>348.71</v>
      </c>
      <c r="D46" t="s">
        <v>1970</v>
      </c>
      <c r="E46" t="s">
        <v>1755</v>
      </c>
      <c r="F46" t="s">
        <v>1783</v>
      </c>
      <c r="G46" t="s">
        <v>1858</v>
      </c>
      <c r="H46" t="s">
        <v>1858</v>
      </c>
      <c r="I46" t="s">
        <v>1233</v>
      </c>
      <c r="J46" t="s">
        <v>1237</v>
      </c>
      <c r="K46" t="s">
        <v>1859</v>
      </c>
      <c r="L46" t="s">
        <v>1971</v>
      </c>
      <c r="M46" t="s">
        <v>1972</v>
      </c>
      <c r="N46" t="s">
        <v>1859</v>
      </c>
      <c r="O46" t="s">
        <v>1859</v>
      </c>
      <c r="P46" t="s">
        <v>1859</v>
      </c>
      <c r="Q46" t="s">
        <v>1859</v>
      </c>
      <c r="R46" t="s">
        <v>1904</v>
      </c>
      <c r="S46" t="s">
        <v>1973</v>
      </c>
      <c r="T46">
        <v>100</v>
      </c>
    </row>
    <row r="47" spans="1:20">
      <c r="A47" t="s">
        <v>53</v>
      </c>
      <c r="B47" t="s">
        <v>28</v>
      </c>
      <c r="C47">
        <v>55.33</v>
      </c>
      <c r="D47" t="s">
        <v>1928</v>
      </c>
      <c r="E47" t="s">
        <v>1755</v>
      </c>
      <c r="F47" t="s">
        <v>1784</v>
      </c>
      <c r="G47" t="s">
        <v>764</v>
      </c>
      <c r="H47" t="s">
        <v>186</v>
      </c>
      <c r="I47" t="s">
        <v>1233</v>
      </c>
      <c r="J47" t="s">
        <v>1237</v>
      </c>
      <c r="K47" t="s">
        <v>1859</v>
      </c>
      <c r="L47" t="s">
        <v>1958</v>
      </c>
      <c r="M47" t="s">
        <v>1959</v>
      </c>
      <c r="N47" t="s">
        <v>1859</v>
      </c>
      <c r="O47" t="s">
        <v>1859</v>
      </c>
      <c r="P47" t="s">
        <v>1859</v>
      </c>
      <c r="Q47" t="s">
        <v>1859</v>
      </c>
      <c r="R47" t="s">
        <v>1904</v>
      </c>
      <c r="S47" t="s">
        <v>1959</v>
      </c>
      <c r="T47">
        <v>482</v>
      </c>
    </row>
    <row r="48" spans="1:20">
      <c r="A48" t="s">
        <v>54</v>
      </c>
      <c r="B48" t="s">
        <v>22</v>
      </c>
      <c r="C48">
        <v>97.41</v>
      </c>
      <c r="D48" t="s">
        <v>1974</v>
      </c>
      <c r="E48" t="s">
        <v>1740</v>
      </c>
      <c r="F48" t="s">
        <v>1785</v>
      </c>
      <c r="G48" t="s">
        <v>1858</v>
      </c>
      <c r="H48" t="s">
        <v>1858</v>
      </c>
      <c r="I48" t="s">
        <v>1208</v>
      </c>
      <c r="J48" t="s">
        <v>1209</v>
      </c>
      <c r="K48" t="s">
        <v>1859</v>
      </c>
      <c r="L48" t="s">
        <v>1975</v>
      </c>
      <c r="M48" t="s">
        <v>1976</v>
      </c>
      <c r="N48" t="s">
        <v>1859</v>
      </c>
      <c r="O48" t="s">
        <v>1859</v>
      </c>
      <c r="P48" t="s">
        <v>1859</v>
      </c>
      <c r="Q48" t="s">
        <v>1859</v>
      </c>
      <c r="R48" t="s">
        <v>1904</v>
      </c>
      <c r="S48" t="s">
        <v>1977</v>
      </c>
      <c r="T48">
        <v>19</v>
      </c>
    </row>
    <row r="49" spans="1:20">
      <c r="A49" t="s">
        <v>55</v>
      </c>
      <c r="B49" t="s">
        <v>28</v>
      </c>
      <c r="C49">
        <v>101.19</v>
      </c>
      <c r="D49" t="s">
        <v>1978</v>
      </c>
      <c r="E49" t="s">
        <v>1755</v>
      </c>
      <c r="F49" t="s">
        <v>1786</v>
      </c>
      <c r="G49" t="s">
        <v>964</v>
      </c>
      <c r="H49" t="s">
        <v>392</v>
      </c>
      <c r="I49" t="s">
        <v>1233</v>
      </c>
      <c r="J49" t="s">
        <v>1237</v>
      </c>
      <c r="K49" t="s">
        <v>1859</v>
      </c>
      <c r="L49" t="s">
        <v>1928</v>
      </c>
      <c r="M49" t="s">
        <v>1979</v>
      </c>
      <c r="N49" t="s">
        <v>1859</v>
      </c>
      <c r="O49" t="s">
        <v>1859</v>
      </c>
      <c r="P49" t="s">
        <v>1859</v>
      </c>
      <c r="Q49" t="s">
        <v>1859</v>
      </c>
      <c r="R49" t="s">
        <v>1904</v>
      </c>
      <c r="S49" t="s">
        <v>1979</v>
      </c>
      <c r="T49">
        <v>320</v>
      </c>
    </row>
    <row r="50" spans="1:20">
      <c r="A50" t="s">
        <v>56</v>
      </c>
      <c r="B50" t="s">
        <v>28</v>
      </c>
      <c r="C50">
        <v>681.41</v>
      </c>
      <c r="D50" t="s">
        <v>1980</v>
      </c>
      <c r="E50" t="s">
        <v>1755</v>
      </c>
      <c r="F50" t="s">
        <v>1787</v>
      </c>
      <c r="G50" t="s">
        <v>848</v>
      </c>
      <c r="H50" t="s">
        <v>186</v>
      </c>
      <c r="I50" t="s">
        <v>1233</v>
      </c>
      <c r="J50" t="s">
        <v>1237</v>
      </c>
      <c r="K50" t="s">
        <v>1859</v>
      </c>
      <c r="L50" t="s">
        <v>1981</v>
      </c>
      <c r="M50" t="s">
        <v>1982</v>
      </c>
      <c r="N50" t="s">
        <v>1859</v>
      </c>
      <c r="O50" t="s">
        <v>1859</v>
      </c>
      <c r="P50" t="s">
        <v>1859</v>
      </c>
      <c r="Q50" t="s">
        <v>1859</v>
      </c>
      <c r="R50" t="s">
        <v>1904</v>
      </c>
      <c r="S50" t="s">
        <v>1982</v>
      </c>
      <c r="T50">
        <v>98</v>
      </c>
    </row>
    <row r="51" spans="1:20">
      <c r="A51" t="s">
        <v>57</v>
      </c>
      <c r="B51" t="s">
        <v>22</v>
      </c>
      <c r="C51">
        <v>137.19</v>
      </c>
      <c r="D51" t="s">
        <v>1938</v>
      </c>
      <c r="E51" t="s">
        <v>1742</v>
      </c>
      <c r="F51" t="s">
        <v>1788</v>
      </c>
      <c r="G51" t="s">
        <v>1858</v>
      </c>
      <c r="H51" t="s">
        <v>1858</v>
      </c>
      <c r="I51" t="s">
        <v>1180</v>
      </c>
      <c r="J51" t="s">
        <v>1243</v>
      </c>
      <c r="K51" t="s">
        <v>1859</v>
      </c>
      <c r="L51" t="s">
        <v>1975</v>
      </c>
      <c r="M51" t="s">
        <v>1983</v>
      </c>
      <c r="N51" t="s">
        <v>1859</v>
      </c>
      <c r="O51" t="s">
        <v>1859</v>
      </c>
      <c r="P51" t="s">
        <v>1859</v>
      </c>
      <c r="Q51" t="s">
        <v>1859</v>
      </c>
      <c r="R51" t="s">
        <v>1865</v>
      </c>
      <c r="S51" t="s">
        <v>1984</v>
      </c>
      <c r="T51">
        <v>19</v>
      </c>
    </row>
    <row r="52" spans="1:20">
      <c r="A52" t="s">
        <v>58</v>
      </c>
      <c r="B52" t="s">
        <v>28</v>
      </c>
      <c r="C52">
        <v>90.27</v>
      </c>
      <c r="D52" t="s">
        <v>1453</v>
      </c>
      <c r="E52" t="s">
        <v>1755</v>
      </c>
      <c r="F52" t="s">
        <v>1789</v>
      </c>
      <c r="G52" t="s">
        <v>748</v>
      </c>
      <c r="H52" t="s">
        <v>749</v>
      </c>
      <c r="I52" t="s">
        <v>1233</v>
      </c>
      <c r="J52" t="s">
        <v>1237</v>
      </c>
      <c r="K52" t="s">
        <v>1859</v>
      </c>
      <c r="L52" t="s">
        <v>1931</v>
      </c>
      <c r="M52" t="s">
        <v>1985</v>
      </c>
      <c r="N52" t="s">
        <v>1859</v>
      </c>
      <c r="O52" t="s">
        <v>1859</v>
      </c>
      <c r="P52" t="s">
        <v>1859</v>
      </c>
      <c r="Q52" t="s">
        <v>1859</v>
      </c>
      <c r="R52" t="s">
        <v>1904</v>
      </c>
      <c r="S52" t="s">
        <v>1986</v>
      </c>
      <c r="T52">
        <v>383</v>
      </c>
    </row>
    <row r="53" spans="1:20">
      <c r="A53" t="s">
        <v>59</v>
      </c>
      <c r="B53" t="s">
        <v>28</v>
      </c>
      <c r="C53">
        <v>131.04</v>
      </c>
      <c r="D53" t="s">
        <v>1987</v>
      </c>
      <c r="E53" t="s">
        <v>1755</v>
      </c>
      <c r="F53" t="s">
        <v>1790</v>
      </c>
      <c r="G53" t="s">
        <v>1064</v>
      </c>
      <c r="H53" t="s">
        <v>981</v>
      </c>
      <c r="I53" t="s">
        <v>1233</v>
      </c>
      <c r="J53" t="s">
        <v>1237</v>
      </c>
      <c r="K53" t="s">
        <v>1859</v>
      </c>
      <c r="L53" t="s">
        <v>1988</v>
      </c>
      <c r="M53" t="s">
        <v>1989</v>
      </c>
      <c r="N53" t="s">
        <v>1480</v>
      </c>
      <c r="O53" t="s">
        <v>1481</v>
      </c>
      <c r="P53" t="s">
        <v>1453</v>
      </c>
      <c r="Q53" t="s">
        <v>1639</v>
      </c>
      <c r="R53" t="s">
        <v>1862</v>
      </c>
      <c r="S53" t="s">
        <v>1639</v>
      </c>
      <c r="T53">
        <v>252</v>
      </c>
    </row>
    <row r="54" spans="1:20">
      <c r="A54" t="s">
        <v>60</v>
      </c>
      <c r="B54" t="s">
        <v>28</v>
      </c>
      <c r="C54">
        <v>68.430000000000007</v>
      </c>
      <c r="D54" t="s">
        <v>1943</v>
      </c>
      <c r="E54" t="s">
        <v>1755</v>
      </c>
      <c r="F54" t="s">
        <v>1791</v>
      </c>
      <c r="G54" t="s">
        <v>1858</v>
      </c>
      <c r="H54" t="s">
        <v>1858</v>
      </c>
      <c r="I54" t="s">
        <v>1233</v>
      </c>
      <c r="J54" t="s">
        <v>1323</v>
      </c>
      <c r="K54" t="s">
        <v>1181</v>
      </c>
      <c r="L54" t="s">
        <v>1971</v>
      </c>
      <c r="M54" t="s">
        <v>1990</v>
      </c>
      <c r="N54" t="s">
        <v>1480</v>
      </c>
      <c r="O54" t="s">
        <v>1481</v>
      </c>
      <c r="P54" t="s">
        <v>1453</v>
      </c>
      <c r="Q54" t="s">
        <v>1641</v>
      </c>
      <c r="R54" t="s">
        <v>1862</v>
      </c>
      <c r="S54" t="s">
        <v>1641</v>
      </c>
      <c r="T54">
        <v>100</v>
      </c>
    </row>
    <row r="55" spans="1:20">
      <c r="A55" t="s">
        <v>61</v>
      </c>
      <c r="B55" t="s">
        <v>28</v>
      </c>
      <c r="C55">
        <v>1724.63</v>
      </c>
      <c r="D55" t="s">
        <v>1991</v>
      </c>
      <c r="E55" t="s">
        <v>1755</v>
      </c>
      <c r="F55" t="s">
        <v>1792</v>
      </c>
      <c r="G55" t="s">
        <v>1858</v>
      </c>
      <c r="H55" t="s">
        <v>1858</v>
      </c>
      <c r="I55" t="s">
        <v>1233</v>
      </c>
      <c r="J55" t="s">
        <v>1237</v>
      </c>
      <c r="K55" t="s">
        <v>1859</v>
      </c>
      <c r="L55" t="s">
        <v>1881</v>
      </c>
      <c r="M55" t="s">
        <v>1992</v>
      </c>
      <c r="N55" t="s">
        <v>1859</v>
      </c>
      <c r="O55" t="s">
        <v>1859</v>
      </c>
      <c r="P55" t="s">
        <v>1859</v>
      </c>
      <c r="Q55" t="s">
        <v>1859</v>
      </c>
      <c r="R55" t="s">
        <v>1904</v>
      </c>
      <c r="S55" t="s">
        <v>1992</v>
      </c>
      <c r="T55">
        <v>36</v>
      </c>
    </row>
    <row r="56" spans="1:20">
      <c r="A56" t="s">
        <v>62</v>
      </c>
      <c r="B56" t="s">
        <v>22</v>
      </c>
      <c r="C56">
        <v>3008.39</v>
      </c>
      <c r="D56" t="s">
        <v>1519</v>
      </c>
      <c r="E56" t="s">
        <v>1740</v>
      </c>
      <c r="F56" t="s">
        <v>1793</v>
      </c>
      <c r="G56" t="s">
        <v>1858</v>
      </c>
      <c r="H56" t="s">
        <v>1858</v>
      </c>
      <c r="I56" t="s">
        <v>1233</v>
      </c>
      <c r="J56" t="s">
        <v>1237</v>
      </c>
      <c r="K56" t="s">
        <v>1859</v>
      </c>
      <c r="L56" t="s">
        <v>1906</v>
      </c>
      <c r="M56" t="s">
        <v>1993</v>
      </c>
      <c r="N56" t="s">
        <v>1859</v>
      </c>
      <c r="O56" t="s">
        <v>1859</v>
      </c>
      <c r="P56" t="s">
        <v>1859</v>
      </c>
      <c r="Q56" t="s">
        <v>1859</v>
      </c>
      <c r="R56" t="s">
        <v>1904</v>
      </c>
      <c r="S56" t="s">
        <v>1993</v>
      </c>
      <c r="T56">
        <v>5</v>
      </c>
    </row>
    <row r="57" spans="1:20">
      <c r="A57" t="s">
        <v>63</v>
      </c>
      <c r="B57" t="s">
        <v>28</v>
      </c>
      <c r="C57">
        <v>3204.66</v>
      </c>
      <c r="D57" t="s">
        <v>1994</v>
      </c>
      <c r="E57" t="s">
        <v>1755</v>
      </c>
      <c r="F57" t="s">
        <v>1794</v>
      </c>
      <c r="G57" t="s">
        <v>891</v>
      </c>
      <c r="H57" t="s">
        <v>247</v>
      </c>
      <c r="I57" t="s">
        <v>1233</v>
      </c>
      <c r="J57" t="s">
        <v>1237</v>
      </c>
      <c r="K57" t="s">
        <v>1859</v>
      </c>
      <c r="L57" t="s">
        <v>1881</v>
      </c>
      <c r="M57" t="s">
        <v>1995</v>
      </c>
      <c r="N57" t="s">
        <v>1516</v>
      </c>
      <c r="O57" t="s">
        <v>1517</v>
      </c>
      <c r="P57" t="s">
        <v>1644</v>
      </c>
      <c r="Q57" t="s">
        <v>1645</v>
      </c>
      <c r="R57" t="s">
        <v>1904</v>
      </c>
      <c r="S57" t="s">
        <v>1996</v>
      </c>
      <c r="T57">
        <v>82</v>
      </c>
    </row>
    <row r="58" spans="1:20">
      <c r="A58" t="s">
        <v>64</v>
      </c>
      <c r="B58" t="s">
        <v>28</v>
      </c>
      <c r="C58">
        <v>609.34</v>
      </c>
      <c r="D58" t="s">
        <v>1997</v>
      </c>
      <c r="E58" t="s">
        <v>1755</v>
      </c>
      <c r="F58" t="s">
        <v>1795</v>
      </c>
      <c r="G58" t="s">
        <v>828</v>
      </c>
      <c r="H58" t="s">
        <v>257</v>
      </c>
      <c r="I58" t="s">
        <v>1233</v>
      </c>
      <c r="J58" t="s">
        <v>1237</v>
      </c>
      <c r="K58" t="s">
        <v>1859</v>
      </c>
      <c r="L58" t="s">
        <v>1998</v>
      </c>
      <c r="M58" t="s">
        <v>1999</v>
      </c>
      <c r="N58" t="s">
        <v>1859</v>
      </c>
      <c r="O58" t="s">
        <v>1859</v>
      </c>
      <c r="P58" t="s">
        <v>1859</v>
      </c>
      <c r="Q58" t="s">
        <v>1859</v>
      </c>
      <c r="R58" t="s">
        <v>1904</v>
      </c>
      <c r="S58" t="s">
        <v>1999</v>
      </c>
      <c r="T58">
        <v>99</v>
      </c>
    </row>
    <row r="59" spans="1:20">
      <c r="A59" t="s">
        <v>65</v>
      </c>
      <c r="B59" t="s">
        <v>28</v>
      </c>
      <c r="C59">
        <v>129.58000000000001</v>
      </c>
      <c r="D59" t="s">
        <v>1453</v>
      </c>
      <c r="E59" t="s">
        <v>1755</v>
      </c>
      <c r="F59" t="s">
        <v>1796</v>
      </c>
      <c r="G59" t="s">
        <v>906</v>
      </c>
      <c r="H59" t="s">
        <v>981</v>
      </c>
      <c r="I59" t="s">
        <v>1233</v>
      </c>
      <c r="J59" t="s">
        <v>1237</v>
      </c>
      <c r="K59" t="s">
        <v>1859</v>
      </c>
      <c r="L59" t="s">
        <v>1938</v>
      </c>
      <c r="M59" t="s">
        <v>2000</v>
      </c>
      <c r="N59" t="s">
        <v>1859</v>
      </c>
      <c r="O59" t="s">
        <v>1859</v>
      </c>
      <c r="P59" t="s">
        <v>1859</v>
      </c>
      <c r="Q59" t="s">
        <v>1859</v>
      </c>
      <c r="R59" t="s">
        <v>1904</v>
      </c>
      <c r="S59" t="s">
        <v>2000</v>
      </c>
      <c r="T59">
        <v>180</v>
      </c>
    </row>
    <row r="60" spans="1:20">
      <c r="A60" t="s">
        <v>66</v>
      </c>
      <c r="B60" t="s">
        <v>22</v>
      </c>
      <c r="C60">
        <v>179.6</v>
      </c>
      <c r="D60" t="s">
        <v>1666</v>
      </c>
      <c r="E60" t="s">
        <v>1773</v>
      </c>
      <c r="F60" t="s">
        <v>1797</v>
      </c>
      <c r="G60" t="s">
        <v>1858</v>
      </c>
      <c r="H60" t="s">
        <v>1858</v>
      </c>
      <c r="I60" t="s">
        <v>1233</v>
      </c>
      <c r="J60" t="s">
        <v>1237</v>
      </c>
      <c r="K60" t="s">
        <v>1859</v>
      </c>
      <c r="L60" t="s">
        <v>2001</v>
      </c>
      <c r="M60" t="s">
        <v>2002</v>
      </c>
      <c r="N60" t="s">
        <v>1606</v>
      </c>
      <c r="O60" t="s">
        <v>1510</v>
      </c>
      <c r="P60" t="s">
        <v>1648</v>
      </c>
      <c r="Q60" t="s">
        <v>1649</v>
      </c>
      <c r="R60" t="s">
        <v>1862</v>
      </c>
      <c r="S60" t="s">
        <v>2003</v>
      </c>
      <c r="T60">
        <v>269</v>
      </c>
    </row>
    <row r="61" spans="1:20">
      <c r="A61" t="s">
        <v>67</v>
      </c>
      <c r="B61" t="s">
        <v>28</v>
      </c>
      <c r="C61">
        <v>203.04</v>
      </c>
      <c r="D61" t="s">
        <v>2004</v>
      </c>
      <c r="E61" t="s">
        <v>1755</v>
      </c>
      <c r="F61" t="s">
        <v>1761</v>
      </c>
      <c r="G61" t="s">
        <v>1858</v>
      </c>
      <c r="H61" t="s">
        <v>1858</v>
      </c>
      <c r="I61" t="s">
        <v>1233</v>
      </c>
      <c r="J61" t="s">
        <v>1237</v>
      </c>
      <c r="K61" t="s">
        <v>1859</v>
      </c>
      <c r="L61" t="s">
        <v>2005</v>
      </c>
      <c r="M61" t="s">
        <v>2006</v>
      </c>
      <c r="N61" t="s">
        <v>1859</v>
      </c>
      <c r="O61" t="s">
        <v>1859</v>
      </c>
      <c r="P61" t="s">
        <v>1859</v>
      </c>
      <c r="Q61" t="s">
        <v>1859</v>
      </c>
      <c r="R61" t="s">
        <v>1904</v>
      </c>
      <c r="S61" t="s">
        <v>2006</v>
      </c>
      <c r="T61">
        <v>90</v>
      </c>
    </row>
    <row r="62" spans="1:20">
      <c r="A62" t="s">
        <v>68</v>
      </c>
      <c r="B62" t="s">
        <v>28</v>
      </c>
      <c r="C62">
        <v>172.54</v>
      </c>
      <c r="D62" t="s">
        <v>2007</v>
      </c>
      <c r="E62" t="s">
        <v>1755</v>
      </c>
      <c r="F62" t="s">
        <v>1798</v>
      </c>
      <c r="G62" t="s">
        <v>1049</v>
      </c>
      <c r="H62" t="s">
        <v>981</v>
      </c>
      <c r="I62" t="s">
        <v>1233</v>
      </c>
      <c r="J62" t="s">
        <v>1237</v>
      </c>
      <c r="K62" t="s">
        <v>1859</v>
      </c>
      <c r="L62" t="s">
        <v>1586</v>
      </c>
      <c r="M62" t="s">
        <v>2008</v>
      </c>
      <c r="N62" t="s">
        <v>1859</v>
      </c>
      <c r="O62" t="s">
        <v>1859</v>
      </c>
      <c r="P62" t="s">
        <v>1859</v>
      </c>
      <c r="Q62" t="s">
        <v>1859</v>
      </c>
      <c r="R62" t="s">
        <v>1904</v>
      </c>
      <c r="S62" t="s">
        <v>2008</v>
      </c>
      <c r="T62">
        <v>120</v>
      </c>
    </row>
    <row r="63" spans="1:20">
      <c r="A63" t="s">
        <v>69</v>
      </c>
      <c r="B63" t="s">
        <v>22</v>
      </c>
      <c r="C63">
        <v>1369.09</v>
      </c>
      <c r="D63" t="s">
        <v>1671</v>
      </c>
      <c r="E63" t="s">
        <v>1742</v>
      </c>
      <c r="F63" t="s">
        <v>1799</v>
      </c>
      <c r="G63" t="s">
        <v>1858</v>
      </c>
      <c r="H63" t="s">
        <v>1858</v>
      </c>
      <c r="I63" t="s">
        <v>1180</v>
      </c>
      <c r="J63" t="s">
        <v>1342</v>
      </c>
      <c r="K63" t="s">
        <v>1859</v>
      </c>
      <c r="L63" t="s">
        <v>1967</v>
      </c>
      <c r="M63" t="s">
        <v>2009</v>
      </c>
      <c r="N63" t="s">
        <v>1859</v>
      </c>
      <c r="O63" t="s">
        <v>1859</v>
      </c>
      <c r="P63" t="s">
        <v>1859</v>
      </c>
      <c r="Q63" t="s">
        <v>1859</v>
      </c>
      <c r="R63" t="s">
        <v>1865</v>
      </c>
      <c r="S63" t="s">
        <v>2010</v>
      </c>
      <c r="T63">
        <v>12</v>
      </c>
    </row>
    <row r="64" spans="1:20">
      <c r="A64" t="s">
        <v>70</v>
      </c>
      <c r="B64" t="s">
        <v>28</v>
      </c>
      <c r="C64">
        <v>77.17</v>
      </c>
      <c r="D64" t="s">
        <v>2011</v>
      </c>
      <c r="E64" t="s">
        <v>1755</v>
      </c>
      <c r="F64" t="s">
        <v>1800</v>
      </c>
      <c r="G64" t="s">
        <v>924</v>
      </c>
      <c r="H64" t="s">
        <v>667</v>
      </c>
      <c r="I64" t="s">
        <v>1233</v>
      </c>
      <c r="J64" t="s">
        <v>1237</v>
      </c>
      <c r="K64" t="s">
        <v>1859</v>
      </c>
      <c r="L64" t="s">
        <v>1931</v>
      </c>
      <c r="M64" t="s">
        <v>2012</v>
      </c>
      <c r="N64" t="s">
        <v>1859</v>
      </c>
      <c r="O64" t="s">
        <v>1859</v>
      </c>
      <c r="P64" t="s">
        <v>1859</v>
      </c>
      <c r="Q64" t="s">
        <v>1859</v>
      </c>
      <c r="R64" t="s">
        <v>1904</v>
      </c>
      <c r="S64" t="s">
        <v>2013</v>
      </c>
      <c r="T64">
        <v>360</v>
      </c>
    </row>
    <row r="65" spans="1:20">
      <c r="A65" t="s">
        <v>71</v>
      </c>
      <c r="B65" t="s">
        <v>28</v>
      </c>
      <c r="C65">
        <v>361.09</v>
      </c>
      <c r="D65" t="s">
        <v>2014</v>
      </c>
      <c r="E65" t="s">
        <v>1755</v>
      </c>
      <c r="F65" t="s">
        <v>1801</v>
      </c>
      <c r="G65" t="s">
        <v>761</v>
      </c>
      <c r="H65" t="s">
        <v>392</v>
      </c>
      <c r="I65" t="s">
        <v>1233</v>
      </c>
      <c r="J65" t="s">
        <v>1237</v>
      </c>
      <c r="K65" t="s">
        <v>1859</v>
      </c>
      <c r="L65" t="s">
        <v>1586</v>
      </c>
      <c r="M65" t="s">
        <v>2015</v>
      </c>
      <c r="N65" t="s">
        <v>1480</v>
      </c>
      <c r="O65" t="s">
        <v>1481</v>
      </c>
      <c r="P65" t="s">
        <v>1453</v>
      </c>
      <c r="Q65" t="s">
        <v>1603</v>
      </c>
      <c r="R65" t="s">
        <v>1862</v>
      </c>
      <c r="S65" t="s">
        <v>1603</v>
      </c>
      <c r="T65">
        <v>200</v>
      </c>
    </row>
    <row r="66" spans="1:20">
      <c r="A66" t="s">
        <v>72</v>
      </c>
      <c r="B66" t="s">
        <v>28</v>
      </c>
      <c r="C66">
        <v>78.62</v>
      </c>
      <c r="D66" t="s">
        <v>2016</v>
      </c>
      <c r="E66" t="s">
        <v>1755</v>
      </c>
      <c r="F66" t="s">
        <v>1802</v>
      </c>
      <c r="G66" t="s">
        <v>1093</v>
      </c>
      <c r="H66" t="s">
        <v>981</v>
      </c>
      <c r="I66" t="s">
        <v>1233</v>
      </c>
      <c r="J66" t="s">
        <v>1237</v>
      </c>
      <c r="K66" t="s">
        <v>1859</v>
      </c>
      <c r="L66" t="s">
        <v>1943</v>
      </c>
      <c r="M66" t="s">
        <v>1944</v>
      </c>
      <c r="N66" t="s">
        <v>1859</v>
      </c>
      <c r="O66" t="s">
        <v>1859</v>
      </c>
      <c r="P66" t="s">
        <v>1859</v>
      </c>
      <c r="Q66" t="s">
        <v>1859</v>
      </c>
      <c r="R66" t="s">
        <v>1904</v>
      </c>
      <c r="S66" t="s">
        <v>1944</v>
      </c>
      <c r="T66">
        <v>320</v>
      </c>
    </row>
    <row r="67" spans="1:20">
      <c r="A67" t="s">
        <v>73</v>
      </c>
      <c r="B67" t="s">
        <v>17</v>
      </c>
      <c r="D67" t="s">
        <v>1859</v>
      </c>
      <c r="E67" t="s">
        <v>1859</v>
      </c>
      <c r="F67" t="s">
        <v>1803</v>
      </c>
      <c r="G67" t="s">
        <v>1858</v>
      </c>
      <c r="H67" t="s">
        <v>1858</v>
      </c>
      <c r="I67" t="s">
        <v>1233</v>
      </c>
      <c r="J67" t="s">
        <v>1237</v>
      </c>
      <c r="K67" t="s">
        <v>1859</v>
      </c>
      <c r="L67" t="s">
        <v>2017</v>
      </c>
      <c r="M67" t="s">
        <v>2018</v>
      </c>
      <c r="N67" t="s">
        <v>1487</v>
      </c>
      <c r="O67" t="s">
        <v>1481</v>
      </c>
      <c r="P67" t="s">
        <v>1453</v>
      </c>
      <c r="Q67" t="s">
        <v>1653</v>
      </c>
      <c r="R67" t="s">
        <v>1904</v>
      </c>
      <c r="S67" t="s">
        <v>2018</v>
      </c>
      <c r="T67">
        <v>12923</v>
      </c>
    </row>
    <row r="68" spans="1:20">
      <c r="A68" t="s">
        <v>74</v>
      </c>
      <c r="B68" t="s">
        <v>28</v>
      </c>
      <c r="C68">
        <v>68.430000000000007</v>
      </c>
      <c r="D68" t="s">
        <v>2019</v>
      </c>
      <c r="E68" t="s">
        <v>1755</v>
      </c>
      <c r="F68" t="s">
        <v>1804</v>
      </c>
      <c r="G68" t="s">
        <v>743</v>
      </c>
      <c r="H68" t="s">
        <v>735</v>
      </c>
      <c r="I68" t="s">
        <v>1233</v>
      </c>
      <c r="J68" t="s">
        <v>1237</v>
      </c>
      <c r="K68" t="s">
        <v>1859</v>
      </c>
      <c r="L68" t="s">
        <v>1931</v>
      </c>
      <c r="M68" t="s">
        <v>2020</v>
      </c>
      <c r="N68" t="s">
        <v>1859</v>
      </c>
      <c r="O68" t="s">
        <v>1859</v>
      </c>
      <c r="P68" t="s">
        <v>1859</v>
      </c>
      <c r="Q68" t="s">
        <v>1859</v>
      </c>
      <c r="R68" t="s">
        <v>1904</v>
      </c>
      <c r="S68" t="s">
        <v>2020</v>
      </c>
      <c r="T68">
        <v>399</v>
      </c>
    </row>
    <row r="69" spans="1:20">
      <c r="A69" t="s">
        <v>75</v>
      </c>
      <c r="B69" t="s">
        <v>28</v>
      </c>
      <c r="C69">
        <v>203.04</v>
      </c>
      <c r="D69" t="s">
        <v>2021</v>
      </c>
      <c r="E69" t="s">
        <v>1755</v>
      </c>
      <c r="F69" t="s">
        <v>1805</v>
      </c>
      <c r="G69" t="s">
        <v>1858</v>
      </c>
      <c r="H69" t="s">
        <v>1858</v>
      </c>
      <c r="I69" t="s">
        <v>1353</v>
      </c>
      <c r="J69" t="s">
        <v>1354</v>
      </c>
      <c r="K69" t="s">
        <v>1859</v>
      </c>
      <c r="L69" t="s">
        <v>2022</v>
      </c>
      <c r="M69" t="s">
        <v>2023</v>
      </c>
      <c r="N69" t="s">
        <v>1859</v>
      </c>
      <c r="O69" t="s">
        <v>1859</v>
      </c>
      <c r="P69" t="s">
        <v>1859</v>
      </c>
      <c r="Q69" t="s">
        <v>1859</v>
      </c>
      <c r="R69" t="s">
        <v>1904</v>
      </c>
      <c r="S69" t="s">
        <v>2024</v>
      </c>
      <c r="T69">
        <v>15</v>
      </c>
    </row>
    <row r="70" spans="1:20">
      <c r="A70" t="s">
        <v>76</v>
      </c>
      <c r="B70" t="s">
        <v>28</v>
      </c>
      <c r="C70">
        <v>140.13999999999999</v>
      </c>
      <c r="D70" t="s">
        <v>2025</v>
      </c>
      <c r="E70" t="s">
        <v>1755</v>
      </c>
      <c r="F70" t="s">
        <v>1806</v>
      </c>
      <c r="G70" t="s">
        <v>1858</v>
      </c>
      <c r="H70" t="s">
        <v>1858</v>
      </c>
      <c r="I70" t="s">
        <v>1353</v>
      </c>
      <c r="J70" t="s">
        <v>1354</v>
      </c>
      <c r="K70" t="s">
        <v>1859</v>
      </c>
      <c r="L70" t="s">
        <v>2001</v>
      </c>
      <c r="M70" t="s">
        <v>2026</v>
      </c>
      <c r="N70" t="s">
        <v>1859</v>
      </c>
      <c r="O70" t="s">
        <v>1859</v>
      </c>
      <c r="P70" t="s">
        <v>1859</v>
      </c>
      <c r="Q70" t="s">
        <v>1859</v>
      </c>
      <c r="R70" t="s">
        <v>1904</v>
      </c>
      <c r="S70" t="s">
        <v>2027</v>
      </c>
      <c r="T70">
        <v>9</v>
      </c>
    </row>
    <row r="71" spans="1:20">
      <c r="A71" t="s">
        <v>77</v>
      </c>
      <c r="B71" t="s">
        <v>28</v>
      </c>
      <c r="C71">
        <v>1663.48</v>
      </c>
      <c r="D71" t="s">
        <v>2028</v>
      </c>
      <c r="E71" t="s">
        <v>1755</v>
      </c>
      <c r="F71" t="s">
        <v>1807</v>
      </c>
      <c r="G71" t="s">
        <v>1046</v>
      </c>
      <c r="H71" t="s">
        <v>981</v>
      </c>
      <c r="I71" t="s">
        <v>1233</v>
      </c>
      <c r="J71" t="s">
        <v>1237</v>
      </c>
      <c r="K71" t="s">
        <v>1859</v>
      </c>
      <c r="L71" t="s">
        <v>1881</v>
      </c>
      <c r="M71" t="s">
        <v>2029</v>
      </c>
      <c r="N71" t="s">
        <v>1859</v>
      </c>
      <c r="O71" t="s">
        <v>1859</v>
      </c>
      <c r="P71" t="s">
        <v>1859</v>
      </c>
      <c r="Q71" t="s">
        <v>1859</v>
      </c>
      <c r="R71" t="s">
        <v>1904</v>
      </c>
      <c r="S71" t="s">
        <v>2030</v>
      </c>
      <c r="T71">
        <v>36</v>
      </c>
    </row>
    <row r="72" spans="1:20">
      <c r="A72" t="s">
        <v>78</v>
      </c>
      <c r="B72" t="s">
        <v>28</v>
      </c>
      <c r="C72">
        <v>273.73</v>
      </c>
      <c r="D72" t="s">
        <v>1881</v>
      </c>
      <c r="E72" t="s">
        <v>1755</v>
      </c>
      <c r="F72" t="s">
        <v>1808</v>
      </c>
      <c r="G72" t="s">
        <v>1858</v>
      </c>
      <c r="H72" t="s">
        <v>1858</v>
      </c>
      <c r="I72" t="s">
        <v>1233</v>
      </c>
      <c r="J72" t="s">
        <v>1323</v>
      </c>
      <c r="K72" t="s">
        <v>1181</v>
      </c>
      <c r="L72" t="s">
        <v>1971</v>
      </c>
      <c r="M72" t="s">
        <v>2031</v>
      </c>
      <c r="N72" t="s">
        <v>1859</v>
      </c>
      <c r="O72" t="s">
        <v>1859</v>
      </c>
      <c r="P72" t="s">
        <v>1859</v>
      </c>
      <c r="Q72" t="s">
        <v>1859</v>
      </c>
      <c r="R72" t="s">
        <v>1904</v>
      </c>
      <c r="S72" t="s">
        <v>2031</v>
      </c>
      <c r="T72">
        <v>100</v>
      </c>
    </row>
    <row r="73" spans="1:20">
      <c r="A73" t="s">
        <v>79</v>
      </c>
      <c r="B73" t="s">
        <v>28</v>
      </c>
      <c r="C73">
        <v>389.48</v>
      </c>
      <c r="D73" t="s">
        <v>1975</v>
      </c>
      <c r="E73" t="s">
        <v>1755</v>
      </c>
      <c r="F73" t="s">
        <v>1809</v>
      </c>
      <c r="G73" t="s">
        <v>1858</v>
      </c>
      <c r="H73" t="s">
        <v>1858</v>
      </c>
      <c r="I73" t="s">
        <v>1233</v>
      </c>
      <c r="J73" t="s">
        <v>1237</v>
      </c>
      <c r="K73" t="s">
        <v>1859</v>
      </c>
      <c r="L73" t="s">
        <v>2005</v>
      </c>
      <c r="M73" t="s">
        <v>2032</v>
      </c>
      <c r="N73" t="s">
        <v>1859</v>
      </c>
      <c r="O73" t="s">
        <v>1859</v>
      </c>
      <c r="P73" t="s">
        <v>1859</v>
      </c>
      <c r="Q73" t="s">
        <v>1859</v>
      </c>
      <c r="R73" t="s">
        <v>1904</v>
      </c>
      <c r="S73" t="s">
        <v>2033</v>
      </c>
      <c r="T73">
        <v>90</v>
      </c>
    </row>
    <row r="74" spans="1:20">
      <c r="A74" t="s">
        <v>80</v>
      </c>
      <c r="B74" t="s">
        <v>17</v>
      </c>
      <c r="C74">
        <v>533.70000000000005</v>
      </c>
      <c r="D74" t="s">
        <v>1453</v>
      </c>
      <c r="E74" t="s">
        <v>1755</v>
      </c>
      <c r="F74" t="s">
        <v>1810</v>
      </c>
      <c r="G74" t="s">
        <v>1858</v>
      </c>
      <c r="H74" t="s">
        <v>1858</v>
      </c>
      <c r="I74" t="s">
        <v>1859</v>
      </c>
      <c r="J74" t="s">
        <v>1859</v>
      </c>
      <c r="K74" t="s">
        <v>1859</v>
      </c>
      <c r="L74" t="s">
        <v>1859</v>
      </c>
      <c r="M74" t="s">
        <v>1859</v>
      </c>
      <c r="N74" t="s">
        <v>1859</v>
      </c>
      <c r="O74" t="s">
        <v>1859</v>
      </c>
      <c r="P74" t="s">
        <v>1859</v>
      </c>
      <c r="Q74" t="s">
        <v>1859</v>
      </c>
      <c r="R74" t="s">
        <v>1865</v>
      </c>
      <c r="S74" t="s">
        <v>2034</v>
      </c>
      <c r="T74">
        <v>0</v>
      </c>
    </row>
    <row r="75" spans="1:20">
      <c r="A75" t="s">
        <v>81</v>
      </c>
      <c r="B75" t="s">
        <v>19</v>
      </c>
      <c r="D75" t="s">
        <v>1859</v>
      </c>
      <c r="E75" t="s">
        <v>1859</v>
      </c>
      <c r="F75" t="s">
        <v>1859</v>
      </c>
      <c r="G75" t="s">
        <v>1858</v>
      </c>
      <c r="H75" t="s">
        <v>1858</v>
      </c>
      <c r="I75" t="s">
        <v>1180</v>
      </c>
      <c r="J75" t="s">
        <v>1229</v>
      </c>
      <c r="K75" t="s">
        <v>1859</v>
      </c>
      <c r="L75" t="s">
        <v>1912</v>
      </c>
      <c r="M75" t="s">
        <v>1913</v>
      </c>
      <c r="N75" t="s">
        <v>1480</v>
      </c>
      <c r="O75" t="s">
        <v>1481</v>
      </c>
      <c r="P75" t="s">
        <v>1453</v>
      </c>
      <c r="Q75" t="s">
        <v>1660</v>
      </c>
      <c r="R75" t="s">
        <v>1862</v>
      </c>
      <c r="S75" t="s">
        <v>1913</v>
      </c>
      <c r="T75">
        <v>5000</v>
      </c>
    </row>
    <row r="76" spans="1:20">
      <c r="A76" t="s">
        <v>82</v>
      </c>
      <c r="B76" t="s">
        <v>28</v>
      </c>
      <c r="C76">
        <v>1198.29</v>
      </c>
      <c r="D76" t="s">
        <v>2035</v>
      </c>
      <c r="E76" t="s">
        <v>1755</v>
      </c>
      <c r="F76" t="s">
        <v>1811</v>
      </c>
      <c r="G76" t="s">
        <v>864</v>
      </c>
      <c r="H76" t="s">
        <v>482</v>
      </c>
      <c r="I76" t="s">
        <v>1233</v>
      </c>
      <c r="J76" t="s">
        <v>1323</v>
      </c>
      <c r="K76" t="s">
        <v>1181</v>
      </c>
      <c r="L76" t="s">
        <v>1971</v>
      </c>
      <c r="M76" t="s">
        <v>2036</v>
      </c>
      <c r="N76" t="s">
        <v>1480</v>
      </c>
      <c r="O76" t="s">
        <v>1481</v>
      </c>
      <c r="P76" t="s">
        <v>1453</v>
      </c>
      <c r="Q76" t="s">
        <v>1663</v>
      </c>
      <c r="R76" t="s">
        <v>1904</v>
      </c>
      <c r="S76" t="s">
        <v>2036</v>
      </c>
      <c r="T76">
        <v>148</v>
      </c>
    </row>
    <row r="77" spans="1:20">
      <c r="A77" t="s">
        <v>83</v>
      </c>
      <c r="B77" t="s">
        <v>28</v>
      </c>
      <c r="C77">
        <v>1724.63</v>
      </c>
      <c r="D77" t="s">
        <v>2037</v>
      </c>
      <c r="E77" t="s">
        <v>1755</v>
      </c>
      <c r="F77" t="s">
        <v>1812</v>
      </c>
      <c r="G77" t="s">
        <v>845</v>
      </c>
      <c r="H77" t="s">
        <v>139</v>
      </c>
      <c r="I77" t="s">
        <v>1233</v>
      </c>
      <c r="J77" t="s">
        <v>1237</v>
      </c>
      <c r="K77" t="s">
        <v>1859</v>
      </c>
      <c r="L77" t="s">
        <v>1881</v>
      </c>
      <c r="M77" t="s">
        <v>1992</v>
      </c>
      <c r="N77" t="s">
        <v>1859</v>
      </c>
      <c r="O77" t="s">
        <v>1859</v>
      </c>
      <c r="P77" t="s">
        <v>1859</v>
      </c>
      <c r="Q77" t="s">
        <v>1859</v>
      </c>
      <c r="R77" t="s">
        <v>1904</v>
      </c>
      <c r="S77" t="s">
        <v>1992</v>
      </c>
      <c r="T77">
        <v>51</v>
      </c>
    </row>
    <row r="78" spans="1:20">
      <c r="A78" t="s">
        <v>84</v>
      </c>
      <c r="B78" t="s">
        <v>22</v>
      </c>
      <c r="C78">
        <v>88.96</v>
      </c>
      <c r="D78" t="s">
        <v>2022</v>
      </c>
      <c r="E78" t="s">
        <v>1773</v>
      </c>
      <c r="F78" t="s">
        <v>1813</v>
      </c>
      <c r="G78" t="s">
        <v>1858</v>
      </c>
      <c r="H78" t="s">
        <v>1858</v>
      </c>
      <c r="I78" t="s">
        <v>1208</v>
      </c>
      <c r="J78" t="s">
        <v>1209</v>
      </c>
      <c r="K78" t="s">
        <v>1859</v>
      </c>
      <c r="L78" t="s">
        <v>1667</v>
      </c>
      <c r="M78" t="s">
        <v>2038</v>
      </c>
      <c r="N78" t="s">
        <v>1606</v>
      </c>
      <c r="O78" t="s">
        <v>1510</v>
      </c>
      <c r="P78" t="s">
        <v>1667</v>
      </c>
      <c r="Q78" t="s">
        <v>1668</v>
      </c>
      <c r="R78" t="s">
        <v>1862</v>
      </c>
      <c r="S78" t="s">
        <v>2039</v>
      </c>
      <c r="T78">
        <v>1630</v>
      </c>
    </row>
    <row r="79" spans="1:20">
      <c r="A79" t="s">
        <v>85</v>
      </c>
      <c r="B79" t="s">
        <v>28</v>
      </c>
      <c r="C79">
        <v>3730.27</v>
      </c>
      <c r="D79" t="s">
        <v>1502</v>
      </c>
      <c r="E79" t="s">
        <v>1755</v>
      </c>
      <c r="F79" t="s">
        <v>1814</v>
      </c>
      <c r="G79" t="s">
        <v>767</v>
      </c>
      <c r="H79" t="s">
        <v>178</v>
      </c>
      <c r="I79" t="s">
        <v>1180</v>
      </c>
      <c r="J79" t="s">
        <v>1303</v>
      </c>
      <c r="K79" t="s">
        <v>1859</v>
      </c>
      <c r="L79" t="s">
        <v>1586</v>
      </c>
      <c r="M79" t="s">
        <v>2040</v>
      </c>
      <c r="N79" t="s">
        <v>1480</v>
      </c>
      <c r="O79" t="s">
        <v>1481</v>
      </c>
      <c r="P79" t="s">
        <v>1453</v>
      </c>
      <c r="Q79" t="s">
        <v>1672</v>
      </c>
      <c r="R79" t="s">
        <v>1904</v>
      </c>
      <c r="S79" t="s">
        <v>2040</v>
      </c>
      <c r="T79">
        <v>139</v>
      </c>
    </row>
    <row r="80" spans="1:20">
      <c r="A80" t="s">
        <v>86</v>
      </c>
      <c r="B80" t="s">
        <v>17</v>
      </c>
      <c r="C80">
        <v>247.37</v>
      </c>
      <c r="D80" t="s">
        <v>2001</v>
      </c>
      <c r="E80" t="s">
        <v>1755</v>
      </c>
      <c r="F80" t="s">
        <v>1815</v>
      </c>
      <c r="G80" t="s">
        <v>1858</v>
      </c>
      <c r="H80" t="s">
        <v>1858</v>
      </c>
      <c r="I80" t="s">
        <v>1248</v>
      </c>
      <c r="J80" t="s">
        <v>1249</v>
      </c>
      <c r="K80" t="s">
        <v>1256</v>
      </c>
      <c r="L80" t="s">
        <v>2001</v>
      </c>
      <c r="M80" t="s">
        <v>2041</v>
      </c>
      <c r="N80" t="s">
        <v>1541</v>
      </c>
      <c r="O80" t="s">
        <v>1517</v>
      </c>
      <c r="P80" t="s">
        <v>1482</v>
      </c>
      <c r="Q80" t="s">
        <v>1676</v>
      </c>
      <c r="R80" t="s">
        <v>1865</v>
      </c>
      <c r="S80" t="s">
        <v>2042</v>
      </c>
      <c r="T80">
        <v>104</v>
      </c>
    </row>
    <row r="81" spans="1:20">
      <c r="A81" t="s">
        <v>87</v>
      </c>
      <c r="B81" t="s">
        <v>22</v>
      </c>
      <c r="C81">
        <v>137.19</v>
      </c>
      <c r="D81" t="s">
        <v>2043</v>
      </c>
      <c r="E81" t="s">
        <v>1742</v>
      </c>
      <c r="F81" t="s">
        <v>1816</v>
      </c>
      <c r="G81" t="s">
        <v>1858</v>
      </c>
      <c r="H81" t="s">
        <v>1858</v>
      </c>
      <c r="I81" t="s">
        <v>1208</v>
      </c>
      <c r="J81" t="s">
        <v>1209</v>
      </c>
      <c r="K81" t="s">
        <v>1859</v>
      </c>
      <c r="L81" t="s">
        <v>1680</v>
      </c>
      <c r="M81" t="s">
        <v>2044</v>
      </c>
      <c r="N81" t="s">
        <v>1606</v>
      </c>
      <c r="O81" t="s">
        <v>1510</v>
      </c>
      <c r="P81" t="s">
        <v>1680</v>
      </c>
      <c r="Q81" t="s">
        <v>1681</v>
      </c>
      <c r="R81" t="s">
        <v>1862</v>
      </c>
      <c r="S81" t="s">
        <v>2045</v>
      </c>
      <c r="T81">
        <v>142</v>
      </c>
    </row>
    <row r="82" spans="1:20">
      <c r="A82" t="s">
        <v>88</v>
      </c>
      <c r="B82" t="s">
        <v>22</v>
      </c>
      <c r="C82">
        <v>309.25</v>
      </c>
      <c r="D82" t="s">
        <v>1453</v>
      </c>
      <c r="E82" t="s">
        <v>1740</v>
      </c>
      <c r="F82" t="s">
        <v>1817</v>
      </c>
      <c r="G82" t="s">
        <v>1858</v>
      </c>
      <c r="H82" t="s">
        <v>1858</v>
      </c>
      <c r="I82" t="s">
        <v>1859</v>
      </c>
      <c r="J82" t="s">
        <v>1859</v>
      </c>
      <c r="K82" t="s">
        <v>1859</v>
      </c>
      <c r="L82" t="s">
        <v>1859</v>
      </c>
      <c r="M82" t="s">
        <v>1859</v>
      </c>
      <c r="N82" t="s">
        <v>1487</v>
      </c>
      <c r="O82" t="s">
        <v>1481</v>
      </c>
      <c r="P82" t="s">
        <v>1453</v>
      </c>
      <c r="Q82" t="s">
        <v>1684</v>
      </c>
      <c r="R82" t="s">
        <v>1862</v>
      </c>
      <c r="S82" t="s">
        <v>1684</v>
      </c>
      <c r="T82">
        <v>0</v>
      </c>
    </row>
    <row r="83" spans="1:20">
      <c r="A83" t="s">
        <v>89</v>
      </c>
      <c r="B83" t="s">
        <v>28</v>
      </c>
      <c r="C83">
        <v>86.63</v>
      </c>
      <c r="D83" t="s">
        <v>1702</v>
      </c>
      <c r="E83" t="s">
        <v>1755</v>
      </c>
      <c r="F83" t="s">
        <v>1818</v>
      </c>
      <c r="G83" t="s">
        <v>1858</v>
      </c>
      <c r="H83" t="s">
        <v>1858</v>
      </c>
      <c r="I83" t="s">
        <v>1233</v>
      </c>
      <c r="J83" t="s">
        <v>1237</v>
      </c>
      <c r="K83" t="s">
        <v>1859</v>
      </c>
      <c r="L83" t="s">
        <v>1928</v>
      </c>
      <c r="M83" t="s">
        <v>1955</v>
      </c>
      <c r="N83" t="s">
        <v>1859</v>
      </c>
      <c r="O83" t="s">
        <v>1859</v>
      </c>
      <c r="P83" t="s">
        <v>1859</v>
      </c>
      <c r="Q83" t="s">
        <v>1859</v>
      </c>
      <c r="R83" t="s">
        <v>1904</v>
      </c>
      <c r="S83" t="s">
        <v>1955</v>
      </c>
      <c r="T83">
        <v>240</v>
      </c>
    </row>
    <row r="84" spans="1:20">
      <c r="A84" t="s">
        <v>90</v>
      </c>
      <c r="B84" t="s">
        <v>91</v>
      </c>
      <c r="C84">
        <v>2614.54</v>
      </c>
      <c r="D84" t="s">
        <v>1453</v>
      </c>
      <c r="E84" t="s">
        <v>1740</v>
      </c>
      <c r="F84" t="s">
        <v>1820</v>
      </c>
      <c r="G84" t="s">
        <v>427</v>
      </c>
      <c r="H84" t="s">
        <v>136</v>
      </c>
      <c r="I84" t="s">
        <v>1233</v>
      </c>
      <c r="J84" t="s">
        <v>1237</v>
      </c>
      <c r="K84" t="s">
        <v>1859</v>
      </c>
      <c r="L84" t="s">
        <v>1451</v>
      </c>
      <c r="M84" t="s">
        <v>2046</v>
      </c>
      <c r="N84" t="s">
        <v>1487</v>
      </c>
      <c r="O84" t="s">
        <v>1481</v>
      </c>
      <c r="P84" t="s">
        <v>1453</v>
      </c>
      <c r="Q84" t="s">
        <v>1687</v>
      </c>
      <c r="R84" t="s">
        <v>1865</v>
      </c>
      <c r="S84" t="s">
        <v>2047</v>
      </c>
      <c r="T84">
        <v>2</v>
      </c>
    </row>
    <row r="85" spans="1:20">
      <c r="A85" t="s">
        <v>92</v>
      </c>
      <c r="B85" t="s">
        <v>19</v>
      </c>
      <c r="D85" t="s">
        <v>1859</v>
      </c>
      <c r="E85" t="s">
        <v>1859</v>
      </c>
      <c r="F85" t="s">
        <v>1859</v>
      </c>
      <c r="G85" t="s">
        <v>1858</v>
      </c>
      <c r="H85" t="s">
        <v>1858</v>
      </c>
      <c r="I85" t="s">
        <v>1233</v>
      </c>
      <c r="J85" t="s">
        <v>1906</v>
      </c>
      <c r="K85" t="s">
        <v>1859</v>
      </c>
      <c r="L85" t="s">
        <v>1528</v>
      </c>
      <c r="M85" t="s">
        <v>1907</v>
      </c>
      <c r="N85" t="s">
        <v>1449</v>
      </c>
      <c r="O85" t="s">
        <v>1450</v>
      </c>
      <c r="P85" t="s">
        <v>1690</v>
      </c>
      <c r="Q85" t="s">
        <v>1691</v>
      </c>
      <c r="R85" t="s">
        <v>1904</v>
      </c>
      <c r="S85" t="s">
        <v>1908</v>
      </c>
      <c r="T85">
        <v>1024</v>
      </c>
    </row>
    <row r="86" spans="1:20">
      <c r="A86" t="s">
        <v>93</v>
      </c>
      <c r="B86" t="s">
        <v>28</v>
      </c>
      <c r="C86">
        <v>3253.43</v>
      </c>
      <c r="D86" t="s">
        <v>2048</v>
      </c>
      <c r="E86" t="s">
        <v>1755</v>
      </c>
      <c r="F86" t="s">
        <v>1821</v>
      </c>
      <c r="G86" t="s">
        <v>932</v>
      </c>
      <c r="H86" t="s">
        <v>312</v>
      </c>
      <c r="I86" t="s">
        <v>1233</v>
      </c>
      <c r="J86" t="s">
        <v>1323</v>
      </c>
      <c r="K86" t="s">
        <v>1181</v>
      </c>
      <c r="L86" t="s">
        <v>1971</v>
      </c>
      <c r="M86" t="s">
        <v>2049</v>
      </c>
      <c r="N86" t="s">
        <v>1480</v>
      </c>
      <c r="O86" t="s">
        <v>1481</v>
      </c>
      <c r="P86" t="s">
        <v>1453</v>
      </c>
      <c r="Q86" t="s">
        <v>1694</v>
      </c>
      <c r="R86" t="s">
        <v>1904</v>
      </c>
      <c r="S86" t="s">
        <v>2050</v>
      </c>
      <c r="T86">
        <v>116</v>
      </c>
    </row>
    <row r="87" spans="1:20">
      <c r="A87" t="s">
        <v>94</v>
      </c>
      <c r="B87" t="s">
        <v>28</v>
      </c>
      <c r="C87">
        <v>3730.27</v>
      </c>
      <c r="D87" t="s">
        <v>2051</v>
      </c>
      <c r="E87" t="s">
        <v>1755</v>
      </c>
      <c r="F87" t="s">
        <v>1822</v>
      </c>
      <c r="G87" t="s">
        <v>767</v>
      </c>
      <c r="H87" t="s">
        <v>312</v>
      </c>
      <c r="I87" t="s">
        <v>1233</v>
      </c>
      <c r="J87" t="s">
        <v>1237</v>
      </c>
      <c r="K87" t="s">
        <v>1859</v>
      </c>
      <c r="L87" t="s">
        <v>1690</v>
      </c>
      <c r="M87" t="s">
        <v>2052</v>
      </c>
      <c r="N87" t="s">
        <v>1480</v>
      </c>
      <c r="O87" t="s">
        <v>1481</v>
      </c>
      <c r="P87" t="s">
        <v>1453</v>
      </c>
      <c r="Q87" t="s">
        <v>1672</v>
      </c>
      <c r="R87" t="s">
        <v>1904</v>
      </c>
      <c r="S87" t="s">
        <v>2053</v>
      </c>
      <c r="T87">
        <v>40</v>
      </c>
    </row>
    <row r="88" spans="1:20">
      <c r="A88" t="s">
        <v>95</v>
      </c>
      <c r="B88" t="s">
        <v>28</v>
      </c>
      <c r="C88">
        <v>213.67</v>
      </c>
      <c r="D88" t="s">
        <v>2054</v>
      </c>
      <c r="E88" t="s">
        <v>1755</v>
      </c>
      <c r="F88" t="s">
        <v>1823</v>
      </c>
      <c r="G88" t="s">
        <v>960</v>
      </c>
      <c r="H88" t="s">
        <v>735</v>
      </c>
      <c r="I88" t="s">
        <v>1353</v>
      </c>
      <c r="J88" t="s">
        <v>1354</v>
      </c>
      <c r="K88" t="s">
        <v>1859</v>
      </c>
      <c r="L88" t="s">
        <v>2022</v>
      </c>
      <c r="M88" t="s">
        <v>2055</v>
      </c>
      <c r="N88" t="s">
        <v>1859</v>
      </c>
      <c r="O88" t="s">
        <v>1859</v>
      </c>
      <c r="P88" t="s">
        <v>1859</v>
      </c>
      <c r="Q88" t="s">
        <v>1859</v>
      </c>
      <c r="R88" t="s">
        <v>1904</v>
      </c>
      <c r="S88" t="s">
        <v>2056</v>
      </c>
      <c r="T88">
        <v>114</v>
      </c>
    </row>
    <row r="89" spans="1:20">
      <c r="A89" t="s">
        <v>96</v>
      </c>
      <c r="B89" t="s">
        <v>28</v>
      </c>
      <c r="C89">
        <v>69.89</v>
      </c>
      <c r="D89" t="s">
        <v>2057</v>
      </c>
      <c r="E89" t="s">
        <v>1755</v>
      </c>
      <c r="F89" t="s">
        <v>1824</v>
      </c>
      <c r="G89" t="s">
        <v>855</v>
      </c>
      <c r="H89" t="s">
        <v>667</v>
      </c>
      <c r="I89" t="s">
        <v>1233</v>
      </c>
      <c r="J89" t="s">
        <v>1237</v>
      </c>
      <c r="K89" t="s">
        <v>1859</v>
      </c>
      <c r="L89" t="s">
        <v>1931</v>
      </c>
      <c r="M89" t="s">
        <v>2058</v>
      </c>
      <c r="N89" t="s">
        <v>1859</v>
      </c>
      <c r="O89" t="s">
        <v>1859</v>
      </c>
      <c r="P89" t="s">
        <v>1859</v>
      </c>
      <c r="Q89" t="s">
        <v>1859</v>
      </c>
      <c r="R89" t="s">
        <v>1904</v>
      </c>
      <c r="S89" t="s">
        <v>2058</v>
      </c>
      <c r="T89">
        <v>360</v>
      </c>
    </row>
    <row r="90" spans="1:20">
      <c r="A90" t="s">
        <v>97</v>
      </c>
      <c r="B90" t="s">
        <v>28</v>
      </c>
      <c r="C90">
        <v>1724.63</v>
      </c>
      <c r="D90" t="s">
        <v>1719</v>
      </c>
      <c r="E90" t="s">
        <v>1755</v>
      </c>
      <c r="F90" t="s">
        <v>1825</v>
      </c>
      <c r="G90" t="s">
        <v>845</v>
      </c>
      <c r="H90" t="s">
        <v>133</v>
      </c>
      <c r="I90" t="s">
        <v>1233</v>
      </c>
      <c r="J90" t="s">
        <v>1237</v>
      </c>
      <c r="K90" t="s">
        <v>1859</v>
      </c>
      <c r="L90" t="s">
        <v>1548</v>
      </c>
      <c r="M90" t="s">
        <v>2059</v>
      </c>
      <c r="N90" t="s">
        <v>1480</v>
      </c>
      <c r="O90" t="s">
        <v>1481</v>
      </c>
      <c r="P90" t="s">
        <v>1453</v>
      </c>
      <c r="Q90" t="s">
        <v>1699</v>
      </c>
      <c r="R90" t="s">
        <v>1862</v>
      </c>
      <c r="S90" t="s">
        <v>2060</v>
      </c>
      <c r="T90">
        <v>50</v>
      </c>
    </row>
    <row r="91" spans="1:20">
      <c r="A91" t="s">
        <v>98</v>
      </c>
      <c r="B91" t="s">
        <v>19</v>
      </c>
      <c r="D91" t="s">
        <v>1859</v>
      </c>
      <c r="E91" t="s">
        <v>1859</v>
      </c>
      <c r="F91" t="s">
        <v>1859</v>
      </c>
      <c r="G91" t="s">
        <v>1858</v>
      </c>
      <c r="H91" t="s">
        <v>1858</v>
      </c>
      <c r="I91" t="s">
        <v>1180</v>
      </c>
      <c r="J91" t="s">
        <v>1229</v>
      </c>
      <c r="K91" t="s">
        <v>1859</v>
      </c>
      <c r="L91" t="s">
        <v>1912</v>
      </c>
      <c r="M91" t="s">
        <v>1913</v>
      </c>
      <c r="N91" t="s">
        <v>1449</v>
      </c>
      <c r="O91" t="s">
        <v>1450</v>
      </c>
      <c r="P91" t="s">
        <v>1702</v>
      </c>
      <c r="Q91" t="s">
        <v>1703</v>
      </c>
      <c r="R91" t="s">
        <v>1904</v>
      </c>
      <c r="S91" t="s">
        <v>1913</v>
      </c>
      <c r="T91">
        <v>5030</v>
      </c>
    </row>
    <row r="92" spans="1:20">
      <c r="A92" t="s">
        <v>99</v>
      </c>
      <c r="B92" t="s">
        <v>28</v>
      </c>
      <c r="C92">
        <v>273</v>
      </c>
      <c r="D92" t="s">
        <v>1453</v>
      </c>
      <c r="E92" t="s">
        <v>1755</v>
      </c>
      <c r="F92" t="s">
        <v>1826</v>
      </c>
      <c r="G92" t="s">
        <v>1010</v>
      </c>
      <c r="H92" t="s">
        <v>981</v>
      </c>
      <c r="I92" t="s">
        <v>1180</v>
      </c>
      <c r="J92" t="s">
        <v>1342</v>
      </c>
      <c r="K92" t="s">
        <v>1859</v>
      </c>
      <c r="L92" t="s">
        <v>1923</v>
      </c>
      <c r="M92" t="s">
        <v>2061</v>
      </c>
      <c r="N92" t="s">
        <v>1480</v>
      </c>
      <c r="O92" t="s">
        <v>1481</v>
      </c>
      <c r="P92" t="s">
        <v>1453</v>
      </c>
      <c r="Q92" t="s">
        <v>1707</v>
      </c>
      <c r="R92" t="s">
        <v>1862</v>
      </c>
      <c r="S92" t="s">
        <v>2062</v>
      </c>
      <c r="T92">
        <v>7</v>
      </c>
    </row>
    <row r="93" spans="1:20">
      <c r="A93" t="s">
        <v>100</v>
      </c>
      <c r="B93" t="s">
        <v>28</v>
      </c>
      <c r="C93">
        <v>165.26</v>
      </c>
      <c r="D93" t="s">
        <v>2063</v>
      </c>
      <c r="E93" t="s">
        <v>1755</v>
      </c>
      <c r="F93" t="s">
        <v>1827</v>
      </c>
      <c r="G93" t="s">
        <v>1858</v>
      </c>
      <c r="H93" t="s">
        <v>1858</v>
      </c>
      <c r="I93" t="s">
        <v>1233</v>
      </c>
      <c r="J93" t="s">
        <v>1323</v>
      </c>
      <c r="K93" t="s">
        <v>1181</v>
      </c>
      <c r="L93" t="s">
        <v>1971</v>
      </c>
      <c r="M93" t="s">
        <v>2064</v>
      </c>
      <c r="N93" t="s">
        <v>1480</v>
      </c>
      <c r="O93" t="s">
        <v>1481</v>
      </c>
      <c r="P93" t="s">
        <v>1453</v>
      </c>
      <c r="Q93" t="s">
        <v>1710</v>
      </c>
      <c r="R93" t="s">
        <v>1904</v>
      </c>
      <c r="S93" t="s">
        <v>2064</v>
      </c>
      <c r="T93">
        <v>100</v>
      </c>
    </row>
    <row r="94" spans="1:20">
      <c r="A94" t="s">
        <v>101</v>
      </c>
      <c r="B94" t="s">
        <v>28</v>
      </c>
      <c r="C94">
        <v>154.34</v>
      </c>
      <c r="D94" t="s">
        <v>2065</v>
      </c>
      <c r="E94" t="s">
        <v>1755</v>
      </c>
      <c r="F94" t="s">
        <v>1828</v>
      </c>
      <c r="G94" t="s">
        <v>1858</v>
      </c>
      <c r="H94" t="s">
        <v>1858</v>
      </c>
      <c r="I94" t="s">
        <v>1233</v>
      </c>
      <c r="J94" t="s">
        <v>1237</v>
      </c>
      <c r="K94" t="s">
        <v>1859</v>
      </c>
      <c r="L94" t="s">
        <v>2066</v>
      </c>
      <c r="M94" t="s">
        <v>2067</v>
      </c>
      <c r="N94" t="s">
        <v>1487</v>
      </c>
      <c r="O94" t="s">
        <v>1481</v>
      </c>
      <c r="P94" t="s">
        <v>1666</v>
      </c>
      <c r="Q94" t="s">
        <v>1713</v>
      </c>
      <c r="R94" t="s">
        <v>1904</v>
      </c>
      <c r="S94" t="s">
        <v>2068</v>
      </c>
      <c r="T94">
        <v>153</v>
      </c>
    </row>
    <row r="95" spans="1:20">
      <c r="A95" t="s">
        <v>102</v>
      </c>
      <c r="B95" t="s">
        <v>28</v>
      </c>
      <c r="C95">
        <v>90.27</v>
      </c>
      <c r="D95" t="s">
        <v>2069</v>
      </c>
      <c r="E95" t="s">
        <v>1755</v>
      </c>
      <c r="F95" t="s">
        <v>1829</v>
      </c>
      <c r="G95" t="s">
        <v>748</v>
      </c>
      <c r="H95" t="s">
        <v>981</v>
      </c>
      <c r="I95" t="s">
        <v>1233</v>
      </c>
      <c r="J95" t="s">
        <v>1237</v>
      </c>
      <c r="K95" t="s">
        <v>1859</v>
      </c>
      <c r="L95" t="s">
        <v>2070</v>
      </c>
      <c r="M95" t="s">
        <v>1985</v>
      </c>
      <c r="N95" t="s">
        <v>1480</v>
      </c>
      <c r="O95" t="s">
        <v>1481</v>
      </c>
      <c r="P95" t="s">
        <v>1453</v>
      </c>
      <c r="Q95" t="s">
        <v>1715</v>
      </c>
      <c r="R95" t="s">
        <v>1862</v>
      </c>
      <c r="S95" t="s">
        <v>1715</v>
      </c>
      <c r="T95">
        <v>216</v>
      </c>
    </row>
    <row r="96" spans="1:20">
      <c r="A96" t="s">
        <v>103</v>
      </c>
      <c r="B96" t="s">
        <v>28</v>
      </c>
      <c r="C96">
        <v>273.73</v>
      </c>
      <c r="D96" t="s">
        <v>1906</v>
      </c>
      <c r="E96" t="s">
        <v>1755</v>
      </c>
      <c r="F96" t="s">
        <v>1830</v>
      </c>
      <c r="G96" t="s">
        <v>1858</v>
      </c>
      <c r="H96" t="s">
        <v>1858</v>
      </c>
      <c r="I96" t="s">
        <v>1233</v>
      </c>
      <c r="J96" t="s">
        <v>1323</v>
      </c>
      <c r="K96" t="s">
        <v>1181</v>
      </c>
      <c r="L96" t="s">
        <v>1971</v>
      </c>
      <c r="M96" t="s">
        <v>2071</v>
      </c>
      <c r="N96" t="s">
        <v>1859</v>
      </c>
      <c r="O96" t="s">
        <v>1859</v>
      </c>
      <c r="P96" t="s">
        <v>1859</v>
      </c>
      <c r="Q96" t="s">
        <v>1859</v>
      </c>
      <c r="R96" t="s">
        <v>1904</v>
      </c>
      <c r="S96" t="s">
        <v>2072</v>
      </c>
      <c r="T96">
        <v>100</v>
      </c>
    </row>
    <row r="97" spans="1:20">
      <c r="A97" t="s">
        <v>104</v>
      </c>
      <c r="B97" t="s">
        <v>22</v>
      </c>
      <c r="C97">
        <v>123.9</v>
      </c>
      <c r="D97" t="s">
        <v>2073</v>
      </c>
      <c r="E97" t="s">
        <v>1742</v>
      </c>
      <c r="F97" t="s">
        <v>1831</v>
      </c>
      <c r="G97" t="s">
        <v>1858</v>
      </c>
      <c r="H97" t="s">
        <v>1858</v>
      </c>
      <c r="I97" t="s">
        <v>1859</v>
      </c>
      <c r="J97" t="s">
        <v>1859</v>
      </c>
      <c r="K97" t="s">
        <v>1859</v>
      </c>
      <c r="L97" t="s">
        <v>1859</v>
      </c>
      <c r="M97" t="s">
        <v>1859</v>
      </c>
      <c r="N97" t="s">
        <v>1509</v>
      </c>
      <c r="O97" t="s">
        <v>1510</v>
      </c>
      <c r="P97" t="s">
        <v>1719</v>
      </c>
      <c r="Q97" t="s">
        <v>1720</v>
      </c>
      <c r="R97" t="s">
        <v>1865</v>
      </c>
      <c r="S97" t="s">
        <v>2074</v>
      </c>
      <c r="T97">
        <v>31</v>
      </c>
    </row>
    <row r="98" spans="1:20">
      <c r="A98" t="s">
        <v>105</v>
      </c>
      <c r="B98" t="s">
        <v>22</v>
      </c>
      <c r="C98">
        <v>161.25</v>
      </c>
      <c r="D98" t="s">
        <v>2001</v>
      </c>
      <c r="E98" t="s">
        <v>1742</v>
      </c>
      <c r="F98" t="s">
        <v>1405</v>
      </c>
      <c r="G98" t="s">
        <v>1858</v>
      </c>
      <c r="H98" t="s">
        <v>1858</v>
      </c>
      <c r="I98" t="s">
        <v>1180</v>
      </c>
      <c r="J98" t="s">
        <v>1243</v>
      </c>
      <c r="K98" t="s">
        <v>1859</v>
      </c>
      <c r="L98" t="s">
        <v>1519</v>
      </c>
      <c r="M98" t="s">
        <v>2075</v>
      </c>
      <c r="N98" t="s">
        <v>1569</v>
      </c>
      <c r="O98" t="s">
        <v>1510</v>
      </c>
      <c r="P98" t="s">
        <v>1723</v>
      </c>
      <c r="Q98" t="s">
        <v>1724</v>
      </c>
      <c r="R98" t="s">
        <v>1865</v>
      </c>
      <c r="S98" t="s">
        <v>2076</v>
      </c>
      <c r="T98">
        <v>229</v>
      </c>
    </row>
    <row r="99" spans="1:20">
      <c r="A99" t="s">
        <v>106</v>
      </c>
      <c r="B99" t="s">
        <v>22</v>
      </c>
      <c r="C99">
        <v>154.41</v>
      </c>
      <c r="D99" t="s">
        <v>1962</v>
      </c>
      <c r="E99" t="s">
        <v>1742</v>
      </c>
      <c r="F99" t="s">
        <v>1832</v>
      </c>
      <c r="G99" t="s">
        <v>1858</v>
      </c>
      <c r="H99" t="s">
        <v>1858</v>
      </c>
      <c r="I99" t="s">
        <v>1408</v>
      </c>
      <c r="J99" t="s">
        <v>1243</v>
      </c>
      <c r="K99" t="s">
        <v>1859</v>
      </c>
      <c r="L99" t="s">
        <v>1945</v>
      </c>
      <c r="M99" t="s">
        <v>2077</v>
      </c>
      <c r="N99" t="s">
        <v>1859</v>
      </c>
      <c r="O99" t="s">
        <v>1859</v>
      </c>
      <c r="P99" t="s">
        <v>1859</v>
      </c>
      <c r="Q99" t="s">
        <v>1859</v>
      </c>
      <c r="R99" t="s">
        <v>1865</v>
      </c>
      <c r="S99" t="s">
        <v>1901</v>
      </c>
      <c r="T99">
        <v>20</v>
      </c>
    </row>
    <row r="100" spans="1:20">
      <c r="A100" t="s">
        <v>107</v>
      </c>
      <c r="B100" t="s">
        <v>28</v>
      </c>
      <c r="C100">
        <v>19960.3</v>
      </c>
      <c r="D100" t="s">
        <v>1453</v>
      </c>
      <c r="E100" t="s">
        <v>1755</v>
      </c>
      <c r="F100" t="s">
        <v>1833</v>
      </c>
      <c r="G100" t="s">
        <v>987</v>
      </c>
      <c r="H100" t="s">
        <v>981</v>
      </c>
      <c r="I100" t="s">
        <v>1233</v>
      </c>
      <c r="J100" t="s">
        <v>1323</v>
      </c>
      <c r="K100" t="s">
        <v>1181</v>
      </c>
      <c r="L100" t="s">
        <v>1971</v>
      </c>
      <c r="M100" t="s">
        <v>2078</v>
      </c>
      <c r="N100" t="s">
        <v>1480</v>
      </c>
      <c r="O100" t="s">
        <v>1481</v>
      </c>
      <c r="P100" t="s">
        <v>1453</v>
      </c>
      <c r="Q100" t="s">
        <v>1727</v>
      </c>
      <c r="R100" t="s">
        <v>1862</v>
      </c>
      <c r="S100" t="s">
        <v>2079</v>
      </c>
      <c r="T100">
        <v>100</v>
      </c>
    </row>
    <row r="101" spans="1:20">
      <c r="A101" t="s">
        <v>108</v>
      </c>
      <c r="B101" t="s">
        <v>22</v>
      </c>
      <c r="C101">
        <v>3439.36</v>
      </c>
      <c r="D101" t="s">
        <v>1906</v>
      </c>
      <c r="E101" t="s">
        <v>1740</v>
      </c>
      <c r="F101" t="s">
        <v>1834</v>
      </c>
      <c r="G101" t="s">
        <v>1858</v>
      </c>
      <c r="H101" t="s">
        <v>1858</v>
      </c>
      <c r="I101" t="s">
        <v>1208</v>
      </c>
      <c r="J101" t="s">
        <v>1209</v>
      </c>
      <c r="K101" t="s">
        <v>1859</v>
      </c>
      <c r="L101" t="s">
        <v>1730</v>
      </c>
      <c r="M101" t="s">
        <v>2080</v>
      </c>
      <c r="N101" t="s">
        <v>1606</v>
      </c>
      <c r="O101" t="s">
        <v>1510</v>
      </c>
      <c r="P101" t="s">
        <v>1730</v>
      </c>
      <c r="Q101" t="s">
        <v>1731</v>
      </c>
      <c r="R101" t="s">
        <v>1862</v>
      </c>
      <c r="S101" t="s">
        <v>2081</v>
      </c>
      <c r="T101">
        <v>32</v>
      </c>
    </row>
    <row r="102" spans="1:20">
      <c r="A102" t="s">
        <v>109</v>
      </c>
      <c r="B102" t="s">
        <v>28</v>
      </c>
      <c r="C102">
        <v>154.34</v>
      </c>
      <c r="D102" t="s">
        <v>2082</v>
      </c>
      <c r="E102" t="s">
        <v>1755</v>
      </c>
      <c r="F102" t="s">
        <v>1835</v>
      </c>
      <c r="G102" t="s">
        <v>784</v>
      </c>
      <c r="H102" t="s">
        <v>133</v>
      </c>
      <c r="I102" t="s">
        <v>1233</v>
      </c>
      <c r="J102" t="s">
        <v>1323</v>
      </c>
      <c r="K102" t="s">
        <v>1181</v>
      </c>
      <c r="L102" t="s">
        <v>1971</v>
      </c>
      <c r="M102" t="s">
        <v>2083</v>
      </c>
      <c r="N102" t="s">
        <v>1480</v>
      </c>
      <c r="O102" t="s">
        <v>1481</v>
      </c>
      <c r="P102" t="s">
        <v>1453</v>
      </c>
      <c r="Q102" t="s">
        <v>1734</v>
      </c>
      <c r="R102" t="s">
        <v>2084</v>
      </c>
      <c r="S102" t="s">
        <v>2085</v>
      </c>
      <c r="T102">
        <v>125</v>
      </c>
    </row>
    <row r="103" spans="1:20">
      <c r="A103" t="s">
        <v>110</v>
      </c>
      <c r="B103" t="s">
        <v>28</v>
      </c>
      <c r="C103">
        <v>78.62</v>
      </c>
      <c r="D103" t="s">
        <v>2086</v>
      </c>
      <c r="E103" t="s">
        <v>1755</v>
      </c>
      <c r="F103" t="s">
        <v>1836</v>
      </c>
      <c r="G103" t="s">
        <v>1093</v>
      </c>
      <c r="H103" t="s">
        <v>981</v>
      </c>
      <c r="I103" t="s">
        <v>1233</v>
      </c>
      <c r="J103" t="s">
        <v>1237</v>
      </c>
      <c r="K103" t="s">
        <v>1859</v>
      </c>
      <c r="L103" t="s">
        <v>1943</v>
      </c>
      <c r="M103" t="s">
        <v>1944</v>
      </c>
      <c r="N103" t="s">
        <v>1859</v>
      </c>
      <c r="O103" t="s">
        <v>1859</v>
      </c>
      <c r="P103" t="s">
        <v>1859</v>
      </c>
      <c r="Q103" t="s">
        <v>1859</v>
      </c>
      <c r="R103" t="s">
        <v>1904</v>
      </c>
      <c r="S103" t="s">
        <v>1944</v>
      </c>
      <c r="T103">
        <v>320</v>
      </c>
    </row>
    <row r="104" spans="1:20">
      <c r="A104" t="s">
        <v>111</v>
      </c>
      <c r="B104" t="s">
        <v>28</v>
      </c>
      <c r="C104">
        <v>1198.29</v>
      </c>
      <c r="D104" t="s">
        <v>2087</v>
      </c>
      <c r="E104" t="s">
        <v>1755</v>
      </c>
      <c r="F104" t="s">
        <v>1837</v>
      </c>
      <c r="G104" t="s">
        <v>1858</v>
      </c>
      <c r="H104" t="s">
        <v>1858</v>
      </c>
      <c r="I104" t="s">
        <v>1180</v>
      </c>
      <c r="J104" t="s">
        <v>1419</v>
      </c>
      <c r="K104" t="s">
        <v>1859</v>
      </c>
      <c r="L104" t="s">
        <v>1730</v>
      </c>
      <c r="M104" t="s">
        <v>2088</v>
      </c>
      <c r="N104" t="s">
        <v>1859</v>
      </c>
      <c r="O104" t="s">
        <v>1859</v>
      </c>
      <c r="P104" t="s">
        <v>1859</v>
      </c>
      <c r="Q104" t="s">
        <v>1859</v>
      </c>
      <c r="R104" t="s">
        <v>1904</v>
      </c>
      <c r="S104" t="s">
        <v>2088</v>
      </c>
      <c r="T104">
        <v>16</v>
      </c>
    </row>
    <row r="105" spans="1:20">
      <c r="A105" t="s">
        <v>112</v>
      </c>
      <c r="B105" t="s">
        <v>28</v>
      </c>
      <c r="C105">
        <v>185.64</v>
      </c>
      <c r="D105" t="s">
        <v>2089</v>
      </c>
      <c r="E105" t="s">
        <v>1755</v>
      </c>
      <c r="F105" t="s">
        <v>1838</v>
      </c>
      <c r="G105" t="s">
        <v>1079</v>
      </c>
      <c r="H105" t="s">
        <v>981</v>
      </c>
      <c r="I105" t="s">
        <v>1233</v>
      </c>
      <c r="J105" t="s">
        <v>1237</v>
      </c>
      <c r="K105" t="s">
        <v>1859</v>
      </c>
      <c r="L105" t="s">
        <v>1934</v>
      </c>
      <c r="M105" t="s">
        <v>2090</v>
      </c>
      <c r="N105" t="s">
        <v>1859</v>
      </c>
      <c r="O105" t="s">
        <v>1859</v>
      </c>
      <c r="P105" t="s">
        <v>1859</v>
      </c>
      <c r="Q105" t="s">
        <v>1859</v>
      </c>
      <c r="R105" t="s">
        <v>1904</v>
      </c>
      <c r="S105" t="s">
        <v>2090</v>
      </c>
      <c r="T105">
        <v>288</v>
      </c>
    </row>
  </sheetData>
  <autoFilter ref="A1:U105" xr:uid="{00000000-0001-0000-05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ppn</vt:lpstr>
      <vt:lpstr>WY</vt:lpstr>
      <vt:lpstr>yh</vt:lpstr>
      <vt:lpstr>lc</vt:lpstr>
      <vt:lpstr>octopart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2024-07-11T02:42:28Z</dcterms:modified>
</cp:coreProperties>
</file>