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Brett\Documents\TDPortfolioExcel\"/>
    </mc:Choice>
  </mc:AlternateContent>
  <xr:revisionPtr revIDLastSave="0" documentId="13_ncr:1_{6E08226C-C53F-47F7-891C-8612B028E070}" xr6:coauthVersionLast="45" xr6:coauthVersionMax="45" xr10:uidLastSave="{00000000-0000-0000-0000-000000000000}"/>
  <bookViews>
    <workbookView xWindow="-98" yWindow="-98" windowWidth="20715" windowHeight="13276" xr2:uid="{F7D88625-D316-4AEE-BAE2-A2596CA77AF1}"/>
  </bookViews>
  <sheets>
    <sheet name="Portfolio" sheetId="1" r:id="rId1"/>
    <sheet name="Positions" sheetId="2" r:id="rId2"/>
  </sheets>
  <definedNames>
    <definedName name="_xlnm._FilterDatabase" localSheetId="0" hidden="1">Portfolio!$A$1:$I$1</definedName>
    <definedName name="ExternalData_1" localSheetId="1" hidden="1">Positions!$A$1:$J$29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 i="1" l="1"/>
  <c r="C3" i="1"/>
  <c r="C2" i="1"/>
  <c r="F4" i="1"/>
  <c r="F3" i="1"/>
  <c r="F2" i="1"/>
  <c r="J2" i="1"/>
  <c r="E2" i="1" l="1"/>
  <c r="G4" i="1"/>
  <c r="H4" i="1" s="1"/>
  <c r="I4" i="1" s="1" a="1"/>
  <c r="I4" i="1" s="1"/>
  <c r="G3" i="1"/>
  <c r="H3" i="1" s="1"/>
  <c r="I3" i="1" s="1" a="1"/>
  <c r="I3" i="1" s="1"/>
  <c r="G2" i="1" l="1"/>
  <c r="H2" i="1" s="1"/>
  <c r="I2" i="1" s="1" a="1"/>
  <c r="I2" i="1" s="1"/>
  <c r="E4" i="1" l="1"/>
  <c r="B4" i="1" a="1"/>
  <c r="B4" i="1" s="1"/>
  <c r="E3" i="1" l="1"/>
  <c r="B3" i="1" a="1"/>
  <c r="B3" i="1" s="1"/>
  <c r="B2" i="1" l="1" a="1"/>
  <c r="B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B14DC6-41A3-450E-BEDC-F4BFB3E0E0BD}" keepAlive="1" name="Query - positions" description="Connection to the 'positions' query in the workbook." type="5" refreshedVersion="6" background="1" saveData="1">
    <dbPr connection="Provider=Microsoft.Mashup.OleDb.1;Data Source=$Workbook$;Location=positions;Extended Properties=&quot;&quot;" command="SELECT * FROM [positions]"/>
  </connection>
</connections>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3">
    <bk>
      <extLst>
        <ext uri="{3e2802c4-a4d2-4d8b-9148-e3be6c30e623}">
          <xlrd:rvb i="6"/>
        </ext>
      </extLst>
    </bk>
    <bk>
      <extLst>
        <ext uri="{3e2802c4-a4d2-4d8b-9148-e3be6c30e623}">
          <xlrd:rvb i="12"/>
        </ext>
      </extLst>
    </bk>
    <bk>
      <extLst>
        <ext uri="{3e2802c4-a4d2-4d8b-9148-e3be6c30e623}">
          <xlrd:rvb i="18"/>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<sst xmlns="http://schemas.openxmlformats.org/spreadsheetml/2006/main" count="301" uniqueCount="76">
  <si>
    <t>Stock</t>
  </si>
  <si>
    <t>New Allocation</t>
  </si>
  <si>
    <t>Old Allocation</t>
  </si>
  <si>
    <t>Price</t>
  </si>
  <si>
    <t>HSA Available</t>
  </si>
  <si>
    <t>Allocation Diff</t>
  </si>
  <si>
    <t>Rapid Order</t>
  </si>
  <si>
    <t>Current Quantity</t>
  </si>
  <si>
    <t>Account Balance</t>
  </si>
  <si>
    <t>Additional Quantity</t>
  </si>
  <si>
    <t>Rounded Order Quantity</t>
  </si>
  <si>
    <t>Column1</t>
  </si>
  <si>
    <t>Column2</t>
  </si>
  <si>
    <t>Column3</t>
  </si>
  <si>
    <t>Column4</t>
  </si>
  <si>
    <t>Column5</t>
  </si>
  <si>
    <t>Column6</t>
  </si>
  <si>
    <t>Column7</t>
  </si>
  <si>
    <t>Column8</t>
  </si>
  <si>
    <t>Column9</t>
  </si>
  <si>
    <t>Column10</t>
  </si>
  <si>
    <t>Sat Jun 27 2020 8:15:23 pm ET</t>
  </si>
  <si>
    <t/>
  </si>
  <si>
    <t>Account:</t>
  </si>
  <si>
    <t>checking</t>
  </si>
  <si>
    <t>Account value</t>
  </si>
  <si>
    <t>$ Change</t>
  </si>
  <si>
    <t>% Change</t>
  </si>
  <si>
    <t xml:space="preserve">$10,000.00 </t>
  </si>
  <si>
    <t xml:space="preserve">$0.00 </t>
  </si>
  <si>
    <t>0.00%</t>
  </si>
  <si>
    <t>Cash &amp; cash alts</t>
  </si>
  <si>
    <t xml:space="preserve">$910.90 </t>
  </si>
  <si>
    <t>Margin balance*</t>
  </si>
  <si>
    <t>Maint req*</t>
  </si>
  <si>
    <t xml:space="preserve">$2,955.45 </t>
  </si>
  <si>
    <t>Stock buying power*</t>
  </si>
  <si>
    <t xml:space="preserve">$10,910.90 </t>
  </si>
  <si>
    <t>Options buying power*</t>
  </si>
  <si>
    <t xml:space="preserve">$5,910.90 </t>
  </si>
  <si>
    <t>Cash &amp; Cash Alternatives</t>
  </si>
  <si>
    <t>Current Value:</t>
  </si>
  <si>
    <t>Description</t>
  </si>
  <si>
    <t>Mkt Val</t>
  </si>
  <si>
    <t>Day Gain($)</t>
  </si>
  <si>
    <t>Accrued Interest</t>
  </si>
  <si>
    <t>Cash</t>
  </si>
  <si>
    <t>910.90</t>
  </si>
  <si>
    <t>0</t>
  </si>
  <si>
    <t xml:space="preserve">-- </t>
  </si>
  <si>
    <t>Positions</t>
  </si>
  <si>
    <t xml:space="preserve">$9,089.10 </t>
  </si>
  <si>
    <t>View:</t>
  </si>
  <si>
    <t>All positions (default)</t>
  </si>
  <si>
    <t>Symbol</t>
  </si>
  <si>
    <t>Qty</t>
  </si>
  <si>
    <t>Asset</t>
  </si>
  <si>
    <t>Cost</t>
  </si>
  <si>
    <t>Mkt value</t>
  </si>
  <si>
    <t>Day gain ($)</t>
  </si>
  <si>
    <t>Day gain (%)</t>
  </si>
  <si>
    <t>Gain ($)</t>
  </si>
  <si>
    <t>Gain (%)</t>
  </si>
  <si>
    <t>MSFT</t>
  </si>
  <si>
    <t>20</t>
  </si>
  <si>
    <t>Equity</t>
  </si>
  <si>
    <t>196.21</t>
  </si>
  <si>
    <t>3,924.20</t>
  </si>
  <si>
    <t>AAPL</t>
  </si>
  <si>
    <t>7</t>
  </si>
  <si>
    <t>353.63</t>
  </si>
  <si>
    <t>2,475.41?</t>
  </si>
  <si>
    <t>AMZN</t>
  </si>
  <si>
    <t>1</t>
  </si>
  <si>
    <t>2,689.49</t>
  </si>
  <si>
    <t>***END OF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</si>
</sst>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6"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44" fontId="0" fillId="0" borderId="0" xfId="0" applyNumberFormat="1"/>
    <xf numFmtId="166" fontId="0" fillId="0" borderId="0" xfId="0" applyNumberFormat="1"/>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connections" Target="connections.xml"/><Relationship Id="rId9" Type="http://schemas.microsoft.com/office/2017/06/relationships/rdRichValueStructure" Target="richData/rdrichvaluestructure.xml"/><Relationship Id="rId14"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ECB5FF7-3037-45C8-8486-4ECCF2CF2EF5}"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19">
  <rv s="0">
    <v>http://en.wikipedia.org/wiki/Public_domain</v>
    <v>Public domain</v>
  </rv>
  <rv s="0">
    <v>http://en.wikipedia.org/wiki/Microsoft</v>
    <v>Wikipedia</v>
  </rv>
  <rv s="1">
    <v>0</v>
    <v>1</v>
  </rv>
  <rv s="2">
    <v>Powered by Refinitiv</v>
    <v>6</v>
    <v>https://www.bing.com/th?id=AMMS_c6939a08cba290c186ef1b935254e91d&amp;qlt=95</v>
    <v>2</v>
    <v>https://www.bing.com/images/search?form=xlimg&amp;q=microsoft</v>
    <v>Image of Microsoft Corp</v>
    <v/>
  </rv>
  <rv s="0">
    <v>https://www.bing.com/financeapi/forcetrigger?t=a1xzim&amp;q=XNAS%3aMSFT&amp;form=skydnc</v>
    <v>Learn more on Bing</v>
  </rv>
  <rv s="3">
    <v>en-US</v>
    <v>a1xzim</v>
    <v>268435456</v>
    <v>268435457</v>
    <v>1</v>
    <v>Powered by Refinitiv</v>
    <v>0</v>
    <v>Microsoft Corp (XNAS:MSFT)</v>
    <v>3</v>
    <v>4</v>
    <v>Finance</v>
    <v>5</v>
    <v>203.95</v>
    <v>130.78</v>
    <v>0.91459999999999997</v>
    <v>-4.01</v>
    <v>-6.112E-4</v>
    <v>-2.0015999999999999E-2</v>
    <v>-0.12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199.89</v>
    <v>3</v>
    <v>Software &amp; IT Services</v>
    <v>Stock</v>
    <v>44008.99975618047</v>
    <v>4</v>
    <v>194.88</v>
    <v>1519266000000</v>
    <v>Microsoft Corp</v>
    <v>Microsoft Corp</v>
    <v>199.73</v>
    <v>35.338299999999997</v>
    <v>200.34</v>
    <v>196.33</v>
    <v>196.21</v>
    <v>7583440000</v>
    <v>MSFT</v>
    <v>Microsoft Corp (XNAS:MSFT)</v>
    <v>54675780</v>
    <v>34033604</v>
    <v>1993</v>
  </rv>
  <rv s="4">
    <v>5</v>
  </rv>
  <rv s="0">
    <v>http://ja.wikipedia.org/wiki/アップル_(企業)</v>
    <v>Wikipedia</v>
  </rv>
  <rv s="1">
    <v>0</v>
    <v>7</v>
  </rv>
  <rv s="2">
    <v>Powered by Refinitiv</v>
    <v>6</v>
    <v>https://www.bing.com/th?id=AMMS_4b742b6461de24cfdaeba0c724c4b15e&amp;qlt=95</v>
    <v>8</v>
    <v>https://www.bing.com/images/search?form=xlimg&amp;q=apple+inc</v>
    <v>Image of Apple Inc</v>
    <v/>
  </rv>
  <rv s="0">
    <v>https://www.bing.com/financeapi/forcetrigger?t=a1mou2&amp;q=XNAS%3aAAPL&amp;form=skydnc</v>
    <v>Learn more on Bing</v>
  </rv>
  <rv s="3">
    <v>en-US</v>
    <v>a1mou2</v>
    <v>268435456</v>
    <v>268435457</v>
    <v>1</v>
    <v>Powered by Refinitiv</v>
    <v>0</v>
    <v>Apple Inc (XNAS:AAPL)</v>
    <v>3</v>
    <v>4</v>
    <v>Finance</v>
    <v>5</v>
    <v>372.38</v>
    <v>192.58</v>
    <v>1.1503000000000001</v>
    <v>-11.21</v>
    <v>2.8279999999999997E-5</v>
    <v>-3.0726E-2</v>
    <v>0.01</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365.32</v>
    <v>9</v>
    <v>Computers, Phones &amp; Household Electronics</v>
    <v>Stock</v>
    <v>44008.999950635938</v>
    <v>10</v>
    <v>353.02</v>
    <v>1581339000000</v>
    <v>Apple Inc</v>
    <v>Apple Inc</v>
    <v>364.41</v>
    <v>28.601400000000002</v>
    <v>364.84</v>
    <v>353.63</v>
    <v>353.64</v>
    <v>4334335000</v>
    <v>AAPL</v>
    <v>Apple Inc (XNAS:AAPL)</v>
    <v>51314211</v>
    <v>34778307</v>
    <v>1977</v>
  </rv>
  <rv s="4">
    <v>11</v>
  </rv>
  <rv s="0">
    <v>http://en.wikipedia.org/wiki/Amazon_(company)</v>
    <v>Wikipedia</v>
  </rv>
  <rv s="1">
    <v>0</v>
    <v>13</v>
  </rv>
  <rv s="2">
    <v>Powered by Refinitiv</v>
    <v>6</v>
    <v>https://www.bing.com/th?id=AMMS_234d7638413b734c1560bf8e7f642960&amp;qlt=95</v>
    <v>14</v>
    <v>https://www.bing.com/images/search?form=xlimg&amp;q=amazon+com</v>
    <v>Image of Amazon.com Inc</v>
    <v/>
  </rv>
  <rv s="0">
    <v>https://www.bing.com/financeapi/forcetrigger?t=a1nhlh&amp;q=XNAS%3aAMZN&amp;form=skydnc</v>
    <v>Learn more on Bing</v>
  </rv>
  <rv s="3">
    <v>en-US</v>
    <v>a1nhlh</v>
    <v>268435456</v>
    <v>268435457</v>
    <v>1</v>
    <v>Powered by Refinitiv</v>
    <v>0</v>
    <v>Amazon.com Inc (XNAS:AMZN)</v>
    <v>3</v>
    <v>4</v>
    <v>Finance</v>
    <v>5</v>
    <v>2796</v>
    <v>1626.0318</v>
    <v>1.2986</v>
    <v>-61.71</v>
    <v>-1.255E-3</v>
    <v>-2.2402999999999999E-2</v>
    <v>-3.38</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2782.5688</v>
    <v>15</v>
    <v>Diversified Retail</v>
    <v>Stock</v>
    <v>44008.999964351562</v>
    <v>16</v>
    <v>2688</v>
    <v>1373919000000</v>
    <v>Amazon.com Inc</v>
    <v>Amazon.com Inc</v>
    <v>2775.056</v>
    <v>131.58410000000001</v>
    <v>2754.58</v>
    <v>2692.87</v>
    <v>2689.49</v>
    <v>498776000</v>
    <v>AMZN</v>
    <v>Amazon.com Inc (XNAS:AMZN)</v>
    <v>6500784</v>
    <v>3867233</v>
    <v>1996</v>
  </rv>
  <rv s="4">
    <v>17</v>
  </rv>
</rvData>
</file>

<file path=xl/richData/rdrichvaluestructure.xml><?xml version="1.0" encoding="utf-8"?>
<rvStructures xmlns="http://schemas.microsoft.com/office/spreadsheetml/2017/richdata" count="5">
  <s t="_hyperlink">
    <k n="Address" t="s"/>
    <k n="Text" t="s"/>
  </s>
  <s t="_sourceattribution">
    <k n="License" t="r"/>
    <k n="Source" t="r"/>
  </s>
  <s t="_imageurl">
    <k n="%ProviderInfo" t="s"/>
    <k n="_Flags"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spbArrays>
  <spbData count="7">
    <spb s="0">
      <v>0</v>
    </spb>
    <spb s="1">
      <v>0</v>
      <v>0</v>
    </spb>
    <spb s="2">
      <v>0</v>
      <v>0</v>
      <v>0</v>
    </spb>
    <spb s="3">
      <v>1</v>
      <v>2</v>
      <v>2</v>
      <v>2</v>
    </spb>
    <spb s="4">
      <v>1</v>
      <v>2</v>
      <v>2</v>
      <v>1</v>
      <v>3</v>
      <v>1</v>
      <v>4</v>
      <v>1</v>
      <v>1</v>
      <v>5</v>
      <v>5</v>
      <v>6</v>
      <v>7</v>
      <v>1</v>
      <v>1</v>
      <v>1</v>
      <v>5</v>
      <v>8</v>
      <v>9</v>
      <v>10</v>
      <v>11</v>
      <v>10</v>
      <v>5</v>
      <v>1</v>
      <v>1</v>
      <v>6</v>
    </spb>
    <spb s="5">
      <v>at close</v>
      <v>from previous close</v>
      <v>from previous close</v>
      <v>Source: Nasdaq</v>
      <v>GMT</v>
      <v>Delayed 15 minutes</v>
      <v>from close</v>
      <v>from close</v>
    </spb>
    <spb s="6">
      <v>2</v>
    </spb>
  </spbData>
</supportingPropertyBags>
</file>

<file path=xl/richData/rdsupportingpropertybagstructure.xml><?xml version="1.0" encoding="utf-8"?>
<spbStructures xmlns="http://schemas.microsoft.com/office/spreadsheetml/2017/richdata2" count="7">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 h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18199A-2C31-44FB-BF9D-F04DBA72E292}" name="positions" displayName="positions" ref="A1:J29" tableType="queryTable" totalsRowShown="0">
  <autoFilter ref="A1:J29" xr:uid="{A4E9F00C-F994-4ABF-9E7A-22816C373EEE}"/>
  <tableColumns count="10">
    <tableColumn id="1" xr3:uid="{213C1BCD-5067-433B-A2D7-A1BCEA74035E}" uniqueName="1" name="Column1" queryTableFieldId="1" dataDxfId="9"/>
    <tableColumn id="2" xr3:uid="{536A0B9D-AEE0-482B-AF8A-964E9F465CDB}" uniqueName="2" name="Column2" queryTableFieldId="2" dataDxfId="8"/>
    <tableColumn id="3" xr3:uid="{43DA2C90-514C-4C24-AE24-EDB58C8C07A8}" uniqueName="3" name="Column3" queryTableFieldId="3" dataDxfId="7"/>
    <tableColumn id="4" xr3:uid="{6BE819E6-A123-4E76-A3CE-C1FC0D73DE85}" uniqueName="4" name="Column4" queryTableFieldId="4" dataDxfId="6"/>
    <tableColumn id="5" xr3:uid="{B752F99A-CD5A-4D22-A138-A3A478FBFC85}" uniqueName="5" name="Column5" queryTableFieldId="5" dataDxfId="5"/>
    <tableColumn id="6" xr3:uid="{E8E3D678-E2F1-4807-9F76-9CAFC65491F8}" uniqueName="6" name="Column6" queryTableFieldId="6" dataDxfId="4"/>
    <tableColumn id="7" xr3:uid="{2375D085-A1BB-4326-924E-827D4A93C790}" uniqueName="7" name="Column7" queryTableFieldId="7" dataDxfId="3"/>
    <tableColumn id="8" xr3:uid="{ACD749CB-1618-4EBA-AF56-3253B0A45622}" uniqueName="8" name="Column8" queryTableFieldId="8" dataDxfId="2"/>
    <tableColumn id="9" xr3:uid="{1C1EFE86-2AAD-408F-AF93-957618E1F028}" uniqueName="9" name="Column9" queryTableFieldId="9" dataDxfId="1"/>
    <tableColumn id="10" xr3:uid="{D5CA2779-9156-4D57-BCAC-C1E216739D58}" uniqueName="10" name="Column10"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5A1E-EDAF-4FE4-A4EF-D3B396565CB1}">
  <dimension ref="A1:Y5"/>
  <sheetViews>
    <sheetView tabSelected="1" workbookViewId="0">
      <selection activeCell="C7" sqref="C7"/>
    </sheetView>
  </sheetViews>
  <sheetFormatPr defaultRowHeight="14.25" x14ac:dyDescent="0.45"/>
  <cols>
    <col min="1" max="1" width="43.3984375" bestFit="1" customWidth="1"/>
    <col min="2" max="2" width="10.59765625" style="2" bestFit="1" customWidth="1"/>
    <col min="3" max="3" width="13.73046875" style="1" bestFit="1" customWidth="1"/>
    <col min="4" max="4" width="14.73046875" style="1" bestFit="1" customWidth="1"/>
    <col min="5" max="5" width="14.73046875" style="1" customWidth="1"/>
    <col min="6" max="6" width="16.59765625" style="3" bestFit="1" customWidth="1"/>
    <col min="7" max="7" width="21" style="3" bestFit="1" customWidth="1"/>
    <col min="8" max="8" width="24.73046875" style="3" bestFit="1" customWidth="1"/>
    <col min="9" max="9" width="16.73046875" style="3" bestFit="1" customWidth="1"/>
    <col min="10" max="10" width="17.86328125" style="3" bestFit="1" customWidth="1"/>
    <col min="13" max="13" width="18" bestFit="1" customWidth="1"/>
    <col min="14" max="14" width="11.59765625" bestFit="1" customWidth="1"/>
    <col min="16" max="16" width="20.265625" bestFit="1" customWidth="1"/>
    <col min="17" max="17" width="19.86328125" bestFit="1" customWidth="1"/>
    <col min="18" max="18" width="19.59765625" bestFit="1" customWidth="1"/>
    <col min="19" max="19" width="15.73046875" bestFit="1" customWidth="1"/>
    <col min="20" max="20" width="16.86328125" bestFit="1" customWidth="1"/>
    <col min="21" max="21" width="16.3984375" bestFit="1" customWidth="1"/>
    <col min="22" max="22" width="16.1328125" bestFit="1" customWidth="1"/>
    <col min="23" max="23" width="12.265625" bestFit="1" customWidth="1"/>
    <col min="24" max="24" width="18" bestFit="1" customWidth="1"/>
    <col min="25" max="25" width="11.59765625" bestFit="1" customWidth="1"/>
  </cols>
  <sheetData>
    <row r="1" spans="1:25" x14ac:dyDescent="0.45">
      <c r="A1" t="s">
        <v>0</v>
      </c>
      <c r="B1" t="s">
        <v>3</v>
      </c>
      <c r="C1" t="s">
        <v>2</v>
      </c>
      <c r="D1" t="s">
        <v>1</v>
      </c>
      <c r="E1" t="s">
        <v>5</v>
      </c>
      <c r="F1" t="s">
        <v>7</v>
      </c>
      <c r="G1" t="s">
        <v>9</v>
      </c>
      <c r="H1" t="s">
        <v>10</v>
      </c>
      <c r="I1" t="s">
        <v>6</v>
      </c>
      <c r="J1" t="s">
        <v>8</v>
      </c>
    </row>
    <row r="2" spans="1:25" x14ac:dyDescent="0.45">
      <c r="A2" t="e" vm="1">
        <v>#VALUE!</v>
      </c>
      <c r="B2" s="2" cm="1">
        <f t="array" ref="B2">_FV(A2,"Price (Extended hours)",TRUE)</f>
        <v>196.21</v>
      </c>
      <c r="C2" s="1">
        <f>($F2*$B2)/$J$2</f>
        <v>0.39242000000000005</v>
      </c>
      <c r="D2" s="1">
        <v>0.4</v>
      </c>
      <c r="E2" s="1">
        <f t="shared" ref="E2:E4" si="0">D2-C2</f>
        <v>7.5799999999999756E-3</v>
      </c>
      <c r="F2" t="str">
        <f>IF( ISNA(VLOOKUP(_FV($A2,"Ticker symbol",TRUE), Positions!A:B,2,FALSE)),0,VLOOKUP(_FV($A2,"Ticker symbol",TRUE), Positions!A:B,2,FALSE))</f>
        <v>20</v>
      </c>
      <c r="G2" s="3">
        <f>(($D2*$J$2)/B2) -$F2</f>
        <v>0.38632077875745452</v>
      </c>
      <c r="H2" s="3">
        <f>IF($G2&lt;0,MIN(ROUNDUP($G2,0)*-1,$F2),ROUNDDOWN($G2,0))</f>
        <v>0</v>
      </c>
      <c r="I2" t="str" cm="1">
        <f t="array" ref="I2">IF($H2 &lt; 0,"s","b")&amp;$H2&amp;_FV($A2,"Ticker symbol",TRUE)</f>
        <v>b0MSFT</v>
      </c>
      <c r="J2" s="2" t="str">
        <f>Positions!A6</f>
        <v xml:space="preserve">$10,000.00 </v>
      </c>
    </row>
    <row r="3" spans="1:25" x14ac:dyDescent="0.45">
      <c r="A3" t="e" vm="2">
        <v>#VALUE!</v>
      </c>
      <c r="B3" s="2" cm="1">
        <f t="array" ref="B3">_FV(A3,"Price")</f>
        <v>353.63</v>
      </c>
      <c r="C3" s="1">
        <f t="shared" ref="C3:C4" si="1">($F3*$B3)/$J$2</f>
        <v>0.24754099999999998</v>
      </c>
      <c r="D3" s="1">
        <v>0.25</v>
      </c>
      <c r="E3" s="1">
        <f t="shared" si="0"/>
        <v>2.4590000000000167E-3</v>
      </c>
      <c r="F3" t="str">
        <f>IF( ISNA(VLOOKUP(_FV($A3,"Ticker symbol",TRUE), Positions!A:B,2,FALSE)),0,VLOOKUP(_FV($A3,"Ticker symbol",TRUE), Positions!A:B,2,FALSE))</f>
        <v>7</v>
      </c>
      <c r="G3" s="3">
        <f t="shared" ref="G3:G4" si="2">(($D3*$J$2)/B3) -$F3</f>
        <v>6.9535955659870474E-2</v>
      </c>
      <c r="H3" s="3">
        <f t="shared" ref="H3:H4" si="3">IF($G3&lt;0,MIN(ROUNDUP($G3,0)*-1,$F3),ROUNDDOWN($G3,0))</f>
        <v>0</v>
      </c>
      <c r="I3" t="str" cm="1">
        <f t="array" ref="I3">IF($H3 &lt; 0,"s","b")&amp;$H3&amp;_FV($A3,"Ticker symbol",TRUE)</f>
        <v>b0AAPL</v>
      </c>
      <c r="J3"/>
    </row>
    <row r="4" spans="1:25" x14ac:dyDescent="0.45">
      <c r="A4" t="e" vm="3">
        <v>#VALUE!</v>
      </c>
      <c r="B4" s="2" cm="1">
        <f t="array" ref="B4">_FV(A4,"Price (Extended hours)",TRUE)</f>
        <v>2689.49</v>
      </c>
      <c r="C4" s="1">
        <f t="shared" si="1"/>
        <v>0.26894899999999999</v>
      </c>
      <c r="D4" s="1">
        <v>0.3</v>
      </c>
      <c r="E4" s="1">
        <f t="shared" si="0"/>
        <v>3.1050999999999995E-2</v>
      </c>
      <c r="F4" t="str">
        <f>IF( ISNA(VLOOKUP(_FV($A4,"Ticker symbol",TRUE), Positions!A:B,2,FALSE)),0,VLOOKUP(_FV($A4,"Ticker symbol",TRUE), Positions!A:B,2,FALSE))</f>
        <v>1</v>
      </c>
      <c r="G4" s="3">
        <f t="shared" si="2"/>
        <v>0.11545311564646088</v>
      </c>
      <c r="H4" s="3">
        <f t="shared" si="3"/>
        <v>0</v>
      </c>
      <c r="I4" t="str" cm="1">
        <f t="array" ref="I4">IF($H4 &lt; 0,"s","b")&amp;$H4&amp;_FV($A4,"Ticker symbol",TRUE)</f>
        <v>b0AMZN</v>
      </c>
      <c r="J4"/>
    </row>
    <row r="5" spans="1:25" x14ac:dyDescent="0.45">
      <c r="X5" t="s">
        <v>4</v>
      </c>
      <c r="Y5" s="2">
        <v>8000</v>
      </c>
    </row>
  </sheetData>
  <autoFilter ref="A1:I1" xr:uid="{6A37E7EC-918D-4A7F-95EF-77F1D016B4A4}"/>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753A1-2AC0-4DCA-BEF4-799A87876D53}">
  <dimension ref="A1:J29"/>
  <sheetViews>
    <sheetView workbookViewId="0">
      <selection activeCell="A27" sqref="A27"/>
    </sheetView>
  </sheetViews>
  <sheetFormatPr defaultRowHeight="14.25" x14ac:dyDescent="0.45"/>
  <cols>
    <col min="1" max="1" width="25.33203125" bestFit="1" customWidth="1"/>
    <col min="2" max="2" width="17.73046875" bestFit="1" customWidth="1"/>
    <col min="3" max="3" width="10.19921875" bestFit="1" customWidth="1"/>
    <col min="4" max="4" width="13.6640625" bestFit="1" customWidth="1"/>
    <col min="5" max="7" width="10.19921875" bestFit="1" customWidth="1"/>
    <col min="8" max="8" width="10.59765625" bestFit="1" customWidth="1"/>
    <col min="9" max="9" width="10.19921875" bestFit="1" customWidth="1"/>
    <col min="10" max="10" width="11.19921875" bestFit="1" customWidth="1"/>
  </cols>
  <sheetData>
    <row r="1" spans="1:10" x14ac:dyDescent="0.45">
      <c r="A1" t="s">
        <v>11</v>
      </c>
      <c r="B1" t="s">
        <v>12</v>
      </c>
      <c r="C1" t="s">
        <v>13</v>
      </c>
      <c r="D1" t="s">
        <v>14</v>
      </c>
      <c r="E1" t="s">
        <v>15</v>
      </c>
      <c r="F1" t="s">
        <v>16</v>
      </c>
      <c r="G1" t="s">
        <v>17</v>
      </c>
      <c r="H1" t="s">
        <v>18</v>
      </c>
      <c r="I1" t="s">
        <v>19</v>
      </c>
      <c r="J1" t="s">
        <v>20</v>
      </c>
    </row>
    <row r="2" spans="1:10" x14ac:dyDescent="0.45">
      <c r="A2" s="4" t="s">
        <v>21</v>
      </c>
      <c r="B2" s="4" t="s">
        <v>22</v>
      </c>
      <c r="C2" s="4" t="s">
        <v>22</v>
      </c>
      <c r="D2" s="4" t="s">
        <v>22</v>
      </c>
      <c r="E2" s="4" t="s">
        <v>22</v>
      </c>
      <c r="F2" s="4" t="s">
        <v>22</v>
      </c>
      <c r="G2" s="4" t="s">
        <v>22</v>
      </c>
      <c r="H2" s="4" t="s">
        <v>22</v>
      </c>
      <c r="I2" s="4" t="s">
        <v>22</v>
      </c>
      <c r="J2" s="4" t="s">
        <v>22</v>
      </c>
    </row>
    <row r="3" spans="1:10" x14ac:dyDescent="0.45">
      <c r="A3" s="4" t="s">
        <v>23</v>
      </c>
      <c r="B3" s="4" t="s">
        <v>24</v>
      </c>
      <c r="C3" s="4" t="s">
        <v>22</v>
      </c>
      <c r="D3" s="4" t="s">
        <v>22</v>
      </c>
      <c r="E3" s="4" t="s">
        <v>22</v>
      </c>
      <c r="F3" s="4" t="s">
        <v>22</v>
      </c>
      <c r="G3" s="4" t="s">
        <v>22</v>
      </c>
      <c r="H3" s="4" t="s">
        <v>22</v>
      </c>
      <c r="I3" s="4" t="s">
        <v>22</v>
      </c>
      <c r="J3" s="4" t="s">
        <v>22</v>
      </c>
    </row>
    <row r="4" spans="1:10" x14ac:dyDescent="0.45">
      <c r="A4" s="4" t="s">
        <v>22</v>
      </c>
      <c r="B4" s="4" t="s">
        <v>22</v>
      </c>
      <c r="C4" s="4" t="s">
        <v>22</v>
      </c>
      <c r="D4" s="4" t="s">
        <v>22</v>
      </c>
      <c r="E4" s="4" t="s">
        <v>22</v>
      </c>
      <c r="F4" s="4" t="s">
        <v>22</v>
      </c>
      <c r="G4" s="4" t="s">
        <v>22</v>
      </c>
      <c r="H4" s="4" t="s">
        <v>22</v>
      </c>
      <c r="I4" s="4" t="s">
        <v>22</v>
      </c>
      <c r="J4" s="4" t="s">
        <v>22</v>
      </c>
    </row>
    <row r="5" spans="1:10" x14ac:dyDescent="0.45">
      <c r="A5" s="4" t="s">
        <v>25</v>
      </c>
      <c r="B5" s="4" t="s">
        <v>26</v>
      </c>
      <c r="C5" s="4" t="s">
        <v>27</v>
      </c>
      <c r="D5" s="4" t="s">
        <v>22</v>
      </c>
      <c r="E5" s="4" t="s">
        <v>22</v>
      </c>
      <c r="F5" s="4" t="s">
        <v>22</v>
      </c>
      <c r="G5" s="4" t="s">
        <v>22</v>
      </c>
      <c r="H5" s="4" t="s">
        <v>22</v>
      </c>
      <c r="I5" s="4" t="s">
        <v>22</v>
      </c>
      <c r="J5" s="4" t="s">
        <v>22</v>
      </c>
    </row>
    <row r="6" spans="1:10" x14ac:dyDescent="0.45">
      <c r="A6" s="4" t="s">
        <v>28</v>
      </c>
      <c r="B6" s="4" t="s">
        <v>29</v>
      </c>
      <c r="C6" s="4" t="s">
        <v>30</v>
      </c>
      <c r="D6" s="4" t="s">
        <v>22</v>
      </c>
      <c r="E6" s="4" t="s">
        <v>22</v>
      </c>
      <c r="F6" s="4" t="s">
        <v>22</v>
      </c>
      <c r="G6" s="4" t="s">
        <v>22</v>
      </c>
      <c r="H6" s="4" t="s">
        <v>22</v>
      </c>
      <c r="I6" s="4" t="s">
        <v>22</v>
      </c>
      <c r="J6" s="4" t="s">
        <v>22</v>
      </c>
    </row>
    <row r="7" spans="1:10" x14ac:dyDescent="0.45">
      <c r="A7" s="4" t="s">
        <v>22</v>
      </c>
      <c r="B7" s="4" t="s">
        <v>22</v>
      </c>
      <c r="C7" s="4" t="s">
        <v>22</v>
      </c>
      <c r="D7" s="4" t="s">
        <v>22</v>
      </c>
      <c r="E7" s="4" t="s">
        <v>22</v>
      </c>
      <c r="F7" s="4" t="s">
        <v>22</v>
      </c>
      <c r="G7" s="4" t="s">
        <v>22</v>
      </c>
      <c r="H7" s="4" t="s">
        <v>22</v>
      </c>
      <c r="I7" s="4" t="s">
        <v>22</v>
      </c>
      <c r="J7" s="4" t="s">
        <v>22</v>
      </c>
    </row>
    <row r="8" spans="1:10" x14ac:dyDescent="0.45">
      <c r="A8" s="4" t="s">
        <v>31</v>
      </c>
      <c r="B8" s="4" t="s">
        <v>32</v>
      </c>
      <c r="C8" s="4" t="s">
        <v>29</v>
      </c>
      <c r="D8" s="4" t="s">
        <v>30</v>
      </c>
      <c r="E8" s="4" t="s">
        <v>22</v>
      </c>
      <c r="F8" s="4" t="s">
        <v>22</v>
      </c>
      <c r="G8" s="4" t="s">
        <v>22</v>
      </c>
      <c r="H8" s="4" t="s">
        <v>22</v>
      </c>
      <c r="I8" s="4" t="s">
        <v>22</v>
      </c>
      <c r="J8" s="4" t="s">
        <v>22</v>
      </c>
    </row>
    <row r="9" spans="1:10" x14ac:dyDescent="0.45">
      <c r="A9" s="4" t="s">
        <v>33</v>
      </c>
      <c r="B9" s="4" t="s">
        <v>29</v>
      </c>
      <c r="C9" s="4" t="s">
        <v>22</v>
      </c>
      <c r="D9" s="4" t="s">
        <v>22</v>
      </c>
      <c r="E9" s="4" t="s">
        <v>22</v>
      </c>
      <c r="F9" s="4" t="s">
        <v>22</v>
      </c>
      <c r="G9" s="4" t="s">
        <v>22</v>
      </c>
      <c r="H9" s="4" t="s">
        <v>22</v>
      </c>
      <c r="I9" s="4" t="s">
        <v>22</v>
      </c>
      <c r="J9" s="4" t="s">
        <v>22</v>
      </c>
    </row>
    <row r="10" spans="1:10" x14ac:dyDescent="0.45">
      <c r="A10" s="4" t="s">
        <v>34</v>
      </c>
      <c r="B10" s="4" t="s">
        <v>35</v>
      </c>
      <c r="C10" s="4" t="s">
        <v>22</v>
      </c>
      <c r="D10" s="4" t="s">
        <v>22</v>
      </c>
      <c r="E10" s="4" t="s">
        <v>22</v>
      </c>
      <c r="F10" s="4" t="s">
        <v>22</v>
      </c>
      <c r="G10" s="4" t="s">
        <v>22</v>
      </c>
      <c r="H10" s="4" t="s">
        <v>22</v>
      </c>
      <c r="I10" s="4" t="s">
        <v>22</v>
      </c>
      <c r="J10" s="4" t="s">
        <v>22</v>
      </c>
    </row>
    <row r="11" spans="1:10" x14ac:dyDescent="0.45">
      <c r="A11" s="4" t="s">
        <v>36</v>
      </c>
      <c r="B11" s="4" t="s">
        <v>37</v>
      </c>
      <c r="C11" s="4" t="s">
        <v>22</v>
      </c>
      <c r="D11" s="4" t="s">
        <v>22</v>
      </c>
      <c r="E11" s="4" t="s">
        <v>22</v>
      </c>
      <c r="F11" s="4" t="s">
        <v>22</v>
      </c>
      <c r="G11" s="4" t="s">
        <v>22</v>
      </c>
      <c r="H11" s="4" t="s">
        <v>22</v>
      </c>
      <c r="I11" s="4" t="s">
        <v>22</v>
      </c>
      <c r="J11" s="4" t="s">
        <v>22</v>
      </c>
    </row>
    <row r="12" spans="1:10" x14ac:dyDescent="0.45">
      <c r="A12" s="4" t="s">
        <v>38</v>
      </c>
      <c r="B12" s="4" t="s">
        <v>39</v>
      </c>
      <c r="C12" s="4" t="s">
        <v>22</v>
      </c>
      <c r="D12" s="4" t="s">
        <v>22</v>
      </c>
      <c r="E12" s="4" t="s">
        <v>22</v>
      </c>
      <c r="F12" s="4" t="s">
        <v>22</v>
      </c>
      <c r="G12" s="4" t="s">
        <v>22</v>
      </c>
      <c r="H12" s="4" t="s">
        <v>22</v>
      </c>
      <c r="I12" s="4" t="s">
        <v>22</v>
      </c>
      <c r="J12" s="4" t="s">
        <v>22</v>
      </c>
    </row>
    <row r="13" spans="1:10" x14ac:dyDescent="0.45">
      <c r="A13" s="4" t="s">
        <v>22</v>
      </c>
      <c r="B13" s="4" t="s">
        <v>22</v>
      </c>
      <c r="C13" s="4" t="s">
        <v>22</v>
      </c>
      <c r="D13" s="4" t="s">
        <v>22</v>
      </c>
      <c r="E13" s="4" t="s">
        <v>22</v>
      </c>
      <c r="F13" s="4" t="s">
        <v>22</v>
      </c>
      <c r="G13" s="4" t="s">
        <v>22</v>
      </c>
      <c r="H13" s="4" t="s">
        <v>22</v>
      </c>
      <c r="I13" s="4" t="s">
        <v>22</v>
      </c>
      <c r="J13" s="4" t="s">
        <v>22</v>
      </c>
    </row>
    <row r="14" spans="1:10" x14ac:dyDescent="0.45">
      <c r="A14" s="4" t="s">
        <v>40</v>
      </c>
      <c r="B14" s="4" t="s">
        <v>22</v>
      </c>
      <c r="C14" s="4" t="s">
        <v>22</v>
      </c>
      <c r="D14" s="4" t="s">
        <v>22</v>
      </c>
      <c r="E14" s="4" t="s">
        <v>22</v>
      </c>
      <c r="F14" s="4" t="s">
        <v>22</v>
      </c>
      <c r="G14" s="4" t="s">
        <v>22</v>
      </c>
      <c r="H14" s="4" t="s">
        <v>22</v>
      </c>
      <c r="I14" s="4" t="s">
        <v>22</v>
      </c>
      <c r="J14" s="4" t="s">
        <v>22</v>
      </c>
    </row>
    <row r="15" spans="1:10" x14ac:dyDescent="0.45">
      <c r="A15" s="4" t="s">
        <v>41</v>
      </c>
      <c r="B15" s="4" t="s">
        <v>32</v>
      </c>
      <c r="C15" s="4" t="s">
        <v>29</v>
      </c>
      <c r="D15" s="4" t="s">
        <v>30</v>
      </c>
      <c r="E15" s="4" t="s">
        <v>22</v>
      </c>
      <c r="F15" s="4" t="s">
        <v>22</v>
      </c>
      <c r="G15" s="4" t="s">
        <v>22</v>
      </c>
      <c r="H15" s="4" t="s">
        <v>22</v>
      </c>
      <c r="I15" s="4" t="s">
        <v>22</v>
      </c>
      <c r="J15" s="4" t="s">
        <v>22</v>
      </c>
    </row>
    <row r="16" spans="1:10" x14ac:dyDescent="0.45">
      <c r="A16" s="4" t="s">
        <v>42</v>
      </c>
      <c r="B16" s="4" t="s">
        <v>43</v>
      </c>
      <c r="C16" s="4" t="s">
        <v>44</v>
      </c>
      <c r="D16" s="4" t="s">
        <v>45</v>
      </c>
      <c r="E16" s="4" t="s">
        <v>22</v>
      </c>
      <c r="F16" s="4" t="s">
        <v>22</v>
      </c>
      <c r="G16" s="4" t="s">
        <v>22</v>
      </c>
      <c r="H16" s="4" t="s">
        <v>22</v>
      </c>
      <c r="I16" s="4" t="s">
        <v>22</v>
      </c>
      <c r="J16" s="4" t="s">
        <v>22</v>
      </c>
    </row>
    <row r="17" spans="1:10" x14ac:dyDescent="0.45">
      <c r="A17" s="4" t="s">
        <v>46</v>
      </c>
      <c r="B17" s="4" t="s">
        <v>47</v>
      </c>
      <c r="C17" s="4" t="s">
        <v>48</v>
      </c>
      <c r="D17" s="4" t="s">
        <v>49</v>
      </c>
      <c r="E17" s="4" t="s">
        <v>22</v>
      </c>
      <c r="F17" s="4" t="s">
        <v>22</v>
      </c>
      <c r="G17" s="4" t="s">
        <v>22</v>
      </c>
      <c r="H17" s="4" t="s">
        <v>22</v>
      </c>
      <c r="I17" s="4" t="s">
        <v>22</v>
      </c>
      <c r="J17" s="4" t="s">
        <v>22</v>
      </c>
    </row>
    <row r="18" spans="1:10" x14ac:dyDescent="0.45">
      <c r="A18" s="4" t="s">
        <v>22</v>
      </c>
      <c r="B18" s="4" t="s">
        <v>22</v>
      </c>
      <c r="C18" s="4" t="s">
        <v>22</v>
      </c>
      <c r="D18" s="4" t="s">
        <v>22</v>
      </c>
      <c r="E18" s="4" t="s">
        <v>22</v>
      </c>
      <c r="F18" s="4" t="s">
        <v>22</v>
      </c>
      <c r="G18" s="4" t="s">
        <v>22</v>
      </c>
      <c r="H18" s="4" t="s">
        <v>22</v>
      </c>
      <c r="I18" s="4" t="s">
        <v>22</v>
      </c>
      <c r="J18" s="4" t="s">
        <v>22</v>
      </c>
    </row>
    <row r="19" spans="1:10" x14ac:dyDescent="0.45">
      <c r="A19" s="4" t="s">
        <v>50</v>
      </c>
      <c r="B19" s="4" t="s">
        <v>22</v>
      </c>
      <c r="C19" s="4" t="s">
        <v>22</v>
      </c>
      <c r="D19" s="4" t="s">
        <v>22</v>
      </c>
      <c r="E19" s="4" t="s">
        <v>22</v>
      </c>
      <c r="F19" s="4" t="s">
        <v>22</v>
      </c>
      <c r="G19" s="4" t="s">
        <v>22</v>
      </c>
      <c r="H19" s="4" t="s">
        <v>22</v>
      </c>
      <c r="I19" s="4" t="s">
        <v>22</v>
      </c>
      <c r="J19" s="4" t="s">
        <v>22</v>
      </c>
    </row>
    <row r="20" spans="1:10" x14ac:dyDescent="0.45">
      <c r="A20" s="4" t="s">
        <v>41</v>
      </c>
      <c r="B20" s="4" t="s">
        <v>51</v>
      </c>
      <c r="C20" s="4" t="s">
        <v>29</v>
      </c>
      <c r="D20" s="4" t="s">
        <v>30</v>
      </c>
      <c r="E20" s="4" t="s">
        <v>22</v>
      </c>
      <c r="F20" s="4" t="s">
        <v>22</v>
      </c>
      <c r="G20" s="4" t="s">
        <v>22</v>
      </c>
      <c r="H20" s="4" t="s">
        <v>22</v>
      </c>
      <c r="I20" s="4" t="s">
        <v>22</v>
      </c>
      <c r="J20" s="4" t="s">
        <v>22</v>
      </c>
    </row>
    <row r="21" spans="1:10" x14ac:dyDescent="0.45">
      <c r="A21" s="4" t="s">
        <v>52</v>
      </c>
      <c r="B21" s="4" t="s">
        <v>53</v>
      </c>
      <c r="C21" s="4" t="s">
        <v>22</v>
      </c>
      <c r="D21" s="4" t="s">
        <v>22</v>
      </c>
      <c r="E21" s="4" t="s">
        <v>22</v>
      </c>
      <c r="F21" s="4" t="s">
        <v>22</v>
      </c>
      <c r="G21" s="4" t="s">
        <v>22</v>
      </c>
      <c r="H21" s="4" t="s">
        <v>22</v>
      </c>
      <c r="I21" s="4" t="s">
        <v>22</v>
      </c>
      <c r="J21" s="4" t="s">
        <v>22</v>
      </c>
    </row>
    <row r="22" spans="1:10" x14ac:dyDescent="0.45">
      <c r="A22" s="4" t="s">
        <v>54</v>
      </c>
      <c r="B22" s="4" t="s">
        <v>55</v>
      </c>
      <c r="C22" s="4" t="s">
        <v>56</v>
      </c>
      <c r="D22" s="4" t="s">
        <v>3</v>
      </c>
      <c r="E22" s="4" t="s">
        <v>57</v>
      </c>
      <c r="F22" s="4" t="s">
        <v>58</v>
      </c>
      <c r="G22" s="4" t="s">
        <v>59</v>
      </c>
      <c r="H22" s="4" t="s">
        <v>60</v>
      </c>
      <c r="I22" s="4" t="s">
        <v>61</v>
      </c>
      <c r="J22" s="4" t="s">
        <v>62</v>
      </c>
    </row>
    <row r="23" spans="1:10" x14ac:dyDescent="0.45">
      <c r="A23" s="4" t="s">
        <v>63</v>
      </c>
      <c r="B23" s="4" t="s">
        <v>64</v>
      </c>
      <c r="C23" s="4" t="s">
        <v>65</v>
      </c>
      <c r="D23" s="4" t="s">
        <v>66</v>
      </c>
      <c r="E23" s="4" t="s">
        <v>67</v>
      </c>
      <c r="F23" s="4" t="s">
        <v>67</v>
      </c>
      <c r="G23" s="4" t="s">
        <v>48</v>
      </c>
      <c r="H23" s="4" t="s">
        <v>30</v>
      </c>
      <c r="I23" s="4" t="s">
        <v>48</v>
      </c>
      <c r="J23" s="4" t="s">
        <v>30</v>
      </c>
    </row>
    <row r="24" spans="1:10" x14ac:dyDescent="0.45">
      <c r="A24" s="4" t="s">
        <v>68</v>
      </c>
      <c r="B24" s="4" t="s">
        <v>69</v>
      </c>
      <c r="C24" s="4" t="s">
        <v>65</v>
      </c>
      <c r="D24" s="4" t="s">
        <v>70</v>
      </c>
      <c r="E24" s="4" t="s">
        <v>71</v>
      </c>
      <c r="F24" s="4" t="s">
        <v>71</v>
      </c>
      <c r="G24" s="4" t="s">
        <v>48</v>
      </c>
      <c r="H24" s="4" t="s">
        <v>30</v>
      </c>
      <c r="I24" s="4" t="s">
        <v>48</v>
      </c>
      <c r="J24" s="4" t="s">
        <v>30</v>
      </c>
    </row>
    <row r="25" spans="1:10" x14ac:dyDescent="0.45">
      <c r="A25" s="4" t="s">
        <v>72</v>
      </c>
      <c r="B25" s="4" t="s">
        <v>73</v>
      </c>
      <c r="C25" s="4" t="s">
        <v>65</v>
      </c>
      <c r="D25" s="4" t="s">
        <v>74</v>
      </c>
      <c r="E25" s="4" t="s">
        <v>74</v>
      </c>
      <c r="F25" s="4" t="s">
        <v>74</v>
      </c>
      <c r="G25" s="4" t="s">
        <v>48</v>
      </c>
      <c r="H25" s="4" t="s">
        <v>30</v>
      </c>
      <c r="I25" s="4" t="s">
        <v>48</v>
      </c>
      <c r="J25" s="4" t="s">
        <v>30</v>
      </c>
    </row>
    <row r="26" spans="1:10" x14ac:dyDescent="0.45">
      <c r="A26" s="4" t="s">
        <v>22</v>
      </c>
      <c r="B26" s="4" t="s">
        <v>22</v>
      </c>
      <c r="C26" s="4" t="s">
        <v>22</v>
      </c>
      <c r="D26" s="4" t="s">
        <v>22</v>
      </c>
      <c r="E26" s="4" t="s">
        <v>22</v>
      </c>
      <c r="F26" s="4" t="s">
        <v>22</v>
      </c>
      <c r="G26" s="4" t="s">
        <v>22</v>
      </c>
      <c r="H26" s="4" t="s">
        <v>22</v>
      </c>
      <c r="I26" s="4" t="s">
        <v>22</v>
      </c>
      <c r="J26" s="4" t="s">
        <v>22</v>
      </c>
    </row>
    <row r="27" spans="1:10" x14ac:dyDescent="0.45">
      <c r="A27" s="4" t="s">
        <v>22</v>
      </c>
      <c r="B27" s="4" t="s">
        <v>22</v>
      </c>
      <c r="C27" s="4" t="s">
        <v>22</v>
      </c>
      <c r="D27" s="4" t="s">
        <v>22</v>
      </c>
      <c r="E27" s="4" t="s">
        <v>22</v>
      </c>
      <c r="F27" s="4" t="s">
        <v>22</v>
      </c>
      <c r="G27" s="4" t="s">
        <v>22</v>
      </c>
      <c r="H27" s="4" t="s">
        <v>22</v>
      </c>
      <c r="I27" s="4" t="s">
        <v>22</v>
      </c>
      <c r="J27" s="4" t="s">
        <v>22</v>
      </c>
    </row>
    <row r="28" spans="1:10" x14ac:dyDescent="0.45">
      <c r="A28" s="4" t="s">
        <v>22</v>
      </c>
      <c r="B28" s="4" t="s">
        <v>22</v>
      </c>
      <c r="C28" s="4" t="s">
        <v>22</v>
      </c>
      <c r="D28" s="4" t="s">
        <v>22</v>
      </c>
      <c r="E28" s="4" t="s">
        <v>22</v>
      </c>
      <c r="F28" s="4" t="s">
        <v>22</v>
      </c>
      <c r="G28" s="4" t="s">
        <v>22</v>
      </c>
      <c r="H28" s="4" t="s">
        <v>22</v>
      </c>
      <c r="I28" s="4" t="s">
        <v>22</v>
      </c>
      <c r="J28" s="4" t="s">
        <v>22</v>
      </c>
    </row>
    <row r="29" spans="1:10" x14ac:dyDescent="0.45">
      <c r="A29" s="4" t="s">
        <v>75</v>
      </c>
      <c r="B29" s="4" t="s">
        <v>22</v>
      </c>
      <c r="C29" s="4" t="s">
        <v>22</v>
      </c>
      <c r="D29" s="4" t="s">
        <v>22</v>
      </c>
      <c r="E29" s="4" t="s">
        <v>22</v>
      </c>
      <c r="F29" s="4" t="s">
        <v>22</v>
      </c>
      <c r="G29" s="4" t="s">
        <v>22</v>
      </c>
      <c r="H29" s="4" t="s">
        <v>22</v>
      </c>
      <c r="I29" s="4" t="s">
        <v>22</v>
      </c>
      <c r="J29" s="4" t="s">
        <v>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BA2882-368F-4BFC-9AF8-77EFB0EF65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Portfolio</vt:lpstr>
      <vt:lpstr>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dc:creator>
  <cp:lastModifiedBy>Brett-Michael Green</cp:lastModifiedBy>
  <dcterms:created xsi:type="dcterms:W3CDTF">2020-06-16T05:44:12Z</dcterms:created>
  <dcterms:modified xsi:type="dcterms:W3CDTF">2020-06-28T02:25:02Z</dcterms:modified>
</cp:coreProperties>
</file>