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rett\Documents\TDPortfolioExcel\"/>
    </mc:Choice>
  </mc:AlternateContent>
  <xr:revisionPtr revIDLastSave="0" documentId="13_ncr:1_{106FC823-268A-4616-8A71-DC256E322977}" xr6:coauthVersionLast="45" xr6:coauthVersionMax="45" xr10:uidLastSave="{00000000-0000-0000-0000-000000000000}"/>
  <bookViews>
    <workbookView xWindow="-28920" yWindow="-120" windowWidth="29040" windowHeight="15840" xr2:uid="{F7D88625-D316-4AEE-BAE2-A2596CA77AF1}"/>
  </bookViews>
  <sheets>
    <sheet name="Sheet1" sheetId="1" r:id="rId1"/>
  </sheets>
  <definedNames>
    <definedName name="_xlnm._FilterDatabase" localSheetId="0" hidden="1">Sheet1!$A$1:$I$1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 i="1" l="1" a="1"/>
  <c r="I4" i="1" s="1"/>
  <c r="I2" i="1" a="1"/>
  <c r="I2" i="1" s="1"/>
  <c r="H4" i="1"/>
  <c r="H2" i="1"/>
  <c r="E2" i="1"/>
  <c r="G4" i="1"/>
  <c r="G3" i="1"/>
  <c r="H3" i="1" s="1"/>
  <c r="I3" i="1" s="1" a="1"/>
  <c r="I3" i="1" s="1"/>
  <c r="G2" i="1" l="1"/>
  <c r="E4" i="1" l="1"/>
  <c r="B4" i="1" a="1"/>
  <c r="B4" i="1" s="1"/>
  <c r="E3" i="1" l="1"/>
  <c r="B3" i="1" a="1"/>
  <c r="B3" i="1" s="1"/>
  <c r="B2" i="1" l="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6"/>
        </ext>
      </extLst>
    </bk>
    <bk>
      <extLst>
        <ext uri="{3e2802c4-a4d2-4d8b-9148-e3be6c30e623}">
          <xlrd:rvb i="12"/>
        </ext>
      </extLst>
    </bk>
    <bk>
      <extLst>
        <ext uri="{3e2802c4-a4d2-4d8b-9148-e3be6c30e623}">
          <xlrd:rvb i="1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<sst xmlns="http://schemas.openxmlformats.org/spreadsheetml/2006/main" count="11" uniqueCount="11">
  <si>
    <t>Stock</t>
  </si>
  <si>
    <t>New Allocation</t>
  </si>
  <si>
    <t>Old Allocation</t>
  </si>
  <si>
    <t>Price</t>
  </si>
  <si>
    <t>HSA Available</t>
  </si>
  <si>
    <t>Allocation Diff</t>
  </si>
  <si>
    <t>Rapid Order</t>
  </si>
  <si>
    <t>Current Quantity</t>
  </si>
  <si>
    <t>Account Balance</t>
  </si>
  <si>
    <t>Additional Quantity</t>
  </si>
  <si>
    <t>Rounded Order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</si>
</sst>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44"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9">
  <rv s="0">
    <v>http://en.wikipedia.org/wiki/Public_domain</v>
    <v>Public domain</v>
  </rv>
  <rv s="0">
    <v>http://en.wikipedia.org/wiki/Microsoft</v>
    <v>Wikipedia</v>
  </rv>
  <rv s="1">
    <v>0</v>
    <v>1</v>
  </rv>
  <rv s="2">
    <v>Powered by Refinitiv</v>
    <v>6</v>
    <v>https://www.bing.com/th?id=AMMS_c6939a08cba290c186ef1b935254e91d&amp;qlt=95</v>
    <v>2</v>
    <v>https://www.bing.com/images/search?form=xlimg&amp;q=microsoft</v>
    <v>Image of Microsoft Corp</v>
    <v/>
  </rv>
  <rv s="0">
    <v>https://www.bing.com/financeapi/forcetrigger?t=a1xzim&amp;q=XNAS%3aMSFT&amp;form=skydnc</v>
    <v>Learn more on Bing</v>
  </rv>
  <rv s="3">
    <v>en-US</v>
    <v>a1xzim</v>
    <v>268435456</v>
    <v>268435457</v>
    <v>1</v>
    <v>Powered by Refinitiv</v>
    <v>0</v>
    <v>Microsoft Corp (XNAS:MSFT)</v>
    <v>3</v>
    <v>4</v>
    <v>Finance</v>
    <v>5</v>
    <v>203.95</v>
    <v>130.78</v>
    <v>0.91459999999999997</v>
    <v>-4.01</v>
    <v>-6.112E-4</v>
    <v>-2.0015999999999999E-2</v>
    <v>-0.12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199.89</v>
    <v>3</v>
    <v>Software &amp; IT Services</v>
    <v>Stock</v>
    <v>44008.99975618047</v>
    <v>4</v>
    <v>194.88</v>
    <v>1519266000000</v>
    <v>Microsoft Corp</v>
    <v>Microsoft Corp</v>
    <v>199.73</v>
    <v>35.338299999999997</v>
    <v>200.34</v>
    <v>196.33</v>
    <v>196.21</v>
    <v>7583440000</v>
    <v>MSFT</v>
    <v>Microsoft Corp (XNAS:MSFT)</v>
    <v>54675780</v>
    <v>34033604</v>
    <v>1993</v>
  </rv>
  <rv s="4">
    <v>5</v>
  </rv>
  <rv s="0">
    <v>http://ja.wikipedia.org/wiki/アップル_(企業)</v>
    <v>Wikipedia</v>
  </rv>
  <rv s="1">
    <v>0</v>
    <v>7</v>
  </rv>
  <rv s="2">
    <v>Powered by Refinitiv</v>
    <v>6</v>
    <v>https://www.bing.com/th?id=AMMS_4b742b6461de24cfdaeba0c724c4b15e&amp;qlt=95</v>
    <v>8</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372.38</v>
    <v>192.58</v>
    <v>1.1503000000000001</v>
    <v>-11.21</v>
    <v>2.8279999999999997E-5</v>
    <v>-3.0726E-2</v>
    <v>0.01</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365.32</v>
    <v>9</v>
    <v>Computers, Phones &amp; Household Electronics</v>
    <v>Stock</v>
    <v>44008.999950635938</v>
    <v>10</v>
    <v>353.02</v>
    <v>1581339000000</v>
    <v>Apple Inc</v>
    <v>Apple Inc</v>
    <v>364.41</v>
    <v>28.601400000000002</v>
    <v>364.84</v>
    <v>353.63</v>
    <v>353.64</v>
    <v>4334335000</v>
    <v>AAPL</v>
    <v>Apple Inc (XNAS:AAPL)</v>
    <v>51314211</v>
    <v>34778307</v>
    <v>1977</v>
  </rv>
  <rv s="4">
    <v>11</v>
  </rv>
  <rv s="0">
    <v>http://en.wikipedia.org/wiki/Amazon_(company)</v>
    <v>Wikipedia</v>
  </rv>
  <rv s="1">
    <v>0</v>
    <v>13</v>
  </rv>
  <rv s="2">
    <v>Powered by Refinitiv</v>
    <v>6</v>
    <v>https://www.bing.com/th?id=AMMS_234d7638413b734c1560bf8e7f642960&amp;qlt=95</v>
    <v>14</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2796</v>
    <v>1626.0318</v>
    <v>1.2986</v>
    <v>-61.71</v>
    <v>-1.255E-3</v>
    <v>-2.2402999999999999E-2</v>
    <v>-3.38</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2782.5688</v>
    <v>15</v>
    <v>Diversified Retail</v>
    <v>Stock</v>
    <v>44008.999964351562</v>
    <v>16</v>
    <v>2688</v>
    <v>1373919000000</v>
    <v>Amazon.com Inc</v>
    <v>Amazon.com Inc</v>
    <v>2775.056</v>
    <v>131.58410000000001</v>
    <v>2754.58</v>
    <v>2692.87</v>
    <v>2689.49</v>
    <v>498776000</v>
    <v>AMZN</v>
    <v>Amazon.com Inc (XNAS:AMZN)</v>
    <v>6500784</v>
    <v>3867233</v>
    <v>1996</v>
  </rv>
  <rv s="4">
    <v>17</v>
  </rv>
</rvData>
</file>

<file path=xl/richData/rdrichvaluestructure.xml><?xml version="1.0" encoding="utf-8"?>
<rvStructures xmlns="http://schemas.microsoft.com/office/spreadsheetml/2017/richdata" count="5">
  <s t="_hyperlink">
    <k n="Address" t="s"/>
    <k n="Text" t="s"/>
  </s>
  <s t="_sourceattribution">
    <k n="License" t="r"/>
    <k n="Source" t="r"/>
  </s>
  <s t="_imageurl">
    <k n="%ProviderInfo" t="s"/>
    <k n="_Flags"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2</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 h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5A1E-EDAF-4FE4-A4EF-D3B396565CB1}">
  <dimension ref="A1:Y5"/>
  <sheetViews>
    <sheetView tabSelected="1" workbookViewId="0">
      <selection activeCell="L6" sqref="L6"/>
    </sheetView>
  </sheetViews>
  <sheetFormatPr defaultRowHeight="15" x14ac:dyDescent="0.25"/>
  <cols>
    <col min="1" max="1" width="43.42578125" bestFit="1" customWidth="1"/>
    <col min="2" max="2" width="10.5703125" style="2" bestFit="1" customWidth="1"/>
    <col min="3" max="3" width="13.7109375" style="1" bestFit="1" customWidth="1"/>
    <col min="4" max="4" width="14.7109375" style="1" bestFit="1" customWidth="1"/>
    <col min="5" max="5" width="14.7109375" style="1" customWidth="1"/>
    <col min="6" max="6" width="16.5703125" style="3" bestFit="1" customWidth="1"/>
    <col min="7" max="7" width="21" style="3" bestFit="1" customWidth="1"/>
    <col min="8" max="8" width="24.7109375" style="3" bestFit="1" customWidth="1"/>
    <col min="9" max="9" width="16.7109375" style="3" bestFit="1" customWidth="1"/>
    <col min="10" max="10" width="17.85546875" style="3" bestFit="1" customWidth="1"/>
    <col min="13" max="13" width="18" bestFit="1" customWidth="1"/>
    <col min="14" max="14" width="11.5703125" bestFit="1" customWidth="1"/>
    <col min="16" max="16" width="20.28515625" bestFit="1" customWidth="1"/>
    <col min="17" max="17" width="19.85546875" bestFit="1" customWidth="1"/>
    <col min="18" max="18" width="19.5703125" bestFit="1" customWidth="1"/>
    <col min="19" max="19" width="15.7109375" bestFit="1" customWidth="1"/>
    <col min="20" max="20" width="16.85546875" bestFit="1" customWidth="1"/>
    <col min="21" max="21" width="16.42578125" bestFit="1" customWidth="1"/>
    <col min="22" max="22" width="16.140625" bestFit="1" customWidth="1"/>
    <col min="23" max="23" width="12.28515625" bestFit="1" customWidth="1"/>
    <col min="24" max="24" width="18" bestFit="1" customWidth="1"/>
    <col min="25" max="25" width="11.5703125" bestFit="1" customWidth="1"/>
  </cols>
  <sheetData>
    <row r="1" spans="1:25" x14ac:dyDescent="0.25">
      <c r="A1" t="s">
        <v>0</v>
      </c>
      <c r="B1" t="s">
        <v>3</v>
      </c>
      <c r="C1" t="s">
        <v>2</v>
      </c>
      <c r="D1" t="s">
        <v>1</v>
      </c>
      <c r="E1" t="s">
        <v>5</v>
      </c>
      <c r="F1" t="s">
        <v>7</v>
      </c>
      <c r="G1" t="s">
        <v>9</v>
      </c>
      <c r="H1" t="s">
        <v>10</v>
      </c>
      <c r="I1" t="s">
        <v>6</v>
      </c>
      <c r="J1" t="s">
        <v>8</v>
      </c>
    </row>
    <row r="2" spans="1:25" x14ac:dyDescent="0.25">
      <c r="A2" t="e" vm="1">
        <v>#VALUE!</v>
      </c>
      <c r="B2" s="2" cm="1">
        <f t="array" ref="B2">_FV(A2,"Price (Extended hours)",TRUE)</f>
        <v>196.21</v>
      </c>
      <c r="C2" s="1">
        <v>0</v>
      </c>
      <c r="D2" s="1">
        <v>0.4</v>
      </c>
      <c r="E2" s="1">
        <f t="shared" ref="E2:E4" si="0">D2-C2</f>
        <v>0.4</v>
      </c>
      <c r="F2">
        <v>0</v>
      </c>
      <c r="G2" s="3">
        <f>(($D2*$J$2)/B2) -$F2</f>
        <v>20.386320778757455</v>
      </c>
      <c r="H2" s="3">
        <f>IF($G2&lt;0,MIN(ROUNDUP($G2,0)*-1,$F2),ROUNDDOWN($G2,0))</f>
        <v>20</v>
      </c>
      <c r="I2" t="str" cm="1">
        <f t="array" ref="I2">IF($H2 &lt; 0,"s","b")&amp;$H2&amp;_FV($A2,"Ticker symbol",TRUE)</f>
        <v>b20MSFT</v>
      </c>
      <c r="J2" s="2">
        <v>10000</v>
      </c>
    </row>
    <row r="3" spans="1:25" x14ac:dyDescent="0.25">
      <c r="A3" t="e" vm="2">
        <v>#VALUE!</v>
      </c>
      <c r="B3" s="2" cm="1">
        <f t="array" ref="B3">_FV(A3,"Price")</f>
        <v>353.63</v>
      </c>
      <c r="C3" s="1">
        <v>0</v>
      </c>
      <c r="D3" s="1">
        <v>0.25</v>
      </c>
      <c r="E3" s="1">
        <f t="shared" si="0"/>
        <v>0.25</v>
      </c>
      <c r="F3">
        <v>0</v>
      </c>
      <c r="G3" s="3">
        <f t="shared" ref="G3:G4" si="1">(($D3*$J$2)/B3) -$F3</f>
        <v>7.0695359556598705</v>
      </c>
      <c r="H3" s="3">
        <f t="shared" ref="H3:H4" si="2">IF($G3&lt;0,MIN(ROUNDUP($G3,0)*-1,$F3),ROUNDDOWN($G3,0))</f>
        <v>7</v>
      </c>
      <c r="I3" t="str" cm="1">
        <f t="array" ref="I3">IF($H3 &lt; 0,"s","b")&amp;$H3&amp;_FV($A3,"Ticker symbol",TRUE)</f>
        <v>b7AAPL</v>
      </c>
      <c r="J3"/>
    </row>
    <row r="4" spans="1:25" x14ac:dyDescent="0.25">
      <c r="A4" t="e" vm="3">
        <v>#VALUE!</v>
      </c>
      <c r="B4" s="2" cm="1">
        <f t="array" ref="B4">_FV(A4,"Price (Extended hours)",TRUE)</f>
        <v>2689.49</v>
      </c>
      <c r="C4" s="1">
        <v>0</v>
      </c>
      <c r="D4" s="1">
        <v>0.3</v>
      </c>
      <c r="E4" s="1">
        <f t="shared" si="0"/>
        <v>0.3</v>
      </c>
      <c r="F4">
        <v>0</v>
      </c>
      <c r="G4" s="3">
        <f t="shared" si="1"/>
        <v>1.1154531156464609</v>
      </c>
      <c r="H4" s="3">
        <f t="shared" si="2"/>
        <v>1</v>
      </c>
      <c r="I4" t="str" cm="1">
        <f t="array" ref="I4">IF($H4 &lt; 0,"s","b")&amp;$H4&amp;_FV($A4,"Ticker symbol",TRUE)</f>
        <v>b1AMZN</v>
      </c>
      <c r="J4"/>
    </row>
    <row r="5" spans="1:25" x14ac:dyDescent="0.25">
      <c r="X5" t="s">
        <v>4</v>
      </c>
      <c r="Y5" s="2">
        <v>8000</v>
      </c>
    </row>
  </sheetData>
  <autoFilter ref="A1:I1" xr:uid="{6A37E7EC-918D-4A7F-95EF-77F1D016B4A4}"/>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dc:creator>
  <cp:lastModifiedBy>Brett</cp:lastModifiedBy>
  <dcterms:created xsi:type="dcterms:W3CDTF">2020-06-16T05:44:12Z</dcterms:created>
  <dcterms:modified xsi:type="dcterms:W3CDTF">2020-06-27T22:46:35Z</dcterms:modified>
</cp:coreProperties>
</file>