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Documents\GitHub\GreenMeter\"/>
    </mc:Choice>
  </mc:AlternateContent>
  <xr:revisionPtr revIDLastSave="0" documentId="13_ncr:1_{DECB76D8-A465-4DB0-8E38-2118726DA9FC}" xr6:coauthVersionLast="47" xr6:coauthVersionMax="47" xr10:uidLastSave="{00000000-0000-0000-0000-000000000000}"/>
  <bookViews>
    <workbookView xWindow="38280" yWindow="3210" windowWidth="29040" windowHeight="15840" xr2:uid="{8143F23C-F1F0-431F-B506-373196765332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P3" i="1"/>
  <c r="O3" i="1"/>
  <c r="Z15" i="1"/>
  <c r="Z16" i="1" s="1"/>
  <c r="W8" i="1"/>
  <c r="W10" i="1" s="1"/>
  <c r="W12" i="1" s="1"/>
  <c r="Z6" i="1"/>
  <c r="Z7" i="1" s="1"/>
  <c r="H3" i="1"/>
  <c r="Q3" i="1" l="1"/>
</calcChain>
</file>

<file path=xl/sharedStrings.xml><?xml version="1.0" encoding="utf-8"?>
<sst xmlns="http://schemas.openxmlformats.org/spreadsheetml/2006/main" count="47" uniqueCount="41">
  <si>
    <t>Przedmiot</t>
  </si>
  <si>
    <t>Model</t>
  </si>
  <si>
    <t>Rozmiar</t>
  </si>
  <si>
    <t>Oznaczenie na schemacie</t>
  </si>
  <si>
    <t>Ilość na jeden moduł</t>
  </si>
  <si>
    <t>Cena jednostkowa</t>
  </si>
  <si>
    <t>Wartość</t>
  </si>
  <si>
    <t>LCSC Part #</t>
  </si>
  <si>
    <t>Wartość JLC</t>
  </si>
  <si>
    <t>Montaż maszynowy?</t>
  </si>
  <si>
    <t>Extened?</t>
  </si>
  <si>
    <t>Pins</t>
  </si>
  <si>
    <t>Koszt montażu 1 modułu</t>
  </si>
  <si>
    <t>Notatki</t>
  </si>
  <si>
    <t>U1</t>
  </si>
  <si>
    <t>Koszt lutowania 1 pad SMD</t>
  </si>
  <si>
    <t>Koszt extended</t>
  </si>
  <si>
    <t>PCB</t>
  </si>
  <si>
    <t>Elementy + montaż</t>
  </si>
  <si>
    <t>Koszt lutowania 1 pin THT</t>
  </si>
  <si>
    <t>Wysyłka</t>
  </si>
  <si>
    <t>Koszt lutowania ręcznego</t>
  </si>
  <si>
    <t>Razem 20szt</t>
  </si>
  <si>
    <t>Cena 1szt</t>
  </si>
  <si>
    <t>Koszty extended razem</t>
  </si>
  <si>
    <t>Propozycja</t>
  </si>
  <si>
    <t>Koszty łączne 50 sztuk</t>
  </si>
  <si>
    <t>Koszty jednej sztuki</t>
  </si>
  <si>
    <t>ESP32</t>
  </si>
  <si>
    <t>C3013908</t>
  </si>
  <si>
    <t>ESP32-S2-MINI-2-N4R2</t>
  </si>
  <si>
    <t>Koszt dla 5 modułów</t>
  </si>
  <si>
    <t>Koszt dla 5 modułów z montażem</t>
  </si>
  <si>
    <t>ESP32-S2</t>
  </si>
  <si>
    <t>TFT ST7789</t>
  </si>
  <si>
    <t>N114-2413THBIG01-H13</t>
  </si>
  <si>
    <t>C2890618</t>
  </si>
  <si>
    <t>TFT1</t>
  </si>
  <si>
    <t>Joystick</t>
  </si>
  <si>
    <t>7*7*5-6P-L WX</t>
  </si>
  <si>
    <t>C2858287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</si>
</sst>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[$$-409]* #,##0.0000_ ;_-[$$-409]* \-#,##0.0000\ ;_-[$$-409]* &quot;-&quot;??.00_ ;_-@_ "/>
    <numFmt numFmtId="165" formatCode="_-[$$-409]* #,##0.0000_ ;_-[$$-409]* \-#,##0.0000\ ;_-[$$-409]* &quot;-&quot;??_ ;_-@_ "/>
    <numFmt numFmtId="166" formatCode="_-[$$-409]* #,##0.0000_ ;_-[$$-409]* \-#,##0.0000\ ;_-[$$-409]* &quot;-&quot;????_ ;_-@_ "/>
    <numFmt numFmtId="167" formatCode="_-[$$-409]* #,##0.00_ ;_-[$$-409]* \-#,##0.00\ ;_-[$$-409]* &quot;-&quot;??_ ;_-@_ 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49" fontId="3" fillId="0" borderId="2" xfId="0" applyNumberFormat="1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6" fontId="3" fillId="0" borderId="3" xfId="0" applyNumberFormat="1" applyFont="1" applyBorder="1"/>
    <xf numFmtId="0" fontId="3" fillId="0" borderId="0" xfId="0" applyFont="1"/>
    <xf numFmtId="0" fontId="3" fillId="0" borderId="4" xfId="0" applyFont="1" applyBorder="1"/>
    <xf numFmtId="49" fontId="3" fillId="0" borderId="0" xfId="0" applyNumberFormat="1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6" fontId="3" fillId="0" borderId="5" xfId="0" applyNumberFormat="1" applyFont="1" applyBorder="1"/>
    <xf numFmtId="0" fontId="1" fillId="0" borderId="4" xfId="0" applyFont="1" applyBorder="1"/>
    <xf numFmtId="0" fontId="0" fillId="0" borderId="0" xfId="0"/>
    <xf numFmtId="0" fontId="3" fillId="0" borderId="6" xfId="0" applyFont="1" applyBorder="1"/>
    <xf numFmtId="0" fontId="3" fillId="0" borderId="7" xfId="0" applyFont="1" applyBorder="1"/>
    <xf numFmtId="164" fontId="3" fillId="0" borderId="7" xfId="0" applyNumberFormat="1" applyFont="1" applyBorder="1"/>
    <xf numFmtId="165" fontId="3" fillId="0" borderId="7" xfId="0" applyNumberFormat="1" applyFont="1" applyBorder="1"/>
    <xf numFmtId="166" fontId="3" fillId="0" borderId="7" xfId="0" applyNumberFormat="1" applyFont="1" applyBorder="1"/>
    <xf numFmtId="166" fontId="3" fillId="0" borderId="8" xfId="0" applyNumberFormat="1" applyFont="1" applyBorder="1"/>
    <xf numFmtId="167" fontId="3" fillId="0" borderId="0" xfId="0" applyNumberFormat="1" applyFont="1"/>
    <xf numFmtId="165" fontId="3" fillId="0" borderId="0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7456-DFBA-41A1-B703-B49EC8E920D6}">
  <dimension ref="A1:Z18"/>
  <sheetViews>
    <sheetView tabSelected="1" zoomScale="70" zoomScaleNormal="70" workbookViewId="0">
      <selection activeCell="S26" sqref="S26"/>
    </sheetView>
  </sheetViews>
  <sheetFormatPr defaultRowHeight="15" x14ac:dyDescent="0.25"/>
  <cols>
    <col min="2" max="2" width="22" bestFit="1" customWidth="1"/>
    <col min="3" max="3" width="21.85546875" bestFit="1" customWidth="1"/>
    <col min="5" max="5" width="15.42578125" customWidth="1"/>
    <col min="7" max="7" width="12.42578125" customWidth="1"/>
    <col min="9" max="9" width="11.5703125" customWidth="1"/>
    <col min="12" max="12" width="14.140625" customWidth="1"/>
    <col min="15" max="15" width="15.7109375" customWidth="1"/>
    <col min="16" max="16" width="14.28515625" customWidth="1"/>
    <col min="17" max="17" width="18.85546875" customWidth="1"/>
    <col min="22" max="22" width="31.5703125" customWidth="1"/>
    <col min="25" max="25" width="24.7109375" customWidth="1"/>
    <col min="26" max="26" width="15.28515625" customWidth="1"/>
  </cols>
  <sheetData>
    <row r="1" spans="1:26" ht="45" x14ac:dyDescent="0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4" t="s">
        <v>5</v>
      </c>
      <c r="H1" s="5" t="s">
        <v>6</v>
      </c>
      <c r="I1" s="2" t="s">
        <v>7</v>
      </c>
      <c r="J1" s="5"/>
      <c r="K1" s="5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31</v>
      </c>
      <c r="Q1" s="2" t="s">
        <v>32</v>
      </c>
      <c r="R1" s="6" t="s">
        <v>13</v>
      </c>
    </row>
    <row r="2" spans="1:26" ht="15.75" thickBot="1" x14ac:dyDescent="0.3">
      <c r="A2" s="7"/>
      <c r="V2" s="6" t="s">
        <v>15</v>
      </c>
      <c r="W2" s="20">
        <v>1.6999999999999999E-3</v>
      </c>
    </row>
    <row r="3" spans="1:26" x14ac:dyDescent="0.25">
      <c r="A3" s="8" t="s">
        <v>28</v>
      </c>
      <c r="B3" s="9" t="s">
        <v>33</v>
      </c>
      <c r="C3" s="9" t="s">
        <v>30</v>
      </c>
      <c r="D3" s="11"/>
      <c r="E3" t="s">
        <v>14</v>
      </c>
      <c r="F3" s="10">
        <v>1</v>
      </c>
      <c r="G3" s="12">
        <v>2.0360999999999998</v>
      </c>
      <c r="H3" s="13">
        <f t="shared" ref="H3:H15" si="0">F3*G3</f>
        <v>2.0360999999999998</v>
      </c>
      <c r="I3" s="10" t="s">
        <v>29</v>
      </c>
      <c r="J3" s="10"/>
      <c r="K3" s="10"/>
      <c r="L3" s="10">
        <v>1</v>
      </c>
      <c r="M3" s="10">
        <v>1</v>
      </c>
      <c r="N3" s="10">
        <v>73</v>
      </c>
      <c r="O3" s="14">
        <f>L3*F3*N3*$W$2</f>
        <v>0.12409999999999999</v>
      </c>
      <c r="P3" s="14">
        <f>H3*5</f>
        <v>10.180499999999999</v>
      </c>
      <c r="Q3" s="15">
        <f t="shared" ref="Q3:Q15" si="1">P3+O3</f>
        <v>10.304599999999999</v>
      </c>
      <c r="R3" s="16"/>
      <c r="V3" s="6" t="s">
        <v>16</v>
      </c>
      <c r="W3" s="20">
        <v>3</v>
      </c>
      <c r="Y3" s="6" t="s">
        <v>17</v>
      </c>
      <c r="Z3">
        <v>31.93</v>
      </c>
    </row>
    <row r="4" spans="1:26" x14ac:dyDescent="0.25">
      <c r="A4" s="8"/>
      <c r="B4" s="17" t="s">
        <v>34</v>
      </c>
      <c r="C4" s="16" t="s">
        <v>35</v>
      </c>
      <c r="D4" s="18"/>
      <c r="E4" t="s">
        <v>37</v>
      </c>
      <c r="F4" s="16">
        <v>1</v>
      </c>
      <c r="G4" s="19">
        <v>2.73</v>
      </c>
      <c r="H4" s="32">
        <f t="shared" si="0"/>
        <v>2.73</v>
      </c>
      <c r="I4" s="16" t="s">
        <v>36</v>
      </c>
      <c r="J4" s="16"/>
      <c r="K4" s="16"/>
      <c r="L4" s="16"/>
      <c r="M4" s="16"/>
      <c r="N4" s="16"/>
      <c r="O4" s="21"/>
      <c r="P4" s="21"/>
      <c r="Q4" s="22"/>
      <c r="R4" s="16"/>
      <c r="W4" s="20"/>
      <c r="Y4" s="6" t="s">
        <v>18</v>
      </c>
      <c r="Z4">
        <v>279.05</v>
      </c>
    </row>
    <row r="5" spans="1:26" x14ac:dyDescent="0.25">
      <c r="A5" s="8"/>
      <c r="B5" s="23" t="s">
        <v>38</v>
      </c>
      <c r="C5" s="6" t="s">
        <v>39</v>
      </c>
      <c r="D5" s="18"/>
      <c r="F5" s="6"/>
      <c r="G5" s="19"/>
      <c r="H5" s="20"/>
      <c r="I5" s="6" t="s">
        <v>40</v>
      </c>
      <c r="L5" s="16"/>
      <c r="M5" s="16"/>
      <c r="N5" s="16"/>
      <c r="O5" s="21"/>
      <c r="P5" s="21"/>
      <c r="Q5" s="22"/>
      <c r="R5" s="16"/>
      <c r="V5" s="6" t="s">
        <v>19</v>
      </c>
      <c r="W5" s="20">
        <v>1.7299999999999999E-2</v>
      </c>
      <c r="Y5" s="6" t="s">
        <v>20</v>
      </c>
      <c r="Z5">
        <v>55</v>
      </c>
    </row>
    <row r="6" spans="1:26" x14ac:dyDescent="0.25">
      <c r="A6" s="8"/>
      <c r="B6" s="23"/>
      <c r="C6" s="6"/>
      <c r="D6" s="18"/>
      <c r="F6" s="6"/>
      <c r="G6" s="19"/>
      <c r="H6" s="20"/>
      <c r="I6" s="6"/>
      <c r="L6" s="6"/>
      <c r="M6" s="6"/>
      <c r="N6" s="6"/>
      <c r="O6" s="21"/>
      <c r="P6" s="21"/>
      <c r="Q6" s="22"/>
      <c r="R6" s="16"/>
      <c r="V6" s="6" t="s">
        <v>21</v>
      </c>
      <c r="W6" s="20">
        <v>3.5</v>
      </c>
      <c r="Y6" s="6" t="s">
        <v>22</v>
      </c>
      <c r="Z6">
        <f>Z3+Z4+Z5</f>
        <v>365.98</v>
      </c>
    </row>
    <row r="7" spans="1:26" x14ac:dyDescent="0.25">
      <c r="A7" s="24"/>
      <c r="B7" s="17"/>
      <c r="C7" s="16"/>
      <c r="D7" s="18"/>
      <c r="F7" s="16"/>
      <c r="G7" s="19"/>
      <c r="H7" s="20"/>
      <c r="I7" s="16"/>
      <c r="J7" s="16"/>
      <c r="K7" s="16"/>
      <c r="L7" s="16"/>
      <c r="M7" s="16"/>
      <c r="N7" s="16"/>
      <c r="O7" s="21"/>
      <c r="P7" s="21"/>
      <c r="Q7" s="22"/>
      <c r="R7" s="16"/>
      <c r="Y7" s="6" t="s">
        <v>23</v>
      </c>
      <c r="Z7">
        <f>Z6/20</f>
        <v>18.298999999999999</v>
      </c>
    </row>
    <row r="8" spans="1:26" x14ac:dyDescent="0.25">
      <c r="A8" s="24"/>
      <c r="B8" s="23"/>
      <c r="C8" s="6"/>
      <c r="D8" s="6"/>
      <c r="F8" s="6"/>
      <c r="G8" s="19"/>
      <c r="H8" s="20"/>
      <c r="I8" s="6"/>
      <c r="L8" s="6"/>
      <c r="M8" s="6"/>
      <c r="N8" s="6"/>
      <c r="O8" s="21"/>
      <c r="P8" s="21"/>
      <c r="Q8" s="22"/>
      <c r="R8" s="16"/>
      <c r="V8" s="6" t="s">
        <v>24</v>
      </c>
      <c r="W8" s="21" t="e">
        <f>SUM(#REF!)*W3</f>
        <v>#REF!</v>
      </c>
    </row>
    <row r="9" spans="1:26" x14ac:dyDescent="0.25">
      <c r="A9" s="24"/>
      <c r="B9" s="23"/>
      <c r="C9" s="6"/>
      <c r="D9" s="18"/>
      <c r="F9" s="6"/>
      <c r="G9" s="19"/>
      <c r="H9" s="20"/>
      <c r="I9" s="6"/>
      <c r="L9" s="6"/>
      <c r="M9" s="6"/>
      <c r="N9" s="6"/>
      <c r="O9" s="21"/>
      <c r="P9" s="21"/>
      <c r="Q9" s="22"/>
      <c r="R9" s="16"/>
      <c r="Y9" s="6" t="s">
        <v>25</v>
      </c>
      <c r="Z9">
        <v>27.74</v>
      </c>
    </row>
    <row r="10" spans="1:26" x14ac:dyDescent="0.25">
      <c r="A10" s="24"/>
      <c r="B10" s="17"/>
      <c r="C10" s="16"/>
      <c r="D10" s="16"/>
      <c r="F10" s="16"/>
      <c r="G10" s="19"/>
      <c r="H10" s="20"/>
      <c r="I10" s="16"/>
      <c r="J10" s="16"/>
      <c r="K10" s="16"/>
      <c r="L10" s="16"/>
      <c r="M10" s="16"/>
      <c r="N10" s="16"/>
      <c r="O10" s="21"/>
      <c r="P10" s="21"/>
      <c r="Q10" s="22"/>
      <c r="R10" s="16"/>
      <c r="V10" s="6" t="s">
        <v>26</v>
      </c>
      <c r="W10" s="21" t="e">
        <f>SUM(#REF!)+W8</f>
        <v>#REF!</v>
      </c>
    </row>
    <row r="11" spans="1:26" x14ac:dyDescent="0.25">
      <c r="A11" s="24"/>
      <c r="B11" s="17"/>
      <c r="C11" s="16"/>
      <c r="D11" s="16"/>
      <c r="F11" s="16"/>
      <c r="G11" s="19"/>
      <c r="H11" s="20"/>
      <c r="I11" s="16"/>
      <c r="J11" s="16"/>
      <c r="K11" s="16"/>
      <c r="L11" s="16"/>
      <c r="M11" s="16"/>
      <c r="N11" s="16"/>
      <c r="O11" s="21"/>
      <c r="P11" s="21"/>
      <c r="Q11" s="22"/>
      <c r="R11" s="16"/>
    </row>
    <row r="12" spans="1:26" x14ac:dyDescent="0.25">
      <c r="A12" s="24"/>
      <c r="B12" s="17"/>
      <c r="C12" s="16"/>
      <c r="D12" s="16"/>
      <c r="F12" s="16"/>
      <c r="G12" s="19"/>
      <c r="H12" s="20"/>
      <c r="I12" s="16"/>
      <c r="J12" s="16"/>
      <c r="K12" s="16"/>
      <c r="L12" s="16"/>
      <c r="M12" s="16"/>
      <c r="N12" s="16"/>
      <c r="O12" s="21"/>
      <c r="P12" s="21"/>
      <c r="Q12" s="22"/>
      <c r="R12" s="16"/>
      <c r="V12" s="6" t="s">
        <v>27</v>
      </c>
      <c r="W12" s="21" t="e">
        <f>W10/50</f>
        <v>#REF!</v>
      </c>
      <c r="Y12" s="6" t="s">
        <v>17</v>
      </c>
      <c r="Z12" s="31">
        <v>362.03</v>
      </c>
    </row>
    <row r="13" spans="1:26" x14ac:dyDescent="0.25">
      <c r="A13" s="24"/>
      <c r="B13" s="23"/>
      <c r="C13" s="6"/>
      <c r="D13" s="6"/>
      <c r="F13" s="6"/>
      <c r="G13" s="19"/>
      <c r="H13" s="20"/>
      <c r="I13" s="6"/>
      <c r="L13" s="6"/>
      <c r="M13" s="6"/>
      <c r="N13" s="6"/>
      <c r="O13" s="21"/>
      <c r="P13" s="21"/>
      <c r="Q13" s="22"/>
      <c r="R13" s="16"/>
      <c r="Y13" s="6" t="s">
        <v>18</v>
      </c>
      <c r="Z13" s="31">
        <v>4190.1499999999996</v>
      </c>
    </row>
    <row r="14" spans="1:26" x14ac:dyDescent="0.25">
      <c r="A14" s="24"/>
      <c r="B14" s="23"/>
      <c r="C14" s="6"/>
      <c r="D14" s="18"/>
      <c r="F14" s="6"/>
      <c r="G14" s="19"/>
      <c r="H14" s="20"/>
      <c r="I14" s="6"/>
      <c r="L14" s="6"/>
      <c r="M14" s="6"/>
      <c r="N14" s="6"/>
      <c r="O14" s="21"/>
      <c r="P14" s="21"/>
      <c r="Q14" s="22"/>
      <c r="R14" s="16"/>
      <c r="Y14" s="6" t="s">
        <v>20</v>
      </c>
      <c r="Z14" s="31">
        <v>604.87</v>
      </c>
    </row>
    <row r="15" spans="1:26" ht="15.75" thickBot="1" x14ac:dyDescent="0.3">
      <c r="A15" s="24"/>
      <c r="B15" s="25"/>
      <c r="C15" s="26"/>
      <c r="D15" s="26"/>
      <c r="F15" s="26"/>
      <c r="G15" s="27"/>
      <c r="H15" s="28"/>
      <c r="I15" s="26"/>
      <c r="J15" s="26"/>
      <c r="K15" s="26"/>
      <c r="L15" s="26"/>
      <c r="M15" s="26"/>
      <c r="N15" s="26"/>
      <c r="O15" s="29"/>
      <c r="P15" s="29"/>
      <c r="Q15" s="30"/>
      <c r="Y15" s="6" t="s">
        <v>22</v>
      </c>
      <c r="Z15">
        <f>Z12+Z13+Z14</f>
        <v>5157.0499999999993</v>
      </c>
    </row>
    <row r="16" spans="1:26" x14ac:dyDescent="0.25">
      <c r="Y16" s="6" t="s">
        <v>23</v>
      </c>
      <c r="Z16">
        <f>Z15/500</f>
        <v>10.314099999999998</v>
      </c>
    </row>
    <row r="18" spans="25:26" x14ac:dyDescent="0.25">
      <c r="Y18" s="6" t="s">
        <v>25</v>
      </c>
      <c r="Z18">
        <v>18.12</v>
      </c>
    </row>
  </sheetData>
  <mergeCells count="1">
    <mergeCell ref="A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2024-11-21T20:35:52Z</dcterms:created>
  <dcterms:modified xsi:type="dcterms:W3CDTF">2024-11-21T22:22:53Z</dcterms:modified>
</cp:coreProperties>
</file>