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Projects" sheetId="1" r:id="rId4"/>
    <sheet state="visible" name="input" sheetId="2" r:id="rId5"/>
    <sheet state="visible" name="Sheet1" sheetId="3" r:id="rId6"/>
    <sheet state="visible" name="Sheet5" sheetId="4" r:id="rId7"/>
    <sheet state="visible" name="Table 3 Single-Year Results" sheetId="5" r:id="rId8"/>
    <sheet state="visible" name="Table 4 Timeline Results" sheetId="6" r:id="rId9"/>
  </sheets>
  <definedNames/>
  <calcPr/>
  <extLst>
    <ext uri="GoogleSheetsCustomDataVersion2">
      <go:sheetsCustomData xmlns:go="http://customooxmlschemas.google.com/" r:id="rId10" roundtripDataChecksum="SPcqejuhhlA2Ys8hEqbh+XtLFwuWWsOReKJa0tGmIX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
ID#AAABPwUfHFQ
    (2024-06-11 17:11:54)
Maybe for this emissions table we should either only display or in addition to this, display the permit MTPA. @tim.donaghy@greenpeace.org
	-Johanna Heureaux-Torres
Also would we want to show all of the pollutants or save that for the report? @tim.donaghy@greenpeace.org
	-Johanna Heureaux-Torres
Yes I think showing MTPA or both would be good.
I would lean towards including the table of all the pollutants, because that would allow readers to plug them into COBRA themselves and get the same results. Good transparency.
	-Tim Donaghy
Sorry by all pollutants I meant all the emissions listed -- we are missing CO2e, CO, (and maybe HAPs) in this table.  As for capacity we could show current capacity and capacity stated in permit. We can discuss more and happy to pull recent capacities from the Sierra Club tracker.
	-Johanna Heureaux-Torres
ah right got it. Yeah let's discuss. I was leaning towards leaving out the CO2e from the briefing because I don't think we want to imply those numbers are definitive for a climate analysis. And we don't really use them in the COBRA analysis. But yes could be good in the paper if we can provide some context.
	-Tim Donaghy</t>
      </text>
    </comment>
    <comment authorId="0" ref="B12">
      <text>
        <t xml:space="preserve">======
ID#AAABPwUfHFM
    (2024-06-11 17:11:54)
@tim.donaghy@greenpeace.org our numbers vary a bit because I used the capacities in the source docs for the ratios. In the permit doc it says freeport is 15.3 mtpa and expansion is 5.1 mtpa. I would apply this ratio instead of the most recent bcf/d from FERC. our total terminal emissions for each pollutant add up to be the same, so it's just the ratio that's different (and thus emissions per project that are a teeny bit different). Let me know if that sounds good.
	-Johanna Heureaux-Torres</t>
      </text>
    </comment>
  </commentList>
  <extLst>
    <ext uri="GoogleSheetsCustomDataVersion2">
      <go:sheetsCustomData xmlns:go="http://customooxmlschemas.google.com/" r:id="rId1" roundtripDataSignature="AMtx7mgB4NhSszk2b195K7K2KqhUSPKOB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
ID#AAABPwUfHF0
    (2024-06-11 17:11:54)
Eighteen trains, 0.626 MTPA ea</t>
      </text>
    </comment>
    <comment authorId="0" ref="A28">
      <text>
        <t xml:space="preserve">======
ID#AAABPwUfHFw
    (2024-06-11 17:11:54)
trains 1-2</t>
      </text>
    </comment>
    <comment authorId="0" ref="A30">
      <text>
        <t xml:space="preserve">======
ID#AAABPwUfHFs
    (2024-06-11 17:11:54)
trains 1-3</t>
      </text>
    </comment>
    <comment authorId="0" ref="A31">
      <text>
        <t xml:space="preserve">======
ID#AAABPwUfHFo
    (2024-06-11 17:11:54)
trains 4-5</t>
      </text>
    </comment>
    <comment authorId="0" ref="A6">
      <text>
        <t xml:space="preserve">======
ID#AAABPwUfHFY
    (2024-06-11 17:11:54)
2 trains</t>
      </text>
    </comment>
    <comment authorId="0" ref="A33">
      <text>
        <t xml:space="preserve">======
ID#AAABPwUfHFc
    (2024-06-11 17:11:54)
in SC tracking - trains 5-6</t>
      </text>
    </comment>
    <comment authorId="0" ref="A9">
      <text>
        <t xml:space="preserve">======
ID#AAABPwUfHFk
    (2024-06-11 17:11:54)
7 trains</t>
      </text>
    </comment>
    <comment authorId="0" ref="A4">
      <text>
        <t xml:space="preserve">======
ID#AAABPwUfHFg
    (2024-06-11 17:11:54)
train 4</t>
      </text>
    </comment>
    <comment authorId="0" ref="A8">
      <text>
        <t xml:space="preserve">======
ID#AAABPwUfHFU
    (2024-06-11 17:11:54)
train 3</t>
      </text>
    </comment>
    <comment authorId="0" ref="A3">
      <text>
        <t xml:space="preserve">======
ID#AAABPwUfHFE
    (2024-06-11 17:11:54)
trains 1-3</t>
      </text>
    </comment>
    <comment authorId="0" ref="A7">
      <text>
        <t xml:space="preserve">======
ID#AAABPwUfHFA
    (2024-06-11 17:11:54)
train 1 &amp; 2</t>
      </text>
    </comment>
    <comment authorId="0" ref="A32">
      <text>
        <t xml:space="preserve">======
ID#AAABPwUfHFI
    (2024-06-11 17:11:54)
in SC tracking - trains 1-4</t>
      </text>
    </comment>
    <comment authorId="0" ref="A29">
      <text>
        <t xml:space="preserve">======
ID#AAABPwUfHE8
    (2024-06-11 17:11:54)
trains 3-4</t>
      </text>
    </comment>
  </commentList>
  <extLst>
    <ext uri="GoogleSheetsCustomDataVersion2">
      <go:sheetsCustomData xmlns:go="http://customooxmlschemas.google.com/" r:id="rId1" roundtripDataSignature="AMtx7mjkjE2kAhi18yEI3djAD6vz69Hc/g=="/>
    </ext>
  </extLst>
</comments>
</file>

<file path=xl/sharedStrings.xml><?xml version="1.0" encoding="utf-8"?>
<sst xmlns="http://schemas.openxmlformats.org/spreadsheetml/2006/main" count="837" uniqueCount="312">
  <si>
    <t>Project</t>
  </si>
  <si>
    <t>Majority Owner</t>
  </si>
  <si>
    <t xml:space="preserve">Capacity </t>
  </si>
  <si>
    <t>Status</t>
  </si>
  <si>
    <t>Start Date</t>
  </si>
  <si>
    <t>FERC</t>
  </si>
  <si>
    <t>DOE</t>
  </si>
  <si>
    <t>State</t>
  </si>
  <si>
    <t>County / Parish</t>
  </si>
  <si>
    <t>Clean Air Act</t>
  </si>
  <si>
    <t>This study</t>
  </si>
  <si>
    <t>(Bcf/d)</t>
  </si>
  <si>
    <t>Permit</t>
  </si>
  <si>
    <t>Nonattainment</t>
  </si>
  <si>
    <t>Calcasieu Pass LNG</t>
  </si>
  <si>
    <t>Venture Global LNG</t>
  </si>
  <si>
    <t>Operating</t>
  </si>
  <si>
    <t>approved</t>
  </si>
  <si>
    <t>approved [*]</t>
  </si>
  <si>
    <t>LA</t>
  </si>
  <si>
    <t>Cameron</t>
  </si>
  <si>
    <t>Yes</t>
  </si>
  <si>
    <t>Cameron LNG Phase I</t>
  </si>
  <si>
    <t>Sempra</t>
  </si>
  <si>
    <t>Cameron LNG Phase II</t>
  </si>
  <si>
    <t>Planned</t>
  </si>
  <si>
    <t>Commonwealth LNG</t>
  </si>
  <si>
    <t>Commonwealth Projects LLC</t>
  </si>
  <si>
    <t>paused</t>
  </si>
  <si>
    <t>Corpus Christi LNG Stage I</t>
  </si>
  <si>
    <t>Cheniere Energy Inc.</t>
  </si>
  <si>
    <t>TX</t>
  </si>
  <si>
    <t>San Patricio</t>
  </si>
  <si>
    <t>Corpus Christi LNG Stage II</t>
  </si>
  <si>
    <t>Corpus Christi LNG Stage III</t>
  </si>
  <si>
    <t>Under Construction</t>
  </si>
  <si>
    <t>Corpus Christi LNG Midscale 8-9</t>
  </si>
  <si>
    <t>pending</t>
  </si>
  <si>
    <t>Cove Point LNG</t>
  </si>
  <si>
    <t>Berkshire Hathaway Inc.</t>
  </si>
  <si>
    <t>MD</t>
  </si>
  <si>
    <t>Calvert</t>
  </si>
  <si>
    <t>8-hr ozone</t>
  </si>
  <si>
    <t>CP2 Phase I</t>
  </si>
  <si>
    <t>CP2 Phase II</t>
  </si>
  <si>
    <t>Delta LNG Phase I</t>
  </si>
  <si>
    <t>pre-filing</t>
  </si>
  <si>
    <t>no DOE application</t>
  </si>
  <si>
    <t>Plaquemines</t>
  </si>
  <si>
    <t>Delta LNG Phase II</t>
  </si>
  <si>
    <t>Driftwood LNG</t>
  </si>
  <si>
    <t>Tellurian Inc.</t>
  </si>
  <si>
    <t>Calcasieu</t>
  </si>
  <si>
    <t>Eagle LNG Partners</t>
  </si>
  <si>
    <t>The Energy &amp; Minerals Group</t>
  </si>
  <si>
    <t>FL</t>
  </si>
  <si>
    <t>Duval</t>
  </si>
  <si>
    <t>Elba Island LNG</t>
  </si>
  <si>
    <t>Blackstone Inc.</t>
  </si>
  <si>
    <t>GA</t>
  </si>
  <si>
    <t>Chatham</t>
  </si>
  <si>
    <t>Freeport LNG</t>
  </si>
  <si>
    <t>Freeport LNG Investments LP</t>
  </si>
  <si>
    <t>Brazoria</t>
  </si>
  <si>
    <t>Freeport LNG Expansion</t>
  </si>
  <si>
    <t>Golden Pass LNG</t>
  </si>
  <si>
    <t>Qatar Energy</t>
  </si>
  <si>
    <t>Jefferson</t>
  </si>
  <si>
    <t>Gulf LNG Liquefaction</t>
  </si>
  <si>
    <t>Kinder Morgan Inc.</t>
  </si>
  <si>
    <t>MS</t>
  </si>
  <si>
    <t>Jackson</t>
  </si>
  <si>
    <t>Lake Charles LNG</t>
  </si>
  <si>
    <t>Energy Transfer LP</t>
  </si>
  <si>
    <t>Magnolia LNG</t>
  </si>
  <si>
    <t>Glenfarne Group LLC</t>
  </si>
  <si>
    <t>Plaquemines LNG Phase I</t>
  </si>
  <si>
    <t>Plaquemines LNG Phase II</t>
  </si>
  <si>
    <t>Port Arthur LNG</t>
  </si>
  <si>
    <t>KKR &amp; Co.</t>
  </si>
  <si>
    <t>Port Arthur LNG Expansion</t>
  </si>
  <si>
    <t>Rio Grande LNG Phase I</t>
  </si>
  <si>
    <t>Global Infrastructure Partners LP</t>
  </si>
  <si>
    <t>Rio Grande LNG Phase II</t>
  </si>
  <si>
    <t>Next Decade Corporation</t>
  </si>
  <si>
    <t>Sabine Pass LNG Phase I</t>
  </si>
  <si>
    <t>Cheniere Energy Partners LP</t>
  </si>
  <si>
    <t>Sabine Pass LNG Phase II</t>
  </si>
  <si>
    <t>Sabine Pass Stage V</t>
  </si>
  <si>
    <t>Texas LNG Brownsville</t>
  </si>
  <si>
    <t>Excluded from this study</t>
  </si>
  <si>
    <t>Gulfstream LNG</t>
  </si>
  <si>
    <t>Gulfstream LNG Development, LLC</t>
  </si>
  <si>
    <t>No - no air permit application</t>
  </si>
  <si>
    <t>Penn LNG</t>
  </si>
  <si>
    <t>Penn America Energy Holdings LLC</t>
  </si>
  <si>
    <t>no FERC/MARAD application</t>
  </si>
  <si>
    <t>PA</t>
  </si>
  <si>
    <t>Delaware</t>
  </si>
  <si>
    <t>Power LNG</t>
  </si>
  <si>
    <t>Power LNG LLC</t>
  </si>
  <si>
    <t>has not applied for non-FTA export</t>
  </si>
  <si>
    <t>Galveston</t>
  </si>
  <si>
    <t>Wyalusing LNG</t>
  </si>
  <si>
    <t>New Fortress Energy Inc.</t>
  </si>
  <si>
    <t>Bradford</t>
  </si>
  <si>
    <t>No - expired air permit</t>
  </si>
  <si>
    <t>Alaska Gasline</t>
  </si>
  <si>
    <t>State of Alaska</t>
  </si>
  <si>
    <t>AK</t>
  </si>
  <si>
    <t>Kenai Peninsula</t>
  </si>
  <si>
    <t>No - outside lower 48</t>
  </si>
  <si>
    <t>Kenai LNG</t>
  </si>
  <si>
    <t>Marathon Petroleum Corp.</t>
  </si>
  <si>
    <t>Idle</t>
  </si>
  <si>
    <t>Qilak LNG</t>
  </si>
  <si>
    <t>Lloyds Energy Company</t>
  </si>
  <si>
    <t>North Slope</t>
  </si>
  <si>
    <t>Delfin LNG</t>
  </si>
  <si>
    <t>Fairwood Peninsula Energy Corp</t>
  </si>
  <si>
    <t>approved (MARAD)</t>
  </si>
  <si>
    <t>offshore</t>
  </si>
  <si>
    <t>No - offshore</t>
  </si>
  <si>
    <t>New Fortress Energy LA Fast LNG</t>
  </si>
  <si>
    <t>West Delta LNG</t>
  </si>
  <si>
    <t>LNG 21, LLC</t>
  </si>
  <si>
    <t>Table 1: Current LNG Export projects analyzed in this study.</t>
  </si>
  <si>
    <t>Sierra Club Tracker lists 52 projects, of which 10 have been defeated.</t>
  </si>
  <si>
    <t>Because COBRA only models onshore emissions in the lower 48, we exclude 3 projects in Alaska and 3 offshore projects.</t>
  </si>
  <si>
    <t>Four projects have no air emissions data, leaving a sample of 32 projects for this report.</t>
  </si>
  <si>
    <t>https://www.sierraclub.org/dirty-fuels/us-lng-export-tracker</t>
  </si>
  <si>
    <t>[*] Indicates that a proposed capacity increase has been paused by DOE</t>
  </si>
  <si>
    <t>Annova LNG Brownsville</t>
  </si>
  <si>
    <t>Defeated</t>
  </si>
  <si>
    <t>No - defeated</t>
  </si>
  <si>
    <t>G2 LNG</t>
  </si>
  <si>
    <t>Galveston Bay LNG</t>
  </si>
  <si>
    <t>Grand Isle LNG</t>
  </si>
  <si>
    <t>Jordan Cove LNG</t>
  </si>
  <si>
    <t>Main Pass Energy Hub</t>
  </si>
  <si>
    <t>Nopetro LNG</t>
  </si>
  <si>
    <t>Pointe LNG</t>
  </si>
  <si>
    <t>Port Fourchon LNG Phase I</t>
  </si>
  <si>
    <t>Port Fourchon LNG Phase II</t>
  </si>
  <si>
    <t>SC Project Title</t>
  </si>
  <si>
    <t>PM25</t>
  </si>
  <si>
    <t>NOx</t>
  </si>
  <si>
    <t>SO2</t>
  </si>
  <si>
    <t>VOC</t>
  </si>
  <si>
    <t>Notes</t>
  </si>
  <si>
    <t>FIPS</t>
  </si>
  <si>
    <t>start_date_SC</t>
  </si>
  <si>
    <t>start_year</t>
  </si>
  <si>
    <t>22023</t>
  </si>
  <si>
    <t>Total emissions split between Phase I and II proportional to capacity.</t>
  </si>
  <si>
    <t>Total emissions split between Stage I and II proportional to capacity.</t>
  </si>
  <si>
    <t>48409</t>
  </si>
  <si>
    <t>No limit specified for SO2.</t>
  </si>
  <si>
    <t>24009</t>
  </si>
  <si>
    <t>22019</t>
  </si>
  <si>
    <t xml:space="preserve">FDEP Technical Evaluation &amp; Preliminary Determination document from Oil and Gas Watch database used. </t>
  </si>
  <si>
    <t>12031</t>
  </si>
  <si>
    <t>Final permit did not include total emissions; data found in corresponding permit application document from Oil and Gas Watch database.</t>
  </si>
  <si>
    <t>13051</t>
  </si>
  <si>
    <t xml:space="preserve">Combined emissions from terminal and pretreatment plant. Total emissions split between original and expansion proportional to capacity. </t>
  </si>
  <si>
    <t>48039</t>
  </si>
  <si>
    <t>48245</t>
  </si>
  <si>
    <t>Emissions data found in corresponding permit application document from Oil and Gas Watch database.</t>
  </si>
  <si>
    <t>28059</t>
  </si>
  <si>
    <t>22075</t>
  </si>
  <si>
    <t>Total emissions split between original and expansion proportional to capacity.</t>
  </si>
  <si>
    <t>48061</t>
  </si>
  <si>
    <t>Terminal</t>
  </si>
  <si>
    <t>Project Status</t>
  </si>
  <si>
    <t>DOE NFTA Authorization Status</t>
  </si>
  <si>
    <t>Start Year</t>
  </si>
  <si>
    <t>Cameron LNG</t>
  </si>
  <si>
    <t>Corpus Christi LNG</t>
  </si>
  <si>
    <t>CP2 LNG</t>
  </si>
  <si>
    <t>CP2 LNG Phase I</t>
  </si>
  <si>
    <t>CP2 LNG Phase II</t>
  </si>
  <si>
    <t>Delta LNG</t>
  </si>
  <si>
    <t>Plaquemines LNG</t>
  </si>
  <si>
    <t>Rio Grande LNG</t>
  </si>
  <si>
    <t>Sabine Pass LNG</t>
  </si>
  <si>
    <t>Sabine Pass LNG Stage V</t>
  </si>
  <si>
    <t>SC Capacity (MTPA)</t>
  </si>
  <si>
    <t>Permit Link</t>
  </si>
  <si>
    <t>Pages &amp; Tables</t>
  </si>
  <si>
    <t>Permit Issue/Submitted Year</t>
  </si>
  <si>
    <t>Peak Capacity (MTPA)</t>
  </si>
  <si>
    <t>Major Facility Components</t>
  </si>
  <si>
    <t>GHG Emissions (T CO2e/yr)</t>
  </si>
  <si>
    <t>CO (t/yr)</t>
  </si>
  <si>
    <t>HAPs (t/yr)</t>
  </si>
  <si>
    <t>https://edms.deq.louisiana.gov/app/doc/view?doc=13730261</t>
  </si>
  <si>
    <t>PDF p22, Table 1-2</t>
  </si>
  <si>
    <t>pending permit</t>
  </si>
  <si>
    <t>https://api.oilandgaswatch.org/d/2b/93/2b937186cbf34f348c12c55047e19a24.1695407089.pdf (permission slip, emission, most recent)
https://api.oilandgaswatch.org/d/04/0d/040d35bc20fd4dfa95f306e844f4cb4b.1658146638.pdf (applicationm sources &amp; capacity details)</t>
  </si>
  <si>
    <t>Permission slip PDF p5
Application PDF p8-9</t>
  </si>
  <si>
    <t>The permission slip document has more up to date CAP limits than what is shown in Oil and Gas Watch (based on the application).</t>
  </si>
  <si>
    <t>8 submereged combustion vaporizers, 2 fuel gas heaters, flare, 5 emergency generators, disel storage tank, 8 emergency fire water pumps, 2 thermal oxidizers, 5 refigeration compressior turbines, condensate storage tank, 2 diesel storage tanks, 4 amine units, 3 recovered water tanks</t>
  </si>
  <si>
    <t>3 hot oil heaters, Thermal oxidizer, Acid Gad Flare, Lean Amine Tank, Ground Flare, 2 emergency generators,  2 submereged combustion vaporizers, 2 emergency fire water pumps, 1 refigeration compressior turbine, 1 recovered water tank, 2 lean amine tanks, fresh amune tank, hot oil storage tank, equalization tank, effluent tank, stop oil tank</t>
  </si>
  <si>
    <t>https://api.oilandgaswatch.org/d/46/2e/462e591027214976a5cbcf5d04b71018.1705068058.pdf</t>
  </si>
  <si>
    <t>Section 1.3, PDF p10-11, Table 1-2</t>
  </si>
  <si>
    <t>Air permits may have been issued after court decision.</t>
  </si>
  <si>
    <t xml:space="preserve">4 types of flares,  2 thermal oxidiers, 3 generator turbines (2 additional), 1 essential generator (2 additional), 4 firewater pump engines, oil tank, amine tank </t>
  </si>
  <si>
    <t>https://api.oilandgaswatch.org/d/37/a2/37a226befa874ef2acdf40a87592a4f8.1681143990.pdf (latest modification)
https://api.oilandgaswatch.org/d/09/28/0928566a301a4b1797ac91538cdb4160.1653586111.pdf (previous amendment to Stage III air permit)</t>
  </si>
  <si>
    <t>PDF p1
PDF p3, p4-6</t>
  </si>
  <si>
    <t>The capacity data and facility components data comes from the permit amendment link (PDF p3 and p4-6). Stage III is 7 midscale trains at 1.362 MTPA each, this is then applied to midscale 8 &amp; 9 trains. Components are listed from the amendment and modification request documents. The CAPs data comes from the latest air permit modification request from 2023 (PDF p1). This includes both Stage III (7 mid scale trains) and Mid-scale trains 8 &amp; 9. The final proposed emissions are split up and proportional to the capacity for each stage. Oil and Gas watch splits the emissions up between Stage III and Mid-scale 8 &amp; 9, with Stage III having the "Permitted Emissions" and Mid-scale having the "Emissions Added/Removed". Doing it this way gives Mid-scale 8 &amp; 9 negative emission values for PM2.5 and other values that don't make practical sense. Ultimately our method and Oil and Gas watch have Stage III and Mid-Scale 8 &amp; 9 emissions adding up to the "Total Proposed Emissions" for this latest modification request. Will confirm with SC ELP.</t>
  </si>
  <si>
    <t>hot oil furnaces, thermal oxidizers, flares, firewater pumps, standby engines, tanks</t>
  </si>
  <si>
    <t>https://api.oilandgaswatch.org/d/85/0f/850fb4e602034c3fa2f570db7bbe456a.1701442821.pdf
https://api.oilandgaswatch.org/d/31/37/31370cd12e154908b9c78846a59e4987.1658436279.pdf</t>
  </si>
  <si>
    <t>PDF p1
PDF p26-36</t>
  </si>
  <si>
    <t>Used both modification request permit (2023) and draft permit info to fill out CAPs and facility components data. These permits combines Stages 1 (trains 1-2) and 2 (train 3). Confirming with SC ELP on which  permits are correct to reference. Facility components are arbritrary split up but in proportion to train number per stage.</t>
  </si>
  <si>
    <t>4 Propane Refrigeration Turbines, 4 Ethylene Refrigeration Turbines, 4 Methane Refrigeration Turbines, 2 thermal oxidizers, 1 Wet/Dry Gas Flare, Marine Flare, 3 Standby Generators, 2 Diesel Firewater Pumps, Condensate Tank, Wastewater Tank, Spent Scavenger Tank, 7 Diesel Storage Tanks, Gasoline Storage Tank, Amine Storage Tank, 3 Amine Surge Tanks, Condensate Truck Loading Vapor Combusting Unit (VCU)</t>
  </si>
  <si>
    <t>2 Propane Refrigeration Turbines, 2 Ethylene Refrigeration Turbines, 2 Methane Refrigeration Turbines, 1 thermal oxidizers, Wet/Dry Gas Flare, 1 Standby Generators, Diesel Firewater Pump, 2 Diesel Storage Tanks, Amine Surge Tanks</t>
  </si>
  <si>
    <t>https://api.oilandgaswatch.org/d/b9/5a/b95aaf8645c346388e32567fd771fab3.1640721531.pdf</t>
  </si>
  <si>
    <t>PDF p38</t>
  </si>
  <si>
    <t>https://api.oilandgaswatch.org/d/3a/55/3a5594447d6748c99bad42c6a8f6d23f.1661289491.pdf</t>
  </si>
  <si>
    <t>Vol 1 PDF p21, Table 1-3 Scenario 2</t>
  </si>
  <si>
    <t>Permit Issue/Application Submission Year</t>
  </si>
  <si>
    <t>3 pretreament facilities, 9 singled mixed refrigerant (SMR) liquefaction blocks, 2 LNG storage tanks, 2 marine berthing docks, Natural Gas fired combined cycle gas turbine electric generation facility (750 MW)</t>
  </si>
  <si>
    <t>Vol 1 PDF p21, Table 1-3 Scenario 4</t>
  </si>
  <si>
    <t>CP2 permit says capacity is 20 MTPA with peak capacity being 28 MTPA. This differs from what is stated on VG's website, with 20 MTPA capacity but 24 MTPA peak. The permit is still considered up to date because of the 20 MTPA expected operating capacity. CP2 permit under LDEQ. CP2 and Calcasieu Pass are contiguous and VG says they are considered 1 stationary source, but permits and emissions are separated out for each terminal by permit. Something we can flag is that the associated pipeline, CP Express Pipeline and all ancilliary facilities (e.g., compressor, gas regulating, and meter stations) will be exempt from air permitting requirements due to statutory exemption in La.R.S. 30:2054(B)(2)(b)(ix) as codified in LAC 33:III.501.B.2.d and thus are excluded here. Air emission sources shown in volume 1 PDF p20-21, table 1-2. There are 4 different emission scenarios presented, Scenarios 1 and 3 are for interim operation and are for 2 years each of the starup of phase 1 and phase 2. These scenarios have higher NOx and CO, but we chose to use final/all permanent sources operation emission scenarios 2 and 4. Another flag each phase will be considered major source under Title V and PSD for CAPs, HAPs, and TAPs.</t>
  </si>
  <si>
    <t>3 pretreament facilities, 9 SMR liquefaction blocks, 2 LNG storage tanks, Natural Gas fired combined cycle gas turbine electric generation facility (720 MW)</t>
  </si>
  <si>
    <t>https://api.oilandgaswatch.org/d/77/23/772369ab0ce8415084121f2ee110832a.1641339575.pdf</t>
  </si>
  <si>
    <t>Vol 1 PDF p19, Table 1-3 Scenario 2</t>
  </si>
  <si>
    <t>Pollutant scenarios were interpreted identically to CP2</t>
  </si>
  <si>
    <t>3 pretreatment facilities, 9 Integrated Single-Mixed Refrigerant (SMR) Liquefaction Blocks, 2 LNG Storage Tanks, 2 Marine Berthing Docks, Natural Gas-fired Combined Cycle Gas Turbine Electric Generation Facility (720 MW)</t>
  </si>
  <si>
    <t>Vol 1 PDF p19, Table 1-3 Scenario 4</t>
  </si>
  <si>
    <t>3 pretreatment facilities, 9 Integrated SMR Liquefaction Blocks, 2 LNG Storage Tanks, 1 Marine Berthing Dock, Natural Gas-fired Combined Cycle Gas Turbine Electric Generation Facility (720 MW)</t>
  </si>
  <si>
    <t>https://api.oilandgaswatch.org/d/1e/3b/1e3b59ad7bf842f49bb48768a7609a76.1701456341.pdf</t>
  </si>
  <si>
    <t>PDF p5</t>
  </si>
  <si>
    <t>compressor turbines, hot oil heaters, thermal oxidizers, flares, internal combustion engines, amine tanks, storage tank, diesel tank</t>
  </si>
  <si>
    <t>https://api.oilandgaswatch.org/d/4d/09/4d092fc6c9004bbc834a5da2786b1e31.1640189472.pdf</t>
  </si>
  <si>
    <t>PDF p19, Table 3, Facility Potential Emissions</t>
  </si>
  <si>
    <t>3 hot oil heaters, 3 regenration heaters, diesel generator, firewater pump, power generators, acid/amine systems, flares</t>
  </si>
  <si>
    <t>https://api.oilandgaswatch.org/d/a8/e7/a8e7530b445542968a3e9aea64c7b937.1684505431.pdf</t>
  </si>
  <si>
    <t>PDF p131, Table 9.2-4</t>
  </si>
  <si>
    <t>Unclear is this is permitted or an estimate</t>
  </si>
  <si>
    <t>Freeport LNG Export Terminal, Trains 1-3</t>
  </si>
  <si>
    <t>PDF p26-27</t>
  </si>
  <si>
    <t>PDF p2 Post-Reduction table</t>
  </si>
  <si>
    <t>Include existing site emissions p120?</t>
  </si>
  <si>
    <t>emergency generators, firewater pumps, air compressor, flare, diesel tank</t>
  </si>
  <si>
    <t>Freeport LNG Export Terminal, Train 4</t>
  </si>
  <si>
    <t>https://api.oilandgaswatch.org/d/f7/85/f785719f6cfb4b8ea00e95a77d743f05.1660920610.pdf</t>
  </si>
  <si>
    <t>Table 2 p112, permit granted Jul 16, 2014</t>
  </si>
  <si>
    <t>heaters, thermal oxidizer, emergency generator, firewater pump, air compressor, storage tanks, diesel tanks, ammonia handling system</t>
  </si>
  <si>
    <t>Freeport LNG Pretreatment Facility, Trains 1-3</t>
  </si>
  <si>
    <t>https://api.oilandgaswatch.org/d/7a/80/7a802f1abf714cbb92175dadc36cbb53.1642351183.pdf</t>
  </si>
  <si>
    <t>Train 4 permit Feb 6, 2018, changed total allowances for the entire facility, so this includes all 4 trains. NOTE: does not match OGW summary.</t>
  </si>
  <si>
    <t>Freeport LNG Pretreatment Facility, Train 4</t>
  </si>
  <si>
    <t>Emission Summary</t>
  </si>
  <si>
    <t>Train 4 permit Apr 25, 2018, changed total allowances for the entire facility, so this includes all 4 trains. NOTE: does not match OGW summary.</t>
  </si>
  <si>
    <t>https://api.oilandgaswatch.org/d/18/54/18545bea701e4bed938050997b308fdf.1638219234.pdf</t>
  </si>
  <si>
    <t>NOx Value reflects only N2O</t>
  </si>
  <si>
    <t>https://api.oilandgaswatch.org/d/ce/48/ce48bce899ee46a286a71011dcb43d97.1641263448.pdf</t>
  </si>
  <si>
    <t>PDF page 222, Section B.2: Proposed Allowable Emissions, PDF p34 Table 5-1 Project Emissions Summary</t>
  </si>
  <si>
    <t xml:space="preserve">gas turbine, hot oil heater,  thermal oxidizer, flares, diesel engines, firewater pumps </t>
  </si>
  <si>
    <t>https://api.oilandgaswatch.org/d/41/46/4146fcacda314d82a5d5e5cb0c331cf2.1694090783.pdf</t>
  </si>
  <si>
    <t>PDF pages 10 and 11</t>
  </si>
  <si>
    <t>The peak capacities for this air permit are most likely up to date based on the nominal capacities indicated, 5 mtpa per train.</t>
  </si>
  <si>
    <t>thermal oxidizers, flares, firewater pumps, generators, condensate tank, hot oil storage tank, amine sotrage tank, hot oil heater, compressor GT</t>
  </si>
  <si>
    <t>https://api.oilandgaswatch.org/d/15/c3/15c311f0f1c0449faa6264ef813914a0.1639156690.pdf</t>
  </si>
  <si>
    <t>PDF page 3, Table</t>
  </si>
  <si>
    <t>gas turbines, thermal oxidizer, boilers, flares, firewater pumps, emergency generator, tank deluge pumps</t>
  </si>
  <si>
    <t>https://edms.deq.louisiana.gov/app/doc/view?doc=14040420</t>
  </si>
  <si>
    <t>PDF p15 Table 1-2, 26-27 Table 1-4, 28 Table 1-5</t>
  </si>
  <si>
    <t>Like other venture global permits, there are different scenarios (interm operating and final operating mode) for each Phase. Scenario 2 and the difference between scenario 2 and 4, were used as the final emissions of Phase 1 and Phase 2 respectively. HAPs where split proportionally based on capacity per phase, and are found in Table 1-5 from 1,3 butadiene to xylenes (the rest of the table are TAPs). For EJ analysis, Plaquemines looked at a 3 mi radius around the terminal as advised by LDEQ and EPA and based on their analysis of NOx and PM dispersion modeling they were "conservative" and looked at populations within 48.95 km (~30.4 mi). Each census block group within the areas were compared to parishes.</t>
  </si>
  <si>
    <t>9 liquefaction blocks, 3 pretreaments systems, 2 LNG storage tanks, 2 LNG loading docks, 1 - 710 MW gas fired CC power island, 9 diesel-fired emergency generators, 2 diesel-fired fire water pumps, hot oil heaters, flares, thermal oxidizers, condensate truck, amine storage tank, pentane storage tank</t>
  </si>
  <si>
    <t>Like other venture global permits, there are different scenarios (interm operating and final operating mode) for each Phase. Scenario 2 and the difference between scenario 2 and 4, were used as the final emissions of Phase 1 and Phase 2 respectively. HAPs where split proportionally based on capacity per phase, and are found in Table 1-5 from 1,3 butadiene to xylenes (the rest of the table are TAPs).</t>
  </si>
  <si>
    <t>9 liquefaction blocks, 3 pretreaments systems, 2 LNG storage tanks, 1 LNG loading dock, 1 - 710MW gas fired CC power island, 7 diesel-fired emergency generators, hot oil heaters, flares, thermal oxidizers, condensate truck, amine storage tank, pentane storage tank</t>
  </si>
  <si>
    <t>https://api.oilandgaswatch.org/d/8e/19/8e190fba679c47c3b35e7e2f0dcc6cde.1700017411.pdf</t>
  </si>
  <si>
    <t>Emissions Summary</t>
  </si>
  <si>
    <t>Sep 15, 2022 permit is for all 4 trains, here we split the yearly totals in half. NOTE: air permit struck down by court Nov. 14, 2023</t>
  </si>
  <si>
    <t>gas fired turbine, combustion turbines, flares, pre heaters, thermal oxidizers, diesel engines, fire water pumps, diesel storage tanks, amine storage tanks, oil storage tanks, acid gas removal unit, LNG storage tanks</t>
  </si>
  <si>
    <t>https://api.oilandgaswatch.org/d/b6/bf/b6bf401cd7554b5781edb16608ea4852.1642092577.pdf 
(old: https://api.oilandgaswatch.org/d/34/54/3454e367843345c398f27ae2f50ddc15.1637711559.pdf)</t>
  </si>
  <si>
    <t>PDF p3 Emissions Summary, Project Changes at Major Sources</t>
  </si>
  <si>
    <t>Rio Grande LNG was initially proposed as a 6 train terminal. It has since gotten rid of train #6 and provided an amendment for its TDEQ air permit. SC tracks as Phase I (trains 1-3) and Phase II (trains 4-5) due to FID and operation deadlines and requirements being different. Something to flag Rio Bravo Pipeline permits will be filed by Enbridge. Additional facility components are split up arbritarily in our analysis.</t>
  </si>
  <si>
    <t xml:space="preserve">Per train Train1-3: thermal oxidizer,  Gas Turbine DRIVER A, Gas Turbine DRIVER B, ESSENTIAL SERVICE DIESEL GENERATOR. Additional: SEAWATER FIREPUMP A, WET GAS FLARE A, DRY GAS FLARE A,  VENT, COMPRESSOR STATION BACKUP NATURAL GAS GENERATOR A, COMPRESSOR STATION CONDENSATE TANK </t>
  </si>
  <si>
    <t>Per train Train4-5: thermal oxidizer, Gas Turbine DRIVER A, Gas Turbine DRIVER B, ESSENTIAL SERVICE DIESEL GENERATOR. Additional: SEAWATER FIREPUMP B, WET GAS FLARE B, DRY GAS FLARE B, COMPRESSOR STATION BACKUP NATURAL GAS GENERATOR B</t>
  </si>
  <si>
    <t>https://api.oilandgaswatch.org/d/e8/07/e8077ec26cd8443998caccb4f3816558.1638199851.pdf</t>
  </si>
  <si>
    <t>PDF page 6 Section III Project Description table</t>
  </si>
  <si>
    <t>not listed</t>
  </si>
  <si>
    <t>https://api.oilandgaswatch.org/d/22/f5/22f5e67f715c458c8fdc09b0b5779584.1638295992.pdf</t>
  </si>
  <si>
    <t>Emissions Summary PDF p1</t>
  </si>
  <si>
    <t>Later documents requesting extension have some discussion of NOx/BACT</t>
  </si>
  <si>
    <t>2 trains,  emergency engines, 8 firewater pumps, 5 flares, 2 heaters, 2 thermal oxidizers, and 6 tanks</t>
  </si>
  <si>
    <t>https://api.oilandgaswatch.org/d/90/6f/906fd7de7d4f4083b8361db12d5e7fb5.1641263121.pdf</t>
  </si>
  <si>
    <t>PDF p20</t>
  </si>
  <si>
    <t>expired permit</t>
  </si>
  <si>
    <t>2 gas compression turbines , 3 gas turbine generators, 2 gas stean boilers, 1 gas regeneration heater, 1 thermal oxidizer, 1 multipoint ground flare, 2 diesel engines</t>
  </si>
  <si>
    <t>42015</t>
  </si>
  <si>
    <t>Total Mortality</t>
  </si>
  <si>
    <t>Total Health Costs</t>
  </si>
  <si>
    <t>high</t>
  </si>
  <si>
    <t>low</t>
  </si>
  <si>
    <t>Cumulative Impacts through</t>
  </si>
  <si>
    <t>All Operating Projects</t>
  </si>
  <si>
    <t>Total Mortality, high</t>
  </si>
  <si>
    <t>Total Mortality, low</t>
  </si>
  <si>
    <t>Total Health Costs, high</t>
  </si>
  <si>
    <t>Total Health Costs, low</t>
  </si>
  <si>
    <t>Asthma Onset</t>
  </si>
  <si>
    <t>Asthma Onset, economic cost</t>
  </si>
  <si>
    <t>Asthma Symptoms</t>
  </si>
  <si>
    <t>Asthma Symptoms, economic cost</t>
  </si>
  <si>
    <t>Lost Work Days</t>
  </si>
  <si>
    <t>Lost School Days</t>
  </si>
  <si>
    <t>All Authorized Projects</t>
  </si>
  <si>
    <t>All Projects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</si>
</sst>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
    <numFmt numFmtId="165" formatCode="[$-F800]dddd\,\ mmmm\ dd\,\ yyyy"/>
    <numFmt numFmtId="166" formatCode="&quot;$&quot;#,##0.00"/>
  </numFmts>
  <fonts count="14">
    <font>
      <sz val="10.0"/>
      <color rgb="FF000000"/>
      <name val="Arial"/>
      <scheme val="minor"/>
    </font>
    <font>
      <b/>
      <color theme="1"/>
      <name val="Arial"/>
    </font>
    <font>
      <b/>
      <color rgb="FFFF0000"/>
      <name val="Arial"/>
    </font>
    <font>
      <i/>
      <color theme="1"/>
      <name val="Arial"/>
    </font>
    <font>
      <color theme="1"/>
      <name val="Arial"/>
    </font>
    <font>
      <color rgb="FFFF0000"/>
      <name val="Arial"/>
    </font>
    <font>
      <u/>
      <color rgb="FF0000FF"/>
    </font>
    <font>
      <sz val="11.0"/>
      <color theme="1"/>
      <name val="Arial"/>
    </font>
    <font>
      <b/>
      <sz val="11.0"/>
      <color theme="1"/>
      <name val="Arial"/>
    </font>
    <font>
      <sz val="11.0"/>
      <color theme="1"/>
      <name val="Calibri"/>
    </font>
    <font>
      <b/>
      <color theme="1"/>
      <name val="Calibri"/>
    </font>
    <font>
      <b/>
      <sz val="11.0"/>
      <color theme="1"/>
      <name val="Calibri"/>
    </font>
    <font>
      <color theme="1"/>
      <name val="Calibri"/>
    </font>
    <font>
      <color rgb="FFFF0000"/>
      <name val="Calibri"/>
    </font>
  </fonts>
  <fills count="9">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9FC5E8"/>
        <bgColor rgb="FF9FC5E8"/>
      </patternFill>
    </fill>
    <fill>
      <patternFill patternType="solid">
        <fgColor rgb="FFFFFF00"/>
        <bgColor rgb="FFFF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1" numFmtId="2" xfId="0" applyAlignment="1" applyFont="1" applyNumberFormat="1">
      <alignment horizontal="center"/>
    </xf>
    <xf borderId="0" fillId="0" fontId="2" numFmtId="0" xfId="0" applyAlignment="1" applyFont="1">
      <alignment horizontal="center"/>
    </xf>
    <xf borderId="0" fillId="0" fontId="3" numFmtId="0" xfId="0" applyFont="1"/>
    <xf borderId="0" fillId="0" fontId="1" numFmtId="0" xfId="0" applyFont="1"/>
    <xf borderId="0" fillId="0" fontId="4" numFmtId="0" xfId="0" applyFont="1"/>
    <xf borderId="0" fillId="0" fontId="4" numFmtId="2" xfId="0" applyFont="1" applyNumberFormat="1"/>
    <xf borderId="0" fillId="2" fontId="4" numFmtId="0" xfId="0" applyFill="1" applyFont="1"/>
    <xf borderId="0" fillId="0" fontId="4" numFmtId="0" xfId="0" applyAlignment="1" applyFont="1">
      <alignment horizontal="center"/>
    </xf>
    <xf borderId="0" fillId="3" fontId="4" numFmtId="0" xfId="0" applyFill="1" applyFont="1"/>
    <xf borderId="0" fillId="0" fontId="5" numFmtId="0" xfId="0" applyAlignment="1" applyFont="1">
      <alignment horizontal="center"/>
    </xf>
    <xf borderId="0" fillId="4" fontId="4" numFmtId="0" xfId="0" applyFill="1" applyFont="1"/>
    <xf borderId="0" fillId="5" fontId="4" numFmtId="2" xfId="0" applyFill="1" applyFont="1" applyNumberFormat="1"/>
    <xf borderId="0" fillId="0" fontId="5" numFmtId="0" xfId="0" applyFont="1"/>
    <xf borderId="0" fillId="0" fontId="2" numFmtId="0" xfId="0" applyFont="1"/>
    <xf borderId="0" fillId="0" fontId="5" numFmtId="0" xfId="0" applyAlignment="1" applyFont="1">
      <alignment horizontal="left"/>
    </xf>
    <xf borderId="0" fillId="0" fontId="6" numFmtId="0" xfId="0" applyFont="1"/>
    <xf borderId="0" fillId="6" fontId="4" numFmtId="0" xfId="0" applyFill="1" applyFont="1"/>
    <xf borderId="0" fillId="6" fontId="4" numFmtId="2" xfId="0" applyFont="1" applyNumberFormat="1"/>
    <xf borderId="0" fillId="6" fontId="4" numFmtId="0" xfId="0" applyAlignment="1" applyFont="1">
      <alignment horizontal="center"/>
    </xf>
    <xf borderId="0" fillId="0" fontId="1" numFmtId="4" xfId="0" applyAlignment="1" applyFont="1" applyNumberFormat="1">
      <alignment horizontal="center"/>
    </xf>
    <xf borderId="0" fillId="7" fontId="1" numFmtId="0" xfId="0" applyFill="1" applyFont="1"/>
    <xf borderId="0" fillId="0" fontId="4" numFmtId="4" xfId="0" applyFont="1" applyNumberFormat="1"/>
    <xf borderId="0" fillId="0" fontId="4" numFmtId="49" xfId="0" applyFont="1" applyNumberFormat="1"/>
    <xf borderId="0" fillId="0" fontId="4" numFmtId="4" xfId="0" applyAlignment="1" applyFont="1" applyNumberFormat="1">
      <alignment horizontal="right" vertical="bottom"/>
    </xf>
    <xf borderId="0" fillId="0" fontId="4" numFmtId="0" xfId="0" applyAlignment="1" applyFont="1">
      <alignment horizontal="right"/>
    </xf>
    <xf borderId="0" fillId="0" fontId="7" numFmtId="49" xfId="0" applyAlignment="1" applyFont="1" applyNumberFormat="1">
      <alignment vertical="bottom"/>
    </xf>
    <xf borderId="0" fillId="0" fontId="8" numFmtId="0" xfId="0" applyAlignment="1" applyFont="1">
      <alignment horizontal="center" vertical="bottom"/>
    </xf>
    <xf borderId="0" fillId="0" fontId="9" numFmtId="0" xfId="0" applyAlignment="1" applyFont="1">
      <alignment vertical="bottom"/>
    </xf>
    <xf borderId="0" fillId="0" fontId="9" numFmtId="164" xfId="0" applyAlignment="1" applyFont="1" applyNumberFormat="1">
      <alignment vertical="bottom"/>
    </xf>
    <xf borderId="0" fillId="0" fontId="7" numFmtId="0" xfId="0" applyAlignment="1" applyFont="1">
      <alignment vertical="bottom"/>
    </xf>
    <xf borderId="0" fillId="0" fontId="9" numFmtId="164" xfId="0" applyAlignment="1" applyFont="1" applyNumberFormat="1">
      <alignment horizontal="right" vertical="bottom"/>
    </xf>
    <xf borderId="0" fillId="7" fontId="10" numFmtId="0" xfId="0" applyAlignment="1" applyFont="1">
      <alignment vertical="bottom"/>
    </xf>
    <xf borderId="0" fillId="7" fontId="11" numFmtId="0" xfId="0" applyAlignment="1" applyFont="1">
      <alignment vertical="bottom"/>
    </xf>
    <xf borderId="0" fillId="5" fontId="11" numFmtId="0" xfId="0" applyAlignment="1" applyFont="1">
      <alignment horizontal="center" shrinkToFit="0" vertical="top" wrapText="1"/>
    </xf>
    <xf borderId="0" fillId="7" fontId="9"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9" numFmtId="0" xfId="0" applyAlignment="1" applyFont="1">
      <alignment horizontal="right" vertical="bottom"/>
    </xf>
    <xf borderId="0" fillId="0" fontId="9" numFmtId="49" xfId="0" applyAlignment="1" applyFont="1" applyNumberFormat="1">
      <alignment vertical="bottom"/>
    </xf>
    <xf borderId="0" fillId="0" fontId="9" numFmtId="165" xfId="0" applyAlignment="1" applyFont="1" applyNumberFormat="1">
      <alignment horizontal="right" vertical="bottom"/>
    </xf>
    <xf borderId="0" fillId="0" fontId="9" numFmtId="166" xfId="0" applyAlignment="1" applyFont="1" applyNumberFormat="1">
      <alignment vertical="bottom"/>
    </xf>
    <xf borderId="0" fillId="0" fontId="9" numFmtId="0" xfId="0" applyAlignment="1" applyFont="1">
      <alignment shrinkToFit="0" vertical="bottom" wrapText="0"/>
    </xf>
    <xf borderId="0" fillId="8" fontId="12" numFmtId="0" xfId="0" applyAlignment="1" applyFill="1" applyFont="1">
      <alignment vertical="bottom"/>
    </xf>
    <xf borderId="0" fillId="8" fontId="12" numFmtId="0" xfId="0" applyAlignment="1" applyFont="1">
      <alignment horizontal="right" vertical="bottom"/>
    </xf>
    <xf borderId="0" fillId="8" fontId="9" numFmtId="0" xfId="0" applyAlignment="1" applyFont="1">
      <alignment shrinkToFit="0" vertical="bottom" wrapText="0"/>
    </xf>
    <xf borderId="0" fillId="8" fontId="9" numFmtId="0" xfId="0" applyAlignment="1" applyFont="1">
      <alignment vertical="bottom"/>
    </xf>
    <xf borderId="0" fillId="8" fontId="9" numFmtId="0" xfId="0" applyAlignment="1" applyFont="1">
      <alignment horizontal="right" vertical="bottom"/>
    </xf>
    <xf borderId="0" fillId="8" fontId="9" numFmtId="49" xfId="0" applyAlignment="1" applyFont="1" applyNumberFormat="1">
      <alignment vertical="bottom"/>
    </xf>
    <xf borderId="0" fillId="8" fontId="9" numFmtId="165" xfId="0" applyAlignment="1" applyFont="1" applyNumberFormat="1">
      <alignment horizontal="right" vertical="bottom"/>
    </xf>
    <xf borderId="0" fillId="0" fontId="13"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ierraclub.org/dirty-fuels/us-lng-export-track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25.13"/>
    <col customWidth="1" min="3" max="3" width="10.13"/>
    <col customWidth="1" min="4" max="4" width="15.63"/>
    <col customWidth="1" min="5" max="6" width="10.13"/>
    <col customWidth="1" min="7" max="7" width="16.5"/>
    <col customWidth="1" min="8" max="8" width="5.13"/>
    <col customWidth="1" min="11" max="11" width="1.38"/>
    <col customWidth="1" min="12" max="12" width="10.13"/>
  </cols>
  <sheetData>
    <row r="1" ht="15.75" customHeight="1">
      <c r="A1" s="1" t="s">
        <v>0</v>
      </c>
      <c r="B1" s="1" t="s">
        <v>1</v>
      </c>
      <c r="C1" s="2" t="s">
        <v>2</v>
      </c>
      <c r="D1" s="3" t="s">
        <v>3</v>
      </c>
      <c r="E1" s="1" t="s">
        <v>4</v>
      </c>
      <c r="F1" s="1" t="s">
        <v>5</v>
      </c>
      <c r="G1" s="1" t="s">
        <v>6</v>
      </c>
      <c r="H1" s="1" t="s">
        <v>7</v>
      </c>
      <c r="I1" s="1" t="s">
        <v>8</v>
      </c>
      <c r="J1" s="1" t="s">
        <v>9</v>
      </c>
      <c r="K1" s="4"/>
      <c r="L1" s="5" t="s">
        <v>10</v>
      </c>
      <c r="M1" s="5"/>
      <c r="N1" s="5"/>
      <c r="O1" s="5"/>
      <c r="P1" s="5"/>
      <c r="Q1" s="5"/>
      <c r="R1" s="5"/>
      <c r="S1" s="5"/>
      <c r="T1" s="5"/>
      <c r="U1" s="5"/>
      <c r="V1" s="5"/>
      <c r="W1" s="5"/>
      <c r="X1" s="5"/>
      <c r="Y1" s="5"/>
      <c r="Z1" s="5"/>
      <c r="AA1" s="5"/>
      <c r="AB1" s="5"/>
      <c r="AC1" s="5"/>
      <c r="AD1" s="5"/>
      <c r="AE1" s="5"/>
      <c r="AF1" s="5"/>
    </row>
    <row r="2" ht="15.75" customHeight="1">
      <c r="A2" s="1"/>
      <c r="B2" s="1"/>
      <c r="C2" s="2" t="s">
        <v>11</v>
      </c>
      <c r="D2" s="1"/>
      <c r="E2" s="1"/>
      <c r="F2" s="1" t="s">
        <v>12</v>
      </c>
      <c r="G2" s="1" t="s">
        <v>12</v>
      </c>
      <c r="H2" s="1"/>
      <c r="I2" s="1"/>
      <c r="J2" s="1" t="s">
        <v>13</v>
      </c>
      <c r="K2" s="5"/>
      <c r="L2" s="5"/>
      <c r="M2" s="5"/>
      <c r="N2" s="5"/>
      <c r="O2" s="5"/>
      <c r="P2" s="5"/>
      <c r="Q2" s="5"/>
      <c r="R2" s="5"/>
      <c r="S2" s="5"/>
      <c r="T2" s="5"/>
      <c r="U2" s="5"/>
      <c r="V2" s="5"/>
      <c r="W2" s="5"/>
      <c r="X2" s="5"/>
      <c r="Y2" s="5"/>
      <c r="Z2" s="5"/>
      <c r="AA2" s="5"/>
      <c r="AB2" s="5"/>
      <c r="AC2" s="5"/>
      <c r="AD2" s="5"/>
      <c r="AE2" s="5"/>
      <c r="AF2" s="5"/>
    </row>
    <row r="3" ht="15.75" customHeight="1">
      <c r="A3" s="6" t="s">
        <v>14</v>
      </c>
      <c r="B3" s="6" t="s">
        <v>15</v>
      </c>
      <c r="C3" s="7">
        <v>1.76</v>
      </c>
      <c r="D3" s="8" t="s">
        <v>16</v>
      </c>
      <c r="E3" s="9"/>
      <c r="F3" s="9" t="s">
        <v>17</v>
      </c>
      <c r="G3" s="9" t="s">
        <v>18</v>
      </c>
      <c r="H3" s="9" t="s">
        <v>19</v>
      </c>
      <c r="I3" s="6" t="s">
        <v>20</v>
      </c>
      <c r="J3" s="7"/>
      <c r="K3" s="6"/>
      <c r="L3" s="6" t="s">
        <v>21</v>
      </c>
    </row>
    <row r="4" ht="15.75" customHeight="1">
      <c r="A4" s="6" t="s">
        <v>22</v>
      </c>
      <c r="B4" s="6" t="s">
        <v>23</v>
      </c>
      <c r="C4" s="7">
        <v>2.06</v>
      </c>
      <c r="D4" s="8" t="s">
        <v>16</v>
      </c>
      <c r="E4" s="9"/>
      <c r="F4" s="9" t="s">
        <v>17</v>
      </c>
      <c r="G4" s="9" t="s">
        <v>17</v>
      </c>
      <c r="H4" s="9" t="s">
        <v>19</v>
      </c>
      <c r="I4" s="6" t="s">
        <v>20</v>
      </c>
      <c r="J4" s="7"/>
      <c r="K4" s="6"/>
      <c r="L4" s="6" t="s">
        <v>21</v>
      </c>
    </row>
    <row r="5" ht="15.75" customHeight="1">
      <c r="A5" s="6" t="s">
        <v>24</v>
      </c>
      <c r="B5" s="6" t="s">
        <v>23</v>
      </c>
      <c r="C5" s="7">
        <v>0.93</v>
      </c>
      <c r="D5" s="10" t="s">
        <v>25</v>
      </c>
      <c r="E5" s="9"/>
      <c r="F5" s="9" t="s">
        <v>17</v>
      </c>
      <c r="G5" s="9" t="s">
        <v>17</v>
      </c>
      <c r="H5" s="9" t="s">
        <v>19</v>
      </c>
      <c r="I5" s="6" t="s">
        <v>20</v>
      </c>
      <c r="J5" s="7"/>
      <c r="K5" s="6"/>
      <c r="L5" s="6" t="s">
        <v>21</v>
      </c>
    </row>
    <row r="6" ht="15.75" customHeight="1">
      <c r="A6" s="6" t="s">
        <v>26</v>
      </c>
      <c r="B6" s="6" t="s">
        <v>27</v>
      </c>
      <c r="C6" s="7">
        <v>1.21</v>
      </c>
      <c r="D6" s="10" t="s">
        <v>25</v>
      </c>
      <c r="E6" s="9"/>
      <c r="F6" s="9" t="s">
        <v>17</v>
      </c>
      <c r="G6" s="11" t="s">
        <v>28</v>
      </c>
      <c r="H6" s="9" t="s">
        <v>19</v>
      </c>
      <c r="I6" s="6" t="s">
        <v>20</v>
      </c>
      <c r="J6" s="7"/>
      <c r="K6" s="6"/>
      <c r="L6" s="6" t="s">
        <v>21</v>
      </c>
    </row>
    <row r="7" ht="15.75" customHeight="1">
      <c r="A7" s="6" t="s">
        <v>29</v>
      </c>
      <c r="B7" s="6" t="s">
        <v>30</v>
      </c>
      <c r="C7" s="7">
        <v>1.6</v>
      </c>
      <c r="D7" s="8" t="s">
        <v>16</v>
      </c>
      <c r="E7" s="9"/>
      <c r="F7" s="9" t="s">
        <v>17</v>
      </c>
      <c r="G7" s="9" t="s">
        <v>17</v>
      </c>
      <c r="H7" s="9" t="s">
        <v>31</v>
      </c>
      <c r="I7" s="6" t="s">
        <v>32</v>
      </c>
      <c r="J7" s="7"/>
      <c r="K7" s="6"/>
      <c r="L7" s="6" t="s">
        <v>21</v>
      </c>
    </row>
    <row r="8" ht="15.75" customHeight="1">
      <c r="A8" s="6" t="s">
        <v>33</v>
      </c>
      <c r="B8" s="6" t="s">
        <v>30</v>
      </c>
      <c r="C8" s="7">
        <v>0.8</v>
      </c>
      <c r="D8" s="8" t="s">
        <v>16</v>
      </c>
      <c r="E8" s="9"/>
      <c r="F8" s="9" t="s">
        <v>17</v>
      </c>
      <c r="G8" s="9" t="s">
        <v>17</v>
      </c>
      <c r="H8" s="9" t="s">
        <v>31</v>
      </c>
      <c r="I8" s="6" t="s">
        <v>32</v>
      </c>
      <c r="J8" s="7"/>
      <c r="K8" s="6"/>
      <c r="L8" s="6" t="s">
        <v>21</v>
      </c>
    </row>
    <row r="9" ht="15.75" customHeight="1">
      <c r="A9" s="6" t="s">
        <v>34</v>
      </c>
      <c r="B9" s="6" t="s">
        <v>30</v>
      </c>
      <c r="C9" s="7">
        <v>1.58</v>
      </c>
      <c r="D9" s="12" t="s">
        <v>35</v>
      </c>
      <c r="E9" s="9"/>
      <c r="F9" s="9" t="s">
        <v>17</v>
      </c>
      <c r="G9" s="9" t="s">
        <v>17</v>
      </c>
      <c r="H9" s="9" t="s">
        <v>31</v>
      </c>
      <c r="I9" s="6" t="s">
        <v>32</v>
      </c>
      <c r="J9" s="7"/>
      <c r="K9" s="6"/>
      <c r="L9" s="6" t="s">
        <v>21</v>
      </c>
    </row>
    <row r="10" ht="15.75" customHeight="1">
      <c r="A10" s="6" t="s">
        <v>36</v>
      </c>
      <c r="B10" s="6" t="s">
        <v>30</v>
      </c>
      <c r="C10" s="7">
        <v>0.45</v>
      </c>
      <c r="D10" s="10" t="s">
        <v>25</v>
      </c>
      <c r="E10" s="11"/>
      <c r="F10" s="11" t="s">
        <v>37</v>
      </c>
      <c r="G10" s="11" t="s">
        <v>28</v>
      </c>
      <c r="H10" s="9" t="s">
        <v>31</v>
      </c>
      <c r="I10" s="6" t="s">
        <v>32</v>
      </c>
      <c r="J10" s="7"/>
      <c r="K10" s="6"/>
      <c r="L10" s="6" t="s">
        <v>21</v>
      </c>
    </row>
    <row r="11" ht="15.75" customHeight="1">
      <c r="A11" s="6" t="s">
        <v>38</v>
      </c>
      <c r="B11" s="6" t="s">
        <v>39</v>
      </c>
      <c r="C11" s="7">
        <v>0.79</v>
      </c>
      <c r="D11" s="8" t="s">
        <v>16</v>
      </c>
      <c r="E11" s="9"/>
      <c r="F11" s="9" t="s">
        <v>17</v>
      </c>
      <c r="G11" s="9" t="s">
        <v>17</v>
      </c>
      <c r="H11" s="9" t="s">
        <v>40</v>
      </c>
      <c r="I11" s="6" t="s">
        <v>41</v>
      </c>
      <c r="J11" s="13" t="s">
        <v>42</v>
      </c>
      <c r="K11" s="6"/>
      <c r="L11" s="6" t="s">
        <v>21</v>
      </c>
    </row>
    <row r="12" ht="15.75" customHeight="1">
      <c r="A12" s="6" t="s">
        <v>43</v>
      </c>
      <c r="B12" s="6" t="s">
        <v>15</v>
      </c>
      <c r="C12" s="7">
        <v>1.98</v>
      </c>
      <c r="D12" s="10" t="s">
        <v>25</v>
      </c>
      <c r="E12" s="11"/>
      <c r="F12" s="11" t="s">
        <v>37</v>
      </c>
      <c r="G12" s="11" t="s">
        <v>28</v>
      </c>
      <c r="H12" s="9" t="s">
        <v>19</v>
      </c>
      <c r="I12" s="6" t="s">
        <v>20</v>
      </c>
      <c r="J12" s="7"/>
      <c r="K12" s="6"/>
      <c r="L12" s="6" t="s">
        <v>21</v>
      </c>
    </row>
    <row r="13" ht="15.75" customHeight="1">
      <c r="A13" s="6" t="s">
        <v>44</v>
      </c>
      <c r="B13" s="6" t="s">
        <v>15</v>
      </c>
      <c r="C13" s="7">
        <v>1.98</v>
      </c>
      <c r="D13" s="10" t="s">
        <v>25</v>
      </c>
      <c r="E13" s="11"/>
      <c r="F13" s="11" t="s">
        <v>37</v>
      </c>
      <c r="G13" s="11" t="s">
        <v>28</v>
      </c>
      <c r="H13" s="9" t="s">
        <v>19</v>
      </c>
      <c r="I13" s="6" t="s">
        <v>20</v>
      </c>
      <c r="J13" s="7"/>
      <c r="K13" s="6"/>
      <c r="L13" s="6" t="s">
        <v>21</v>
      </c>
    </row>
    <row r="14" ht="15.75" customHeight="1">
      <c r="A14" s="6" t="s">
        <v>45</v>
      </c>
      <c r="B14" s="6" t="s">
        <v>15</v>
      </c>
      <c r="C14" s="7">
        <v>1.38</v>
      </c>
      <c r="D14" s="10" t="s">
        <v>25</v>
      </c>
      <c r="E14" s="11"/>
      <c r="F14" s="11" t="s">
        <v>46</v>
      </c>
      <c r="G14" s="14" t="s">
        <v>47</v>
      </c>
      <c r="H14" s="9" t="s">
        <v>19</v>
      </c>
      <c r="I14" s="6" t="s">
        <v>48</v>
      </c>
      <c r="J14" s="7"/>
      <c r="K14" s="6"/>
      <c r="L14" s="6" t="s">
        <v>21</v>
      </c>
    </row>
    <row r="15" ht="15.75" customHeight="1">
      <c r="A15" s="6" t="s">
        <v>49</v>
      </c>
      <c r="B15" s="6" t="s">
        <v>15</v>
      </c>
      <c r="C15" s="7">
        <v>1.38</v>
      </c>
      <c r="D15" s="10" t="s">
        <v>25</v>
      </c>
      <c r="E15" s="11"/>
      <c r="F15" s="11" t="s">
        <v>46</v>
      </c>
      <c r="G15" s="14" t="s">
        <v>47</v>
      </c>
      <c r="H15" s="9" t="s">
        <v>19</v>
      </c>
      <c r="I15" s="6" t="s">
        <v>48</v>
      </c>
      <c r="J15" s="7"/>
      <c r="K15" s="6"/>
      <c r="L15" s="6" t="s">
        <v>21</v>
      </c>
    </row>
    <row r="16" ht="15.75" customHeight="1">
      <c r="A16" s="6" t="s">
        <v>50</v>
      </c>
      <c r="B16" s="6" t="s">
        <v>51</v>
      </c>
      <c r="C16" s="7">
        <v>3.81</v>
      </c>
      <c r="D16" s="12" t="s">
        <v>35</v>
      </c>
      <c r="E16" s="9"/>
      <c r="F16" s="9" t="s">
        <v>17</v>
      </c>
      <c r="G16" s="9" t="s">
        <v>17</v>
      </c>
      <c r="H16" s="9" t="s">
        <v>19</v>
      </c>
      <c r="I16" s="6" t="s">
        <v>52</v>
      </c>
      <c r="J16" s="7"/>
      <c r="K16" s="6"/>
      <c r="L16" s="6" t="s">
        <v>21</v>
      </c>
    </row>
    <row r="17" ht="15.75" customHeight="1">
      <c r="A17" s="6" t="s">
        <v>53</v>
      </c>
      <c r="B17" s="6" t="s">
        <v>54</v>
      </c>
      <c r="C17" s="7">
        <v>0.13</v>
      </c>
      <c r="D17" s="10" t="s">
        <v>25</v>
      </c>
      <c r="E17" s="9"/>
      <c r="F17" s="9" t="s">
        <v>17</v>
      </c>
      <c r="G17" s="9" t="s">
        <v>17</v>
      </c>
      <c r="H17" s="9" t="s">
        <v>55</v>
      </c>
      <c r="I17" s="6" t="s">
        <v>56</v>
      </c>
      <c r="J17" s="7"/>
      <c r="K17" s="6"/>
      <c r="L17" s="6" t="s">
        <v>21</v>
      </c>
    </row>
    <row r="18" ht="15.75" customHeight="1">
      <c r="A18" s="6" t="s">
        <v>57</v>
      </c>
      <c r="B18" s="6" t="s">
        <v>58</v>
      </c>
      <c r="C18" s="7">
        <v>0.41</v>
      </c>
      <c r="D18" s="8" t="s">
        <v>16</v>
      </c>
      <c r="E18" s="9"/>
      <c r="F18" s="9" t="s">
        <v>17</v>
      </c>
      <c r="G18" s="9" t="s">
        <v>18</v>
      </c>
      <c r="H18" s="9" t="s">
        <v>59</v>
      </c>
      <c r="I18" s="6" t="s">
        <v>60</v>
      </c>
      <c r="J18" s="7"/>
      <c r="K18" s="6"/>
      <c r="L18" s="6" t="s">
        <v>21</v>
      </c>
    </row>
    <row r="19" ht="15.75" customHeight="1">
      <c r="A19" s="6" t="s">
        <v>61</v>
      </c>
      <c r="B19" s="6" t="s">
        <v>62</v>
      </c>
      <c r="C19" s="7">
        <v>2.38</v>
      </c>
      <c r="D19" s="8" t="s">
        <v>16</v>
      </c>
      <c r="E19" s="9"/>
      <c r="F19" s="9" t="s">
        <v>17</v>
      </c>
      <c r="G19" s="9" t="s">
        <v>17</v>
      </c>
      <c r="H19" s="9" t="s">
        <v>31</v>
      </c>
      <c r="I19" s="6" t="s">
        <v>63</v>
      </c>
      <c r="J19" s="13" t="s">
        <v>42</v>
      </c>
      <c r="K19" s="6"/>
      <c r="L19" s="6" t="s">
        <v>21</v>
      </c>
    </row>
    <row r="20" ht="15.75" customHeight="1">
      <c r="A20" s="6" t="s">
        <v>64</v>
      </c>
      <c r="B20" s="6" t="s">
        <v>62</v>
      </c>
      <c r="C20" s="7">
        <v>0.74</v>
      </c>
      <c r="D20" s="10" t="s">
        <v>25</v>
      </c>
      <c r="E20" s="9"/>
      <c r="F20" s="9" t="s">
        <v>17</v>
      </c>
      <c r="G20" s="9" t="s">
        <v>17</v>
      </c>
      <c r="H20" s="9" t="s">
        <v>31</v>
      </c>
      <c r="I20" s="6" t="s">
        <v>63</v>
      </c>
      <c r="J20" s="13" t="s">
        <v>42</v>
      </c>
      <c r="K20" s="6"/>
      <c r="L20" s="6" t="s">
        <v>21</v>
      </c>
    </row>
    <row r="21" ht="15.75" customHeight="1">
      <c r="A21" s="6" t="s">
        <v>65</v>
      </c>
      <c r="B21" s="6" t="s">
        <v>66</v>
      </c>
      <c r="C21" s="7">
        <v>2.57</v>
      </c>
      <c r="D21" s="12" t="s">
        <v>35</v>
      </c>
      <c r="E21" s="9"/>
      <c r="F21" s="9" t="s">
        <v>17</v>
      </c>
      <c r="G21" s="9" t="s">
        <v>17</v>
      </c>
      <c r="H21" s="9" t="s">
        <v>31</v>
      </c>
      <c r="I21" s="6" t="s">
        <v>67</v>
      </c>
      <c r="J21" s="7"/>
      <c r="K21" s="6"/>
      <c r="L21" s="6" t="s">
        <v>21</v>
      </c>
    </row>
    <row r="22" ht="15.75" customHeight="1">
      <c r="A22" s="6" t="s">
        <v>68</v>
      </c>
      <c r="B22" s="6" t="s">
        <v>69</v>
      </c>
      <c r="C22" s="7">
        <v>1.5</v>
      </c>
      <c r="D22" s="10" t="s">
        <v>25</v>
      </c>
      <c r="E22" s="9"/>
      <c r="F22" s="9" t="s">
        <v>17</v>
      </c>
      <c r="G22" s="9" t="s">
        <v>17</v>
      </c>
      <c r="H22" s="9" t="s">
        <v>70</v>
      </c>
      <c r="I22" s="6" t="s">
        <v>71</v>
      </c>
      <c r="J22" s="7"/>
      <c r="K22" s="6"/>
      <c r="L22" s="6" t="s">
        <v>21</v>
      </c>
    </row>
    <row r="23" ht="15.75" customHeight="1">
      <c r="A23" s="6" t="s">
        <v>72</v>
      </c>
      <c r="B23" s="6" t="s">
        <v>73</v>
      </c>
      <c r="C23" s="7">
        <v>2.27</v>
      </c>
      <c r="D23" s="10" t="s">
        <v>25</v>
      </c>
      <c r="E23" s="9"/>
      <c r="F23" s="9" t="s">
        <v>17</v>
      </c>
      <c r="G23" s="11" t="s">
        <v>28</v>
      </c>
      <c r="H23" s="9" t="s">
        <v>19</v>
      </c>
      <c r="I23" s="6" t="s">
        <v>52</v>
      </c>
      <c r="J23" s="7"/>
      <c r="K23" s="6"/>
      <c r="L23" s="6" t="s">
        <v>21</v>
      </c>
    </row>
    <row r="24" ht="15.75" customHeight="1">
      <c r="A24" s="6" t="s">
        <v>74</v>
      </c>
      <c r="B24" s="6" t="s">
        <v>75</v>
      </c>
      <c r="C24" s="7">
        <v>1.22</v>
      </c>
      <c r="D24" s="10" t="s">
        <v>25</v>
      </c>
      <c r="E24" s="9"/>
      <c r="F24" s="9" t="s">
        <v>17</v>
      </c>
      <c r="G24" s="11" t="s">
        <v>28</v>
      </c>
      <c r="H24" s="9" t="s">
        <v>19</v>
      </c>
      <c r="I24" s="6" t="s">
        <v>52</v>
      </c>
      <c r="J24" s="7"/>
      <c r="K24" s="6"/>
      <c r="L24" s="6" t="s">
        <v>21</v>
      </c>
    </row>
    <row r="25" ht="15.75" customHeight="1">
      <c r="A25" s="6" t="s">
        <v>76</v>
      </c>
      <c r="B25" s="6" t="s">
        <v>15</v>
      </c>
      <c r="C25" s="7">
        <v>1.89</v>
      </c>
      <c r="D25" s="12" t="s">
        <v>35</v>
      </c>
      <c r="E25" s="9"/>
      <c r="F25" s="9" t="s">
        <v>17</v>
      </c>
      <c r="G25" s="9" t="s">
        <v>18</v>
      </c>
      <c r="H25" s="9" t="s">
        <v>19</v>
      </c>
      <c r="I25" s="6" t="s">
        <v>48</v>
      </c>
      <c r="J25" s="7"/>
      <c r="K25" s="6"/>
      <c r="L25" s="6" t="s">
        <v>21</v>
      </c>
    </row>
    <row r="26" ht="15.75" customHeight="1">
      <c r="A26" s="6" t="s">
        <v>77</v>
      </c>
      <c r="B26" s="6" t="s">
        <v>15</v>
      </c>
      <c r="C26" s="7">
        <v>1.89</v>
      </c>
      <c r="D26" s="10" t="s">
        <v>25</v>
      </c>
      <c r="E26" s="9"/>
      <c r="F26" s="9" t="s">
        <v>17</v>
      </c>
      <c r="G26" s="9" t="s">
        <v>18</v>
      </c>
      <c r="H26" s="9" t="s">
        <v>19</v>
      </c>
      <c r="I26" s="6" t="s">
        <v>48</v>
      </c>
      <c r="J26" s="7"/>
      <c r="K26" s="6"/>
      <c r="L26" s="6" t="s">
        <v>21</v>
      </c>
    </row>
    <row r="27" ht="15.75" customHeight="1">
      <c r="A27" s="6" t="s">
        <v>78</v>
      </c>
      <c r="B27" s="6" t="s">
        <v>79</v>
      </c>
      <c r="C27" s="7">
        <v>1.86</v>
      </c>
      <c r="D27" s="12" t="s">
        <v>35</v>
      </c>
      <c r="E27" s="9"/>
      <c r="F27" s="9" t="s">
        <v>17</v>
      </c>
      <c r="G27" s="9" t="s">
        <v>17</v>
      </c>
      <c r="H27" s="9" t="s">
        <v>31</v>
      </c>
      <c r="I27" s="6" t="s">
        <v>67</v>
      </c>
      <c r="J27" s="7"/>
      <c r="K27" s="6"/>
      <c r="L27" s="6" t="s">
        <v>21</v>
      </c>
    </row>
    <row r="28" ht="15.75" customHeight="1">
      <c r="A28" s="6" t="s">
        <v>80</v>
      </c>
      <c r="B28" s="6" t="s">
        <v>23</v>
      </c>
      <c r="C28" s="7">
        <v>1.86</v>
      </c>
      <c r="D28" s="10" t="s">
        <v>25</v>
      </c>
      <c r="E28" s="9"/>
      <c r="F28" s="9" t="s">
        <v>17</v>
      </c>
      <c r="G28" s="11" t="s">
        <v>28</v>
      </c>
      <c r="H28" s="9" t="s">
        <v>31</v>
      </c>
      <c r="I28" s="6" t="s">
        <v>67</v>
      </c>
      <c r="J28" s="7"/>
      <c r="K28" s="6"/>
      <c r="L28" s="6" t="s">
        <v>21</v>
      </c>
    </row>
    <row r="29" ht="15.75" customHeight="1">
      <c r="A29" s="6" t="s">
        <v>81</v>
      </c>
      <c r="B29" s="6" t="s">
        <v>82</v>
      </c>
      <c r="C29" s="7">
        <v>2.24</v>
      </c>
      <c r="D29" s="12" t="s">
        <v>35</v>
      </c>
      <c r="E29" s="9"/>
      <c r="F29" s="9" t="s">
        <v>17</v>
      </c>
      <c r="G29" s="9" t="s">
        <v>17</v>
      </c>
      <c r="H29" s="9" t="s">
        <v>31</v>
      </c>
      <c r="I29" s="6" t="s">
        <v>20</v>
      </c>
      <c r="J29" s="7"/>
      <c r="K29" s="6"/>
      <c r="L29" s="6" t="s">
        <v>21</v>
      </c>
    </row>
    <row r="30" ht="15.75" customHeight="1">
      <c r="A30" s="6" t="s">
        <v>83</v>
      </c>
      <c r="B30" s="6" t="s">
        <v>84</v>
      </c>
      <c r="C30" s="7">
        <v>1.49</v>
      </c>
      <c r="D30" s="10" t="s">
        <v>25</v>
      </c>
      <c r="E30" s="9"/>
      <c r="F30" s="9" t="s">
        <v>17</v>
      </c>
      <c r="G30" s="9" t="s">
        <v>17</v>
      </c>
      <c r="H30" s="9" t="s">
        <v>31</v>
      </c>
      <c r="I30" s="6" t="s">
        <v>20</v>
      </c>
      <c r="J30" s="7"/>
      <c r="K30" s="6"/>
      <c r="L30" s="6" t="s">
        <v>21</v>
      </c>
    </row>
    <row r="31" ht="15.75" customHeight="1">
      <c r="A31" s="6" t="s">
        <v>85</v>
      </c>
      <c r="B31" s="6" t="s">
        <v>86</v>
      </c>
      <c r="C31" s="7">
        <v>3.03</v>
      </c>
      <c r="D31" s="8" t="s">
        <v>16</v>
      </c>
      <c r="E31" s="9"/>
      <c r="F31" s="9" t="s">
        <v>17</v>
      </c>
      <c r="G31" s="9" t="s">
        <v>17</v>
      </c>
      <c r="H31" s="9" t="s">
        <v>19</v>
      </c>
      <c r="I31" s="6" t="s">
        <v>20</v>
      </c>
      <c r="J31" s="7"/>
      <c r="K31" s="6"/>
      <c r="L31" s="6" t="s">
        <v>21</v>
      </c>
    </row>
    <row r="32" ht="15.75" customHeight="1">
      <c r="A32" s="6" t="s">
        <v>87</v>
      </c>
      <c r="B32" s="6" t="s">
        <v>86</v>
      </c>
      <c r="C32" s="7">
        <v>1.52</v>
      </c>
      <c r="D32" s="8" t="s">
        <v>16</v>
      </c>
      <c r="E32" s="9"/>
      <c r="F32" s="9" t="s">
        <v>17</v>
      </c>
      <c r="G32" s="9" t="s">
        <v>17</v>
      </c>
      <c r="H32" s="9" t="s">
        <v>19</v>
      </c>
      <c r="I32" s="6" t="s">
        <v>20</v>
      </c>
      <c r="J32" s="7"/>
      <c r="K32" s="6"/>
      <c r="L32" s="6" t="s">
        <v>21</v>
      </c>
    </row>
    <row r="33" ht="15.75" customHeight="1">
      <c r="A33" s="6" t="s">
        <v>88</v>
      </c>
      <c r="B33" s="6" t="s">
        <v>86</v>
      </c>
      <c r="C33" s="7">
        <v>2.46</v>
      </c>
      <c r="D33" s="10" t="s">
        <v>25</v>
      </c>
      <c r="E33" s="11"/>
      <c r="F33" s="11" t="s">
        <v>37</v>
      </c>
      <c r="G33" s="11" t="s">
        <v>28</v>
      </c>
      <c r="H33" s="9" t="s">
        <v>19</v>
      </c>
      <c r="I33" s="6" t="s">
        <v>20</v>
      </c>
      <c r="K33" s="6"/>
      <c r="L33" s="6" t="s">
        <v>21</v>
      </c>
    </row>
    <row r="34" ht="15.75" customHeight="1">
      <c r="A34" s="6" t="s">
        <v>89</v>
      </c>
      <c r="B34" s="6" t="s">
        <v>75</v>
      </c>
      <c r="C34" s="7">
        <v>0.62</v>
      </c>
      <c r="D34" s="10" t="s">
        <v>25</v>
      </c>
      <c r="E34" s="9"/>
      <c r="F34" s="9" t="s">
        <v>17</v>
      </c>
      <c r="G34" s="9" t="s">
        <v>17</v>
      </c>
      <c r="H34" s="9" t="s">
        <v>31</v>
      </c>
      <c r="I34" s="6" t="s">
        <v>20</v>
      </c>
      <c r="J34" s="7"/>
      <c r="K34" s="6"/>
      <c r="L34" s="6" t="s">
        <v>21</v>
      </c>
    </row>
    <row r="35" ht="15.75" customHeight="1"/>
    <row r="36" ht="15.75" customHeight="1">
      <c r="A36" s="6"/>
      <c r="B36" s="6"/>
      <c r="C36" s="7"/>
      <c r="D36" s="6"/>
      <c r="E36" s="3"/>
      <c r="F36" s="3"/>
      <c r="G36" s="15"/>
      <c r="H36" s="9"/>
      <c r="I36" s="6"/>
      <c r="K36" s="6"/>
      <c r="L36" s="6"/>
    </row>
    <row r="37" ht="15.75" customHeight="1">
      <c r="A37" s="5" t="s">
        <v>90</v>
      </c>
      <c r="B37" s="6"/>
      <c r="C37" s="7"/>
      <c r="D37" s="6"/>
      <c r="E37" s="3"/>
      <c r="F37" s="3"/>
      <c r="G37" s="15"/>
      <c r="H37" s="9"/>
      <c r="I37" s="6"/>
      <c r="K37" s="6"/>
      <c r="L37" s="6"/>
    </row>
    <row r="38" ht="15.75" customHeight="1">
      <c r="A38" s="6" t="s">
        <v>91</v>
      </c>
      <c r="B38" s="6" t="s">
        <v>92</v>
      </c>
      <c r="C38" s="7">
        <v>0.58</v>
      </c>
      <c r="D38" s="10" t="s">
        <v>25</v>
      </c>
      <c r="E38" s="11"/>
      <c r="F38" s="11" t="s">
        <v>46</v>
      </c>
      <c r="G38" s="11" t="s">
        <v>28</v>
      </c>
      <c r="H38" s="9" t="s">
        <v>19</v>
      </c>
      <c r="I38" s="6" t="s">
        <v>48</v>
      </c>
      <c r="K38" s="6"/>
      <c r="L38" s="6" t="s">
        <v>93</v>
      </c>
    </row>
    <row r="39" ht="15.75" customHeight="1">
      <c r="A39" s="6" t="s">
        <v>94</v>
      </c>
      <c r="B39" s="6" t="s">
        <v>95</v>
      </c>
      <c r="C39" s="7">
        <v>0.88</v>
      </c>
      <c r="D39" s="10" t="s">
        <v>25</v>
      </c>
      <c r="E39" s="16"/>
      <c r="F39" s="16" t="s">
        <v>96</v>
      </c>
      <c r="G39" s="14" t="s">
        <v>47</v>
      </c>
      <c r="H39" s="9" t="s">
        <v>97</v>
      </c>
      <c r="I39" s="6" t="s">
        <v>98</v>
      </c>
      <c r="K39" s="6"/>
      <c r="L39" s="6" t="s">
        <v>93</v>
      </c>
    </row>
    <row r="40" ht="15.75" customHeight="1">
      <c r="A40" s="6" t="s">
        <v>99</v>
      </c>
      <c r="B40" s="6" t="s">
        <v>100</v>
      </c>
      <c r="C40" s="7">
        <v>0.02</v>
      </c>
      <c r="D40" s="10" t="s">
        <v>25</v>
      </c>
      <c r="E40" s="16"/>
      <c r="F40" s="16" t="s">
        <v>96</v>
      </c>
      <c r="G40" s="14" t="s">
        <v>101</v>
      </c>
      <c r="H40" s="9" t="s">
        <v>31</v>
      </c>
      <c r="I40" s="6" t="s">
        <v>102</v>
      </c>
      <c r="K40" s="6"/>
      <c r="L40" s="6" t="s">
        <v>93</v>
      </c>
    </row>
    <row r="41" ht="15.75" customHeight="1">
      <c r="A41" s="6" t="s">
        <v>103</v>
      </c>
      <c r="B41" s="6" t="s">
        <v>104</v>
      </c>
      <c r="C41" s="7">
        <v>0.35</v>
      </c>
      <c r="D41" s="10" t="s">
        <v>25</v>
      </c>
      <c r="E41" s="11"/>
      <c r="F41" s="11" t="s">
        <v>46</v>
      </c>
      <c r="G41" s="14" t="s">
        <v>101</v>
      </c>
      <c r="H41" s="9" t="s">
        <v>97</v>
      </c>
      <c r="I41" s="6" t="s">
        <v>105</v>
      </c>
      <c r="J41" s="7"/>
      <c r="K41" s="6"/>
      <c r="L41" s="6" t="s">
        <v>106</v>
      </c>
    </row>
    <row r="42" ht="15.75" customHeight="1">
      <c r="A42" s="6" t="s">
        <v>107</v>
      </c>
      <c r="B42" s="6" t="s">
        <v>108</v>
      </c>
      <c r="C42" s="7">
        <v>2.76</v>
      </c>
      <c r="D42" s="10" t="s">
        <v>25</v>
      </c>
      <c r="E42" s="9"/>
      <c r="F42" s="9" t="s">
        <v>17</v>
      </c>
      <c r="G42" s="9" t="s">
        <v>17</v>
      </c>
      <c r="H42" s="9" t="s">
        <v>109</v>
      </c>
      <c r="I42" s="6" t="s">
        <v>110</v>
      </c>
      <c r="K42" s="6"/>
      <c r="L42" s="6" t="s">
        <v>111</v>
      </c>
    </row>
    <row r="43" ht="15.75" customHeight="1">
      <c r="A43" s="6" t="s">
        <v>112</v>
      </c>
      <c r="B43" s="6" t="s">
        <v>113</v>
      </c>
      <c r="C43" s="7">
        <v>0.2</v>
      </c>
      <c r="D43" s="6" t="s">
        <v>114</v>
      </c>
      <c r="E43" s="9"/>
      <c r="F43" s="9" t="s">
        <v>17</v>
      </c>
      <c r="G43" s="14" t="s">
        <v>47</v>
      </c>
      <c r="H43" s="9" t="s">
        <v>109</v>
      </c>
      <c r="I43" s="6" t="s">
        <v>110</v>
      </c>
      <c r="K43" s="6"/>
      <c r="L43" s="6" t="s">
        <v>111</v>
      </c>
    </row>
    <row r="44" ht="15.75" customHeight="1">
      <c r="A44" s="6" t="s">
        <v>115</v>
      </c>
      <c r="B44" s="6" t="s">
        <v>116</v>
      </c>
      <c r="C44" s="7">
        <v>0.53</v>
      </c>
      <c r="D44" s="10" t="s">
        <v>25</v>
      </c>
      <c r="E44" s="16"/>
      <c r="F44" s="16" t="s">
        <v>96</v>
      </c>
      <c r="G44" s="14" t="s">
        <v>47</v>
      </c>
      <c r="H44" s="9" t="s">
        <v>109</v>
      </c>
      <c r="I44" s="6" t="s">
        <v>117</v>
      </c>
      <c r="K44" s="6"/>
      <c r="L44" s="6" t="s">
        <v>111</v>
      </c>
    </row>
    <row r="45" ht="15.75" customHeight="1">
      <c r="A45" s="6" t="s">
        <v>118</v>
      </c>
      <c r="B45" s="6" t="s">
        <v>119</v>
      </c>
      <c r="C45" s="7">
        <v>1.8</v>
      </c>
      <c r="D45" s="10" t="s">
        <v>25</v>
      </c>
      <c r="E45" s="9"/>
      <c r="F45" s="9" t="s">
        <v>120</v>
      </c>
      <c r="G45" s="9" t="s">
        <v>17</v>
      </c>
      <c r="H45" s="9"/>
      <c r="I45" s="6" t="s">
        <v>121</v>
      </c>
      <c r="K45" s="6"/>
      <c r="L45" s="6" t="s">
        <v>122</v>
      </c>
    </row>
    <row r="46" ht="15.75" customHeight="1">
      <c r="A46" s="6" t="s">
        <v>123</v>
      </c>
      <c r="B46" s="6" t="s">
        <v>104</v>
      </c>
      <c r="C46" s="7">
        <v>0.4</v>
      </c>
      <c r="D46" s="10" t="s">
        <v>25</v>
      </c>
      <c r="E46" s="9"/>
      <c r="F46" s="9" t="s">
        <v>120</v>
      </c>
      <c r="G46" s="11" t="s">
        <v>28</v>
      </c>
      <c r="H46" s="9"/>
      <c r="I46" s="6" t="s">
        <v>121</v>
      </c>
      <c r="K46" s="6"/>
      <c r="L46" s="6" t="s">
        <v>122</v>
      </c>
    </row>
    <row r="47" ht="15.75" customHeight="1">
      <c r="A47" s="6" t="s">
        <v>124</v>
      </c>
      <c r="B47" s="6" t="s">
        <v>125</v>
      </c>
      <c r="C47" s="7">
        <v>0.84</v>
      </c>
      <c r="D47" s="10" t="s">
        <v>25</v>
      </c>
      <c r="E47" s="9"/>
      <c r="F47" s="9" t="s">
        <v>120</v>
      </c>
      <c r="G47" s="14" t="s">
        <v>47</v>
      </c>
      <c r="H47" s="9"/>
      <c r="I47" s="6" t="s">
        <v>121</v>
      </c>
      <c r="K47" s="6"/>
      <c r="L47" s="6" t="s">
        <v>122</v>
      </c>
    </row>
    <row r="48" ht="15.75" customHeight="1">
      <c r="C48" s="7"/>
      <c r="H48" s="9"/>
    </row>
    <row r="49" ht="15.75" customHeight="1">
      <c r="A49" s="6" t="s">
        <v>126</v>
      </c>
      <c r="C49" s="7"/>
      <c r="H49" s="9"/>
    </row>
    <row r="50" ht="15.75" customHeight="1">
      <c r="A50" s="6" t="s">
        <v>127</v>
      </c>
      <c r="C50" s="7"/>
      <c r="H50" s="9"/>
    </row>
    <row r="51" ht="15.75" customHeight="1">
      <c r="A51" s="6" t="s">
        <v>128</v>
      </c>
      <c r="C51" s="7"/>
      <c r="H51" s="9"/>
    </row>
    <row r="52" ht="15.75" customHeight="1">
      <c r="A52" s="6" t="s">
        <v>129</v>
      </c>
      <c r="C52" s="7"/>
      <c r="H52" s="9"/>
    </row>
    <row r="53" ht="15.75" customHeight="1">
      <c r="A53" s="17" t="s">
        <v>130</v>
      </c>
      <c r="C53" s="7"/>
      <c r="H53" s="9"/>
    </row>
    <row r="54" ht="15.75" customHeight="1">
      <c r="A54" s="6" t="s">
        <v>131</v>
      </c>
      <c r="C54" s="7"/>
      <c r="H54" s="9"/>
    </row>
    <row r="55" ht="15.75" customHeight="1">
      <c r="C55" s="7"/>
      <c r="H55" s="9"/>
    </row>
    <row r="56" ht="15.75" customHeight="1">
      <c r="C56" s="7"/>
      <c r="H56" s="9"/>
    </row>
    <row r="57" ht="15.75" customHeight="1">
      <c r="A57" s="18" t="s">
        <v>132</v>
      </c>
      <c r="B57" s="18"/>
      <c r="C57" s="19"/>
      <c r="D57" s="18" t="s">
        <v>133</v>
      </c>
      <c r="E57" s="18"/>
      <c r="F57" s="18"/>
      <c r="G57" s="18"/>
      <c r="H57" s="20"/>
      <c r="I57" s="18"/>
      <c r="K57" s="18"/>
      <c r="L57" s="18" t="s">
        <v>134</v>
      </c>
    </row>
    <row r="58" ht="15.75" customHeight="1">
      <c r="A58" s="18" t="s">
        <v>135</v>
      </c>
      <c r="B58" s="18"/>
      <c r="C58" s="19"/>
      <c r="D58" s="18" t="s">
        <v>133</v>
      </c>
      <c r="E58" s="18"/>
      <c r="F58" s="18"/>
      <c r="G58" s="18"/>
      <c r="H58" s="20"/>
      <c r="I58" s="18"/>
      <c r="K58" s="18"/>
      <c r="L58" s="18" t="s">
        <v>134</v>
      </c>
    </row>
    <row r="59" ht="15.75" customHeight="1">
      <c r="A59" s="18" t="s">
        <v>136</v>
      </c>
      <c r="B59" s="18"/>
      <c r="C59" s="19"/>
      <c r="D59" s="18" t="s">
        <v>133</v>
      </c>
      <c r="E59" s="18"/>
      <c r="F59" s="18"/>
      <c r="G59" s="18"/>
      <c r="H59" s="20"/>
      <c r="I59" s="18"/>
      <c r="K59" s="18"/>
      <c r="L59" s="18" t="s">
        <v>134</v>
      </c>
    </row>
    <row r="60" ht="15.75" customHeight="1">
      <c r="A60" s="18" t="s">
        <v>137</v>
      </c>
      <c r="B60" s="18"/>
      <c r="C60" s="19"/>
      <c r="D60" s="18" t="s">
        <v>133</v>
      </c>
      <c r="E60" s="18"/>
      <c r="F60" s="18"/>
      <c r="G60" s="18"/>
      <c r="H60" s="20"/>
      <c r="I60" s="18"/>
      <c r="K60" s="18"/>
      <c r="L60" s="18" t="s">
        <v>134</v>
      </c>
    </row>
    <row r="61" ht="15.75" customHeight="1">
      <c r="A61" s="18" t="s">
        <v>138</v>
      </c>
      <c r="B61" s="18"/>
      <c r="C61" s="19"/>
      <c r="D61" s="18" t="s">
        <v>133</v>
      </c>
      <c r="E61" s="18"/>
      <c r="F61" s="18"/>
      <c r="G61" s="18"/>
      <c r="H61" s="20"/>
      <c r="I61" s="18"/>
      <c r="K61" s="18"/>
      <c r="L61" s="18" t="s">
        <v>134</v>
      </c>
    </row>
    <row r="62" ht="15.75" customHeight="1">
      <c r="A62" s="18" t="s">
        <v>139</v>
      </c>
      <c r="B62" s="18"/>
      <c r="C62" s="19"/>
      <c r="D62" s="18" t="s">
        <v>133</v>
      </c>
      <c r="E62" s="18"/>
      <c r="F62" s="18"/>
      <c r="G62" s="18"/>
      <c r="H62" s="20"/>
      <c r="I62" s="18"/>
      <c r="K62" s="18"/>
      <c r="L62" s="18" t="s">
        <v>134</v>
      </c>
    </row>
    <row r="63" ht="15.75" customHeight="1">
      <c r="A63" s="18" t="s">
        <v>140</v>
      </c>
      <c r="B63" s="18"/>
      <c r="C63" s="19"/>
      <c r="D63" s="18" t="s">
        <v>133</v>
      </c>
      <c r="E63" s="18"/>
      <c r="F63" s="18"/>
      <c r="G63" s="18"/>
      <c r="H63" s="20"/>
      <c r="I63" s="18"/>
      <c r="K63" s="18"/>
      <c r="L63" s="18" t="s">
        <v>134</v>
      </c>
    </row>
    <row r="64" ht="15.75" customHeight="1">
      <c r="A64" s="18" t="s">
        <v>141</v>
      </c>
      <c r="B64" s="18"/>
      <c r="C64" s="19"/>
      <c r="D64" s="18" t="s">
        <v>133</v>
      </c>
      <c r="E64" s="18"/>
      <c r="F64" s="18"/>
      <c r="G64" s="18"/>
      <c r="H64" s="20"/>
      <c r="I64" s="18"/>
      <c r="K64" s="18"/>
      <c r="L64" s="18" t="s">
        <v>134</v>
      </c>
    </row>
    <row r="65" ht="15.75" customHeight="1">
      <c r="A65" s="18" t="s">
        <v>142</v>
      </c>
      <c r="B65" s="18"/>
      <c r="C65" s="19"/>
      <c r="D65" s="18" t="s">
        <v>133</v>
      </c>
      <c r="E65" s="18"/>
      <c r="F65" s="18"/>
      <c r="G65" s="18"/>
      <c r="H65" s="20"/>
      <c r="I65" s="18"/>
      <c r="K65" s="18"/>
      <c r="L65" s="18" t="s">
        <v>134</v>
      </c>
    </row>
    <row r="66" ht="15.75" customHeight="1">
      <c r="A66" s="18" t="s">
        <v>143</v>
      </c>
      <c r="B66" s="18"/>
      <c r="C66" s="19"/>
      <c r="D66" s="18" t="s">
        <v>133</v>
      </c>
      <c r="E66" s="18"/>
      <c r="F66" s="18"/>
      <c r="G66" s="18"/>
      <c r="H66" s="20"/>
      <c r="I66" s="18"/>
      <c r="K66" s="18"/>
      <c r="L66" s="18" t="s">
        <v>134</v>
      </c>
    </row>
    <row r="67" ht="15.75" customHeight="1">
      <c r="A67" s="14"/>
      <c r="C67" s="7"/>
      <c r="H67" s="9"/>
    </row>
    <row r="68" ht="15.75" customHeight="1">
      <c r="C68" s="7"/>
      <c r="H68" s="9"/>
    </row>
    <row r="69" ht="15.75" customHeight="1">
      <c r="C69" s="7"/>
      <c r="H69" s="9"/>
    </row>
    <row r="70" ht="15.75" customHeight="1">
      <c r="C70" s="7"/>
      <c r="H70" s="9"/>
    </row>
    <row r="71" ht="15.75" customHeight="1">
      <c r="C71" s="7"/>
      <c r="H71" s="9"/>
    </row>
    <row r="72" ht="15.75" customHeight="1">
      <c r="C72" s="7"/>
      <c r="H72" s="9"/>
    </row>
    <row r="73" ht="15.75" customHeight="1">
      <c r="C73" s="7"/>
      <c r="H73" s="9"/>
    </row>
    <row r="74" ht="15.75" customHeight="1">
      <c r="C74" s="7"/>
      <c r="H74" s="9"/>
    </row>
    <row r="75" ht="15.75" customHeight="1">
      <c r="C75" s="7"/>
      <c r="H75" s="9"/>
    </row>
    <row r="76" ht="15.75" customHeight="1">
      <c r="C76" s="7"/>
      <c r="H76" s="9"/>
    </row>
    <row r="77" ht="15.75" customHeight="1">
      <c r="C77" s="7"/>
      <c r="H77" s="9"/>
    </row>
    <row r="78" ht="15.75" customHeight="1">
      <c r="C78" s="7"/>
      <c r="H78" s="9"/>
    </row>
    <row r="79" ht="15.75" customHeight="1">
      <c r="C79" s="7"/>
      <c r="H79" s="9"/>
    </row>
    <row r="80" ht="15.75" customHeight="1">
      <c r="C80" s="7"/>
      <c r="H80" s="9"/>
    </row>
    <row r="81" ht="15.75" customHeight="1">
      <c r="C81" s="7"/>
      <c r="H81" s="9"/>
    </row>
    <row r="82" ht="15.75" customHeight="1">
      <c r="C82" s="7"/>
      <c r="H82" s="9"/>
    </row>
    <row r="83" ht="15.75" customHeight="1">
      <c r="C83" s="7"/>
      <c r="H83" s="9"/>
    </row>
    <row r="84" ht="15.75" customHeight="1">
      <c r="C84" s="7"/>
      <c r="H84" s="9"/>
    </row>
    <row r="85" ht="15.75" customHeight="1">
      <c r="C85" s="7"/>
      <c r="H85" s="9"/>
    </row>
    <row r="86" ht="15.75" customHeight="1">
      <c r="C86" s="7"/>
      <c r="H86" s="9"/>
    </row>
    <row r="87" ht="15.75" customHeight="1">
      <c r="C87" s="7"/>
      <c r="H87" s="9"/>
    </row>
    <row r="88" ht="15.75" customHeight="1">
      <c r="C88" s="7"/>
      <c r="H88" s="9"/>
    </row>
    <row r="89" ht="15.75" customHeight="1">
      <c r="C89" s="7"/>
      <c r="H89" s="9"/>
    </row>
    <row r="90" ht="15.75" customHeight="1">
      <c r="C90" s="7"/>
      <c r="H90" s="9"/>
    </row>
    <row r="91" ht="15.75" customHeight="1">
      <c r="C91" s="7"/>
      <c r="H91" s="9"/>
    </row>
    <row r="92" ht="15.75" customHeight="1">
      <c r="C92" s="7"/>
      <c r="H92" s="9"/>
    </row>
    <row r="93" ht="15.75" customHeight="1">
      <c r="C93" s="7"/>
      <c r="H93" s="9"/>
    </row>
    <row r="94" ht="15.75" customHeight="1">
      <c r="C94" s="7"/>
      <c r="H94" s="9"/>
    </row>
    <row r="95" ht="15.75" customHeight="1">
      <c r="C95" s="7"/>
      <c r="H95" s="9"/>
    </row>
    <row r="96" ht="15.75" customHeight="1">
      <c r="C96" s="7"/>
      <c r="H96" s="9"/>
    </row>
    <row r="97" ht="15.75" customHeight="1">
      <c r="C97" s="7"/>
      <c r="H97" s="9"/>
    </row>
    <row r="98" ht="15.75" customHeight="1">
      <c r="C98" s="7"/>
      <c r="H98" s="9"/>
    </row>
    <row r="99" ht="15.75" customHeight="1">
      <c r="C99" s="7"/>
      <c r="H99" s="9"/>
    </row>
    <row r="100" ht="15.75" customHeight="1">
      <c r="C100" s="7"/>
      <c r="H100" s="9"/>
    </row>
    <row r="101" ht="15.75" customHeight="1">
      <c r="C101" s="7"/>
      <c r="H101" s="9"/>
    </row>
    <row r="102" ht="15.75" customHeight="1">
      <c r="C102" s="7"/>
      <c r="H102" s="9"/>
    </row>
    <row r="103" ht="15.75" customHeight="1">
      <c r="C103" s="7"/>
      <c r="H103" s="9"/>
    </row>
    <row r="104" ht="15.75" customHeight="1">
      <c r="C104" s="7"/>
      <c r="H104" s="9"/>
    </row>
    <row r="105" ht="15.75" customHeight="1">
      <c r="C105" s="7"/>
      <c r="H105" s="9"/>
    </row>
    <row r="106" ht="15.75" customHeight="1">
      <c r="C106" s="7"/>
      <c r="H106" s="9"/>
    </row>
    <row r="107" ht="15.75" customHeight="1">
      <c r="C107" s="7"/>
      <c r="H107" s="9"/>
    </row>
    <row r="108" ht="15.75" customHeight="1">
      <c r="C108" s="7"/>
      <c r="H108" s="9"/>
    </row>
    <row r="109" ht="15.75" customHeight="1">
      <c r="C109" s="7"/>
      <c r="H109" s="9"/>
    </row>
    <row r="110" ht="15.75" customHeight="1">
      <c r="C110" s="7"/>
      <c r="H110" s="9"/>
    </row>
    <row r="111" ht="15.75" customHeight="1">
      <c r="C111" s="7"/>
      <c r="H111" s="9"/>
    </row>
    <row r="112" ht="15.75" customHeight="1">
      <c r="C112" s="7"/>
      <c r="H112" s="9"/>
    </row>
    <row r="113" ht="15.75" customHeight="1">
      <c r="C113" s="7"/>
      <c r="H113" s="9"/>
    </row>
    <row r="114" ht="15.75" customHeight="1">
      <c r="C114" s="7"/>
      <c r="H114" s="9"/>
    </row>
    <row r="115" ht="15.75" customHeight="1">
      <c r="C115" s="7"/>
      <c r="H115" s="9"/>
    </row>
    <row r="116" ht="15.75" customHeight="1">
      <c r="C116" s="7"/>
      <c r="H116" s="9"/>
    </row>
    <row r="117" ht="15.75" customHeight="1">
      <c r="C117" s="7"/>
      <c r="H117" s="9"/>
    </row>
    <row r="118" ht="15.75" customHeight="1">
      <c r="C118" s="7"/>
      <c r="H118" s="9"/>
    </row>
    <row r="119" ht="15.75" customHeight="1">
      <c r="C119" s="7"/>
      <c r="H119" s="9"/>
    </row>
    <row r="120" ht="15.75" customHeight="1">
      <c r="C120" s="7"/>
      <c r="H120" s="9"/>
    </row>
    <row r="121" ht="15.75" customHeight="1">
      <c r="C121" s="7"/>
      <c r="H121" s="9"/>
    </row>
    <row r="122" ht="15.75" customHeight="1">
      <c r="C122" s="7"/>
      <c r="H122" s="9"/>
    </row>
    <row r="123" ht="15.75" customHeight="1">
      <c r="C123" s="7"/>
      <c r="H123" s="9"/>
    </row>
    <row r="124" ht="15.75" customHeight="1">
      <c r="C124" s="7"/>
      <c r="H124" s="9"/>
    </row>
    <row r="125" ht="15.75" customHeight="1">
      <c r="C125" s="7"/>
      <c r="H125" s="9"/>
    </row>
    <row r="126" ht="15.75" customHeight="1">
      <c r="C126" s="7"/>
      <c r="H126" s="9"/>
    </row>
    <row r="127" ht="15.75" customHeight="1">
      <c r="C127" s="7"/>
      <c r="H127" s="9"/>
    </row>
    <row r="128" ht="15.75" customHeight="1">
      <c r="C128" s="7"/>
      <c r="H128" s="9"/>
    </row>
    <row r="129" ht="15.75" customHeight="1">
      <c r="C129" s="7"/>
      <c r="H129" s="9"/>
    </row>
    <row r="130" ht="15.75" customHeight="1">
      <c r="C130" s="7"/>
      <c r="H130" s="9"/>
    </row>
    <row r="131" ht="15.75" customHeight="1">
      <c r="C131" s="7"/>
      <c r="H131" s="9"/>
    </row>
    <row r="132" ht="15.75" customHeight="1">
      <c r="C132" s="7"/>
      <c r="H132" s="9"/>
    </row>
    <row r="133" ht="15.75" customHeight="1">
      <c r="C133" s="7"/>
      <c r="H133" s="9"/>
    </row>
    <row r="134" ht="15.75" customHeight="1">
      <c r="C134" s="7"/>
      <c r="H134" s="9"/>
    </row>
    <row r="135" ht="15.75" customHeight="1">
      <c r="C135" s="7"/>
      <c r="H135" s="9"/>
    </row>
    <row r="136" ht="15.75" customHeight="1">
      <c r="C136" s="7"/>
      <c r="H136" s="9"/>
    </row>
    <row r="137" ht="15.75" customHeight="1">
      <c r="C137" s="7"/>
      <c r="H137" s="9"/>
    </row>
    <row r="138" ht="15.75" customHeight="1">
      <c r="C138" s="7"/>
      <c r="H138" s="9"/>
    </row>
    <row r="139" ht="15.75" customHeight="1">
      <c r="C139" s="7"/>
      <c r="H139" s="9"/>
    </row>
    <row r="140" ht="15.75" customHeight="1">
      <c r="C140" s="7"/>
      <c r="H140" s="9"/>
    </row>
    <row r="141" ht="15.75" customHeight="1">
      <c r="C141" s="7"/>
      <c r="H141" s="9"/>
    </row>
    <row r="142" ht="15.75" customHeight="1">
      <c r="C142" s="7"/>
      <c r="H142" s="9"/>
    </row>
    <row r="143" ht="15.75" customHeight="1">
      <c r="C143" s="7"/>
      <c r="H143" s="9"/>
    </row>
    <row r="144" ht="15.75" customHeight="1">
      <c r="C144" s="7"/>
      <c r="H144" s="9"/>
    </row>
    <row r="145" ht="15.75" customHeight="1">
      <c r="C145" s="7"/>
      <c r="H145" s="9"/>
    </row>
    <row r="146" ht="15.75" customHeight="1">
      <c r="C146" s="7"/>
      <c r="H146" s="9"/>
    </row>
    <row r="147" ht="15.75" customHeight="1">
      <c r="C147" s="7"/>
      <c r="H147" s="9"/>
    </row>
    <row r="148" ht="15.75" customHeight="1">
      <c r="C148" s="7"/>
      <c r="H148" s="9"/>
    </row>
    <row r="149" ht="15.75" customHeight="1">
      <c r="C149" s="7"/>
      <c r="H149" s="9"/>
    </row>
    <row r="150" ht="15.75" customHeight="1">
      <c r="C150" s="7"/>
      <c r="H150" s="9"/>
    </row>
    <row r="151" ht="15.75" customHeight="1">
      <c r="C151" s="7"/>
      <c r="H151" s="9"/>
    </row>
    <row r="152" ht="15.75" customHeight="1">
      <c r="C152" s="7"/>
      <c r="H152" s="9"/>
    </row>
    <row r="153" ht="15.75" customHeight="1">
      <c r="C153" s="7"/>
      <c r="H153" s="9"/>
    </row>
    <row r="154" ht="15.75" customHeight="1">
      <c r="C154" s="7"/>
      <c r="H154" s="9"/>
    </row>
    <row r="155" ht="15.75" customHeight="1">
      <c r="C155" s="7"/>
      <c r="H155" s="9"/>
    </row>
    <row r="156" ht="15.75" customHeight="1">
      <c r="C156" s="7"/>
      <c r="H156" s="9"/>
    </row>
    <row r="157" ht="15.75" customHeight="1">
      <c r="C157" s="7"/>
      <c r="H157" s="9"/>
    </row>
    <row r="158" ht="15.75" customHeight="1">
      <c r="C158" s="7"/>
      <c r="H158" s="9"/>
    </row>
    <row r="159" ht="15.75" customHeight="1">
      <c r="C159" s="7"/>
      <c r="H159" s="9"/>
    </row>
    <row r="160" ht="15.75" customHeight="1">
      <c r="C160" s="7"/>
      <c r="H160" s="9"/>
    </row>
    <row r="161" ht="15.75" customHeight="1">
      <c r="C161" s="7"/>
      <c r="H161" s="9"/>
    </row>
    <row r="162" ht="15.75" customHeight="1">
      <c r="C162" s="7"/>
      <c r="H162" s="9"/>
    </row>
    <row r="163" ht="15.75" customHeight="1">
      <c r="C163" s="7"/>
      <c r="H163" s="9"/>
    </row>
    <row r="164" ht="15.75" customHeight="1">
      <c r="C164" s="7"/>
      <c r="H164" s="9"/>
    </row>
    <row r="165" ht="15.75" customHeight="1">
      <c r="C165" s="7"/>
      <c r="H165" s="9"/>
    </row>
    <row r="166" ht="15.75" customHeight="1">
      <c r="C166" s="7"/>
      <c r="H166" s="9"/>
    </row>
    <row r="167" ht="15.75" customHeight="1">
      <c r="C167" s="7"/>
      <c r="H167" s="9"/>
    </row>
    <row r="168" ht="15.75" customHeight="1">
      <c r="C168" s="7"/>
      <c r="H168" s="9"/>
    </row>
    <row r="169" ht="15.75" customHeight="1">
      <c r="C169" s="7"/>
      <c r="H169" s="9"/>
    </row>
    <row r="170" ht="15.75" customHeight="1">
      <c r="C170" s="7"/>
      <c r="H170" s="9"/>
    </row>
    <row r="171" ht="15.75" customHeight="1">
      <c r="C171" s="7"/>
      <c r="H171" s="9"/>
    </row>
    <row r="172" ht="15.75" customHeight="1">
      <c r="C172" s="7"/>
      <c r="H172" s="9"/>
    </row>
    <row r="173" ht="15.75" customHeight="1">
      <c r="C173" s="7"/>
      <c r="H173" s="9"/>
    </row>
    <row r="174" ht="15.75" customHeight="1">
      <c r="C174" s="7"/>
      <c r="H174" s="9"/>
    </row>
    <row r="175" ht="15.75" customHeight="1">
      <c r="C175" s="7"/>
      <c r="H175" s="9"/>
    </row>
    <row r="176" ht="15.75" customHeight="1">
      <c r="C176" s="7"/>
      <c r="H176" s="9"/>
    </row>
    <row r="177" ht="15.75" customHeight="1">
      <c r="C177" s="7"/>
      <c r="H177" s="9"/>
    </row>
    <row r="178" ht="15.75" customHeight="1">
      <c r="C178" s="7"/>
      <c r="H178" s="9"/>
    </row>
    <row r="179" ht="15.75" customHeight="1">
      <c r="C179" s="7"/>
      <c r="H179" s="9"/>
    </row>
    <row r="180" ht="15.75" customHeight="1">
      <c r="C180" s="7"/>
      <c r="H180" s="9"/>
    </row>
    <row r="181" ht="15.75" customHeight="1">
      <c r="C181" s="7"/>
      <c r="H181" s="9"/>
    </row>
    <row r="182" ht="15.75" customHeight="1">
      <c r="C182" s="7"/>
      <c r="H182" s="9"/>
    </row>
    <row r="183" ht="15.75" customHeight="1">
      <c r="C183" s="7"/>
      <c r="H183" s="9"/>
    </row>
    <row r="184" ht="15.75" customHeight="1">
      <c r="C184" s="7"/>
      <c r="H184" s="9"/>
    </row>
    <row r="185" ht="15.75" customHeight="1">
      <c r="C185" s="7"/>
      <c r="H185" s="9"/>
    </row>
    <row r="186" ht="15.75" customHeight="1">
      <c r="C186" s="7"/>
      <c r="H186" s="9"/>
    </row>
    <row r="187" ht="15.75" customHeight="1">
      <c r="C187" s="7"/>
      <c r="H187" s="9"/>
    </row>
    <row r="188" ht="15.75" customHeight="1">
      <c r="C188" s="7"/>
      <c r="H188" s="9"/>
    </row>
    <row r="189" ht="15.75" customHeight="1">
      <c r="C189" s="7"/>
      <c r="H189" s="9"/>
    </row>
    <row r="190" ht="15.75" customHeight="1">
      <c r="C190" s="7"/>
      <c r="H190" s="9"/>
    </row>
    <row r="191" ht="15.75" customHeight="1">
      <c r="C191" s="7"/>
      <c r="H191" s="9"/>
    </row>
    <row r="192" ht="15.75" customHeight="1">
      <c r="C192" s="7"/>
      <c r="H192" s="9"/>
    </row>
    <row r="193" ht="15.75" customHeight="1">
      <c r="C193" s="7"/>
      <c r="H193" s="9"/>
    </row>
    <row r="194" ht="15.75" customHeight="1">
      <c r="C194" s="7"/>
      <c r="H194" s="9"/>
    </row>
    <row r="195" ht="15.75" customHeight="1">
      <c r="C195" s="7"/>
      <c r="H195" s="9"/>
    </row>
    <row r="196" ht="15.75" customHeight="1">
      <c r="C196" s="7"/>
      <c r="H196" s="9"/>
    </row>
    <row r="197" ht="15.75" customHeight="1">
      <c r="C197" s="7"/>
      <c r="H197" s="9"/>
    </row>
    <row r="198" ht="15.75" customHeight="1">
      <c r="C198" s="7"/>
      <c r="H198" s="9"/>
    </row>
    <row r="199" ht="15.75" customHeight="1">
      <c r="C199" s="7"/>
      <c r="H199" s="9"/>
    </row>
    <row r="200" ht="15.75" customHeight="1">
      <c r="C200" s="7"/>
      <c r="H200" s="9"/>
    </row>
    <row r="201" ht="15.75" customHeight="1">
      <c r="C201" s="7"/>
      <c r="H201" s="9"/>
    </row>
    <row r="202" ht="15.75" customHeight="1">
      <c r="C202" s="7"/>
      <c r="H202" s="9"/>
    </row>
    <row r="203" ht="15.75" customHeight="1">
      <c r="C203" s="7"/>
      <c r="H203" s="9"/>
    </row>
    <row r="204" ht="15.75" customHeight="1">
      <c r="C204" s="7"/>
      <c r="H204" s="9"/>
    </row>
    <row r="205" ht="15.75" customHeight="1">
      <c r="C205" s="7"/>
      <c r="H205" s="9"/>
    </row>
    <row r="206" ht="15.75" customHeight="1">
      <c r="C206" s="7"/>
      <c r="H206" s="9"/>
    </row>
    <row r="207" ht="15.75" customHeight="1">
      <c r="C207" s="7"/>
      <c r="H207" s="9"/>
    </row>
    <row r="208" ht="15.75" customHeight="1">
      <c r="C208" s="7"/>
      <c r="H208" s="9"/>
    </row>
    <row r="209" ht="15.75" customHeight="1">
      <c r="C209" s="7"/>
      <c r="H209" s="9"/>
    </row>
    <row r="210" ht="15.75" customHeight="1">
      <c r="C210" s="7"/>
      <c r="H210" s="9"/>
    </row>
    <row r="211" ht="15.75" customHeight="1">
      <c r="C211" s="7"/>
      <c r="H211" s="9"/>
    </row>
    <row r="212" ht="15.75" customHeight="1">
      <c r="C212" s="7"/>
      <c r="H212" s="9"/>
    </row>
    <row r="213" ht="15.75" customHeight="1">
      <c r="C213" s="7"/>
      <c r="H213" s="9"/>
    </row>
    <row r="214" ht="15.75" customHeight="1">
      <c r="C214" s="7"/>
      <c r="H214" s="9"/>
    </row>
    <row r="215" ht="15.75" customHeight="1">
      <c r="C215" s="7"/>
      <c r="H215" s="9"/>
    </row>
    <row r="216" ht="15.75" customHeight="1">
      <c r="C216" s="7"/>
      <c r="H216" s="9"/>
    </row>
    <row r="217" ht="15.75" customHeight="1">
      <c r="C217" s="7"/>
      <c r="H217" s="9"/>
    </row>
    <row r="218" ht="15.75" customHeight="1">
      <c r="C218" s="7"/>
      <c r="H218" s="9"/>
    </row>
    <row r="219" ht="15.75" customHeight="1">
      <c r="C219" s="7"/>
      <c r="H219" s="9"/>
    </row>
    <row r="220" ht="15.75" customHeight="1">
      <c r="C220" s="7"/>
      <c r="H220" s="9"/>
    </row>
    <row r="221" ht="15.75" customHeight="1">
      <c r="C221" s="7"/>
      <c r="H221" s="9"/>
    </row>
    <row r="222" ht="15.75" customHeight="1">
      <c r="C222" s="7"/>
      <c r="H222" s="9"/>
    </row>
    <row r="223" ht="15.75" customHeight="1">
      <c r="C223" s="7"/>
      <c r="H223" s="9"/>
    </row>
    <row r="224" ht="15.75" customHeight="1">
      <c r="C224" s="7"/>
      <c r="H224" s="9"/>
    </row>
    <row r="225" ht="15.75" customHeight="1">
      <c r="C225" s="7"/>
      <c r="H225" s="9"/>
    </row>
    <row r="226" ht="15.75" customHeight="1">
      <c r="C226" s="7"/>
      <c r="H226" s="9"/>
    </row>
    <row r="227" ht="15.75" customHeight="1">
      <c r="C227" s="7"/>
      <c r="H227" s="9"/>
    </row>
    <row r="228" ht="15.75" customHeight="1">
      <c r="C228" s="7"/>
      <c r="H228" s="9"/>
    </row>
    <row r="229" ht="15.75" customHeight="1">
      <c r="C229" s="7"/>
      <c r="H229" s="9"/>
    </row>
    <row r="230" ht="15.75" customHeight="1">
      <c r="C230" s="7"/>
      <c r="H230" s="9"/>
    </row>
    <row r="231" ht="15.75" customHeight="1">
      <c r="C231" s="7"/>
      <c r="H231" s="9"/>
    </row>
    <row r="232" ht="15.75" customHeight="1">
      <c r="C232" s="7"/>
      <c r="H232" s="9"/>
    </row>
    <row r="233" ht="15.75" customHeight="1">
      <c r="C233" s="7"/>
      <c r="H233" s="9"/>
    </row>
    <row r="234" ht="15.75" customHeight="1">
      <c r="C234" s="7"/>
      <c r="H234" s="9"/>
    </row>
    <row r="235" ht="15.75" customHeight="1">
      <c r="C235" s="7"/>
      <c r="H235" s="9"/>
    </row>
    <row r="236" ht="15.75" customHeight="1">
      <c r="C236" s="7"/>
      <c r="H236" s="9"/>
    </row>
    <row r="237" ht="15.75" customHeight="1">
      <c r="C237" s="7"/>
      <c r="H237" s="9"/>
    </row>
    <row r="238" ht="15.75" customHeight="1">
      <c r="C238" s="7"/>
      <c r="H238" s="9"/>
    </row>
    <row r="239" ht="15.75" customHeight="1">
      <c r="C239" s="7"/>
      <c r="H239" s="9"/>
    </row>
    <row r="240" ht="15.75" customHeight="1">
      <c r="C240" s="7"/>
      <c r="H240" s="9"/>
    </row>
    <row r="241" ht="15.75" customHeight="1">
      <c r="C241" s="7"/>
      <c r="H241" s="9"/>
    </row>
    <row r="242" ht="15.75" customHeight="1">
      <c r="C242" s="7"/>
      <c r="H242" s="9"/>
    </row>
    <row r="243" ht="15.75" customHeight="1">
      <c r="C243" s="7"/>
      <c r="H243" s="9"/>
    </row>
    <row r="244" ht="15.75" customHeight="1">
      <c r="C244" s="7"/>
      <c r="H244" s="9"/>
    </row>
    <row r="245" ht="15.75" customHeight="1">
      <c r="C245" s="7"/>
      <c r="H245" s="9"/>
    </row>
    <row r="246" ht="15.75" customHeight="1">
      <c r="C246" s="7"/>
      <c r="H246" s="9"/>
    </row>
    <row r="247" ht="15.75" customHeight="1">
      <c r="C247" s="7"/>
      <c r="H247" s="9"/>
    </row>
    <row r="248" ht="15.75" customHeight="1">
      <c r="C248" s="7"/>
      <c r="H248" s="9"/>
    </row>
    <row r="249" ht="15.75" customHeight="1">
      <c r="C249" s="7"/>
      <c r="H249" s="9"/>
    </row>
    <row r="250" ht="15.75" customHeight="1">
      <c r="C250" s="7"/>
      <c r="H250" s="9"/>
    </row>
    <row r="251" ht="15.75" customHeight="1">
      <c r="C251" s="7"/>
      <c r="H251" s="9"/>
    </row>
    <row r="252" ht="15.75" customHeight="1">
      <c r="C252" s="7"/>
      <c r="H252" s="9"/>
    </row>
    <row r="253" ht="15.75" customHeight="1">
      <c r="C253" s="7"/>
      <c r="H253" s="9"/>
    </row>
    <row r="254" ht="15.75" customHeight="1">
      <c r="C254" s="7"/>
      <c r="H254" s="9"/>
    </row>
    <row r="255" ht="15.75" customHeight="1">
      <c r="C255" s="7"/>
      <c r="H255" s="9"/>
    </row>
    <row r="256" ht="15.75" customHeight="1">
      <c r="C256" s="7"/>
      <c r="H256" s="9"/>
    </row>
    <row r="257" ht="15.75" customHeight="1">
      <c r="C257" s="7"/>
      <c r="H257" s="9"/>
    </row>
    <row r="258" ht="15.75" customHeight="1">
      <c r="C258" s="7"/>
      <c r="H258" s="9"/>
    </row>
    <row r="259" ht="15.75" customHeight="1">
      <c r="C259" s="7"/>
      <c r="H259" s="9"/>
    </row>
    <row r="260" ht="15.75" customHeight="1">
      <c r="C260" s="7"/>
      <c r="H260" s="9"/>
    </row>
    <row r="261" ht="15.75" customHeight="1">
      <c r="C261" s="7"/>
      <c r="H261" s="9"/>
    </row>
    <row r="262" ht="15.75" customHeight="1">
      <c r="C262" s="7"/>
      <c r="H262" s="9"/>
    </row>
    <row r="263" ht="15.75" customHeight="1">
      <c r="C263" s="7"/>
      <c r="H263" s="9"/>
    </row>
    <row r="264" ht="15.75" customHeight="1">
      <c r="C264" s="7"/>
      <c r="H264" s="9"/>
    </row>
    <row r="265" ht="15.75" customHeight="1">
      <c r="C265" s="7"/>
      <c r="H265" s="9"/>
    </row>
    <row r="266" ht="15.75" customHeight="1">
      <c r="C266" s="7"/>
      <c r="H266" s="9"/>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5" width="10.13"/>
  </cols>
  <sheetData>
    <row r="1" ht="15.75" customHeight="1">
      <c r="A1" s="5" t="s">
        <v>144</v>
      </c>
      <c r="B1" s="21" t="s">
        <v>145</v>
      </c>
      <c r="C1" s="21" t="s">
        <v>146</v>
      </c>
      <c r="D1" s="21" t="s">
        <v>147</v>
      </c>
      <c r="E1" s="21" t="s">
        <v>148</v>
      </c>
      <c r="F1" s="1" t="s">
        <v>149</v>
      </c>
      <c r="G1" s="22" t="s">
        <v>150</v>
      </c>
      <c r="H1" s="6" t="s">
        <v>151</v>
      </c>
      <c r="I1" s="6" t="s">
        <v>152</v>
      </c>
    </row>
    <row r="2" ht="15.75" customHeight="1">
      <c r="A2" s="6" t="s">
        <v>14</v>
      </c>
      <c r="B2" s="23">
        <v>236.0</v>
      </c>
      <c r="C2" s="23">
        <v>708.07</v>
      </c>
      <c r="D2" s="23">
        <v>96.25</v>
      </c>
      <c r="E2" s="23">
        <v>87.17</v>
      </c>
      <c r="G2" s="24" t="s">
        <v>153</v>
      </c>
      <c r="H2" s="6">
        <v>2022.0</v>
      </c>
      <c r="I2" s="6">
        <f t="shared" ref="I2:I23" si="1">H2+1</f>
        <v>2023</v>
      </c>
    </row>
    <row r="3" ht="15.75" customHeight="1">
      <c r="A3" s="6" t="s">
        <v>22</v>
      </c>
      <c r="B3" s="25">
        <f>306.52*(14.95/21.7)</f>
        <v>211.1739171</v>
      </c>
      <c r="C3" s="25">
        <f>2224.21*(14.95/21.7)</f>
        <v>1532.347442</v>
      </c>
      <c r="D3" s="25">
        <f>29.1*(14.95/21.7)</f>
        <v>20.04815668</v>
      </c>
      <c r="E3" s="25">
        <f>261.3*(14.95/21.7)</f>
        <v>180.0200461</v>
      </c>
      <c r="F3" s="6" t="s">
        <v>154</v>
      </c>
      <c r="G3" s="24" t="s">
        <v>153</v>
      </c>
      <c r="H3" s="6">
        <v>2019.0</v>
      </c>
      <c r="I3" s="6">
        <f t="shared" si="1"/>
        <v>2020</v>
      </c>
    </row>
    <row r="4" ht="15.75" customHeight="1">
      <c r="A4" s="6" t="s">
        <v>24</v>
      </c>
      <c r="B4" s="25">
        <f>306.52*(6.75/21.7)</f>
        <v>95.34608295</v>
      </c>
      <c r="C4" s="25">
        <f>2224.21*(6.75/21.7)</f>
        <v>691.8625576</v>
      </c>
      <c r="D4" s="25">
        <f>29.1*(6.75/21.7)</f>
        <v>9.051843318</v>
      </c>
      <c r="E4" s="25">
        <f>261.3*(6.75/21.7)</f>
        <v>81.27995392</v>
      </c>
      <c r="F4" s="6" t="s">
        <v>154</v>
      </c>
      <c r="G4" s="24" t="s">
        <v>153</v>
      </c>
      <c r="H4" s="6">
        <v>2027.0</v>
      </c>
      <c r="I4" s="6">
        <f t="shared" si="1"/>
        <v>2028</v>
      </c>
    </row>
    <row r="5" ht="15.75" customHeight="1">
      <c r="A5" s="6" t="s">
        <v>29</v>
      </c>
      <c r="B5" s="23">
        <f>85.3*(2/3)</f>
        <v>56.86666667</v>
      </c>
      <c r="C5" s="23">
        <f>3541.4*(2/3)</f>
        <v>2360.933333</v>
      </c>
      <c r="D5" s="23">
        <f>49.39*(2/3)</f>
        <v>32.92666667</v>
      </c>
      <c r="E5" s="23">
        <f>353.11*(2/3)</f>
        <v>235.4066667</v>
      </c>
      <c r="F5" s="6" t="s">
        <v>155</v>
      </c>
      <c r="G5" s="24" t="s">
        <v>156</v>
      </c>
      <c r="H5" s="6">
        <v>2019.0</v>
      </c>
      <c r="I5" s="6">
        <f t="shared" si="1"/>
        <v>2020</v>
      </c>
    </row>
    <row r="6" ht="15.75" customHeight="1">
      <c r="A6" s="6" t="s">
        <v>33</v>
      </c>
      <c r="B6" s="23">
        <f>85.3*(1/3)</f>
        <v>28.43333333</v>
      </c>
      <c r="C6" s="23">
        <f>3541.4*(1/3)</f>
        <v>1180.466667</v>
      </c>
      <c r="D6" s="23">
        <f>49.39*(1/3)</f>
        <v>16.46333333</v>
      </c>
      <c r="E6" s="23">
        <f>353.11*(1/3)</f>
        <v>117.7033333</v>
      </c>
      <c r="F6" s="6" t="s">
        <v>155</v>
      </c>
      <c r="G6" s="24" t="s">
        <v>156</v>
      </c>
      <c r="H6" s="6">
        <v>2021.0</v>
      </c>
      <c r="I6" s="6">
        <f t="shared" si="1"/>
        <v>2022</v>
      </c>
    </row>
    <row r="7" ht="15.75" customHeight="1">
      <c r="A7" s="6" t="s">
        <v>34</v>
      </c>
      <c r="B7" s="23">
        <v>19.56</v>
      </c>
      <c r="C7" s="23">
        <v>151.42</v>
      </c>
      <c r="D7" s="6">
        <v>12.04</v>
      </c>
      <c r="E7" s="23">
        <v>92.8</v>
      </c>
      <c r="G7" s="24" t="s">
        <v>156</v>
      </c>
      <c r="H7" s="6">
        <v>2024.0</v>
      </c>
      <c r="I7" s="6">
        <f t="shared" si="1"/>
        <v>2025</v>
      </c>
    </row>
    <row r="8" ht="15.75" customHeight="1">
      <c r="A8" s="6" t="s">
        <v>38</v>
      </c>
      <c r="B8" s="23">
        <v>124.2</v>
      </c>
      <c r="C8" s="23">
        <v>279.3</v>
      </c>
      <c r="D8" s="26">
        <v>0.0</v>
      </c>
      <c r="E8" s="23">
        <v>50.9</v>
      </c>
      <c r="F8" s="6" t="s">
        <v>157</v>
      </c>
      <c r="G8" s="24" t="s">
        <v>158</v>
      </c>
      <c r="H8" s="6">
        <v>2018.0</v>
      </c>
      <c r="I8" s="6">
        <f t="shared" si="1"/>
        <v>2019</v>
      </c>
    </row>
    <row r="9" ht="15.75" customHeight="1">
      <c r="A9" s="6" t="s">
        <v>50</v>
      </c>
      <c r="B9" s="23">
        <v>356.2</v>
      </c>
      <c r="C9" s="23">
        <v>1700.92</v>
      </c>
      <c r="D9" s="23">
        <v>73.6</v>
      </c>
      <c r="E9" s="23">
        <v>554.45</v>
      </c>
      <c r="G9" s="24" t="s">
        <v>159</v>
      </c>
      <c r="H9" s="6">
        <v>2028.0</v>
      </c>
      <c r="I9" s="6">
        <f t="shared" si="1"/>
        <v>2029</v>
      </c>
    </row>
    <row r="10" ht="15.75" customHeight="1">
      <c r="A10" s="6" t="s">
        <v>53</v>
      </c>
      <c r="B10" s="23">
        <v>7.08</v>
      </c>
      <c r="C10" s="23">
        <v>103.28</v>
      </c>
      <c r="D10" s="23">
        <v>37.8</v>
      </c>
      <c r="E10" s="23">
        <v>50.65</v>
      </c>
      <c r="F10" s="6" t="s">
        <v>160</v>
      </c>
      <c r="G10" s="24" t="s">
        <v>161</v>
      </c>
      <c r="H10" s="6">
        <v>2026.0</v>
      </c>
      <c r="I10" s="6">
        <f t="shared" si="1"/>
        <v>2027</v>
      </c>
    </row>
    <row r="11" ht="15.75" customHeight="1">
      <c r="A11" s="6" t="s">
        <v>57</v>
      </c>
      <c r="B11" s="6">
        <v>9.53</v>
      </c>
      <c r="C11" s="6">
        <v>39.23</v>
      </c>
      <c r="D11" s="6">
        <v>34.24</v>
      </c>
      <c r="E11" s="23">
        <v>33.51</v>
      </c>
      <c r="F11" s="6" t="s">
        <v>162</v>
      </c>
      <c r="G11" s="24" t="s">
        <v>163</v>
      </c>
      <c r="H11" s="6">
        <v>2019.0</v>
      </c>
      <c r="I11" s="6">
        <f t="shared" si="1"/>
        <v>2020</v>
      </c>
    </row>
    <row r="12" ht="15.75" customHeight="1">
      <c r="A12" s="6" t="s">
        <v>61</v>
      </c>
      <c r="B12" s="23">
        <f>(0.22+80.27)*(2.38/3.12)</f>
        <v>61.39942308</v>
      </c>
      <c r="C12" s="23">
        <f>(5.98+45.87)*(2.38/3.12)</f>
        <v>39.55224359</v>
      </c>
      <c r="D12" s="23">
        <f>(0.13+25.07)*(2.38/3.12)</f>
        <v>19.22307692</v>
      </c>
      <c r="E12" s="23">
        <f>(11.64+22.86)*(2.38/3.12)</f>
        <v>26.31730769</v>
      </c>
      <c r="F12" s="6" t="s">
        <v>164</v>
      </c>
      <c r="G12" s="27" t="s">
        <v>165</v>
      </c>
      <c r="H12" s="6">
        <v>2020.0</v>
      </c>
      <c r="I12" s="6">
        <f t="shared" si="1"/>
        <v>2021</v>
      </c>
    </row>
    <row r="13" ht="15.75" customHeight="1">
      <c r="A13" s="6" t="s">
        <v>64</v>
      </c>
      <c r="B13" s="23">
        <f>(0.22+80.27)*(0.74/3.12)</f>
        <v>19.09057692</v>
      </c>
      <c r="C13" s="23">
        <f>(5.98+45.87)*(0.74/3.12)</f>
        <v>12.29775641</v>
      </c>
      <c r="D13" s="23">
        <f>(0.13+25.07)*(0.74/3.12)</f>
        <v>5.976923077</v>
      </c>
      <c r="E13" s="23">
        <f>(11.64+22.86)*(0.74/3.12)</f>
        <v>8.182692308</v>
      </c>
      <c r="F13" s="6" t="s">
        <v>164</v>
      </c>
      <c r="G13" s="27" t="s">
        <v>165</v>
      </c>
      <c r="H13" s="6">
        <v>2028.0</v>
      </c>
      <c r="I13" s="6">
        <f t="shared" si="1"/>
        <v>2029</v>
      </c>
    </row>
    <row r="14" ht="15.75" customHeight="1">
      <c r="A14" s="6" t="s">
        <v>65</v>
      </c>
      <c r="B14" s="23">
        <v>118.91</v>
      </c>
      <c r="C14" s="23">
        <v>670.89</v>
      </c>
      <c r="D14" s="23">
        <v>9.42</v>
      </c>
      <c r="E14" s="23">
        <v>256.51</v>
      </c>
      <c r="G14" s="24" t="s">
        <v>166</v>
      </c>
      <c r="H14" s="6">
        <v>2025.0</v>
      </c>
      <c r="I14" s="6">
        <f t="shared" si="1"/>
        <v>2026</v>
      </c>
    </row>
    <row r="15" ht="15.75" customHeight="1">
      <c r="A15" s="6" t="s">
        <v>68</v>
      </c>
      <c r="B15" s="23">
        <v>69.88</v>
      </c>
      <c r="C15" s="23">
        <v>288.8</v>
      </c>
      <c r="D15" s="23">
        <v>164.93</v>
      </c>
      <c r="E15" s="23">
        <v>100.96</v>
      </c>
      <c r="F15" s="6" t="s">
        <v>167</v>
      </c>
      <c r="G15" s="24" t="s">
        <v>168</v>
      </c>
      <c r="H15" s="6">
        <v>2029.0</v>
      </c>
      <c r="I15" s="6">
        <f t="shared" si="1"/>
        <v>2030</v>
      </c>
    </row>
    <row r="16" ht="15.75" customHeight="1">
      <c r="A16" s="6" t="s">
        <v>76</v>
      </c>
      <c r="B16" s="23">
        <v>187.24</v>
      </c>
      <c r="C16" s="23">
        <v>466.6</v>
      </c>
      <c r="D16" s="6">
        <v>72.57</v>
      </c>
      <c r="E16" s="23">
        <v>74.91</v>
      </c>
      <c r="G16" s="24" t="s">
        <v>169</v>
      </c>
      <c r="H16" s="6">
        <v>2024.0</v>
      </c>
      <c r="I16" s="6">
        <f t="shared" si="1"/>
        <v>2025</v>
      </c>
    </row>
    <row r="17" ht="15.75" customHeight="1">
      <c r="A17" s="6" t="s">
        <v>77</v>
      </c>
      <c r="B17" s="23">
        <v>186.0</v>
      </c>
      <c r="C17" s="23">
        <v>445.37</v>
      </c>
      <c r="D17" s="23">
        <v>72.33</v>
      </c>
      <c r="E17" s="23">
        <v>69.7</v>
      </c>
      <c r="G17" s="24" t="s">
        <v>169</v>
      </c>
      <c r="H17" s="6">
        <v>2027.0</v>
      </c>
      <c r="I17" s="6">
        <f t="shared" si="1"/>
        <v>2028</v>
      </c>
    </row>
    <row r="18" ht="15.75" customHeight="1">
      <c r="A18" s="6" t="s">
        <v>78</v>
      </c>
      <c r="B18" s="23">
        <v>214.205</v>
      </c>
      <c r="C18" s="23">
        <v>947.51</v>
      </c>
      <c r="D18" s="23">
        <v>31.51</v>
      </c>
      <c r="E18" s="23">
        <v>103.03</v>
      </c>
      <c r="F18" s="6" t="s">
        <v>170</v>
      </c>
      <c r="G18" s="24" t="s">
        <v>166</v>
      </c>
      <c r="H18" s="6">
        <v>2027.0</v>
      </c>
      <c r="I18" s="6">
        <f t="shared" si="1"/>
        <v>2028</v>
      </c>
    </row>
    <row r="19" ht="15.75" customHeight="1">
      <c r="A19" s="6" t="s">
        <v>81</v>
      </c>
      <c r="B19" s="23">
        <f>257.42*(3/5)</f>
        <v>154.452</v>
      </c>
      <c r="C19" s="23">
        <f>1112.3*(3/5)</f>
        <v>667.38</v>
      </c>
      <c r="D19" s="23">
        <f>19.51*(3/5)</f>
        <v>11.706</v>
      </c>
      <c r="E19" s="23">
        <f>481.81*(3/5)</f>
        <v>289.086</v>
      </c>
      <c r="F19" s="6" t="s">
        <v>154</v>
      </c>
      <c r="G19" s="24" t="s">
        <v>171</v>
      </c>
      <c r="H19" s="6">
        <v>2027.0</v>
      </c>
      <c r="I19" s="6">
        <f t="shared" si="1"/>
        <v>2028</v>
      </c>
    </row>
    <row r="20" ht="15.75" customHeight="1">
      <c r="A20" s="6" t="s">
        <v>83</v>
      </c>
      <c r="B20" s="23">
        <f>257.42*(2/5)</f>
        <v>102.968</v>
      </c>
      <c r="C20" s="23">
        <f>1112.3*(2/5)</f>
        <v>444.92</v>
      </c>
      <c r="D20" s="23">
        <f>19.51*(2/5)</f>
        <v>7.804</v>
      </c>
      <c r="E20" s="23">
        <f>481.81*(2/5)</f>
        <v>192.724</v>
      </c>
      <c r="F20" s="6" t="s">
        <v>154</v>
      </c>
      <c r="G20" s="24" t="s">
        <v>171</v>
      </c>
      <c r="H20" s="6">
        <v>2029.0</v>
      </c>
      <c r="I20" s="6">
        <f t="shared" si="1"/>
        <v>2030</v>
      </c>
    </row>
    <row r="21" ht="15.75" customHeight="1">
      <c r="A21" s="6" t="s">
        <v>85</v>
      </c>
      <c r="B21" s="23">
        <f>187.62*(4/6)</f>
        <v>125.08</v>
      </c>
      <c r="C21" s="23">
        <f>6499.65*(4/6)</f>
        <v>4333.1</v>
      </c>
      <c r="D21" s="23">
        <f>38.24*(4/6)</f>
        <v>25.49333333</v>
      </c>
      <c r="E21" s="23">
        <f>343.78*(4/6)</f>
        <v>229.1866667</v>
      </c>
      <c r="F21" s="6" t="s">
        <v>154</v>
      </c>
      <c r="G21" s="24" t="s">
        <v>153</v>
      </c>
      <c r="H21" s="6">
        <v>2016.0</v>
      </c>
      <c r="I21" s="6">
        <f t="shared" si="1"/>
        <v>2017</v>
      </c>
    </row>
    <row r="22" ht="15.75" customHeight="1">
      <c r="A22" s="6" t="s">
        <v>87</v>
      </c>
      <c r="B22" s="23">
        <f>187.62*(2/6)</f>
        <v>62.54</v>
      </c>
      <c r="C22" s="23">
        <f>6499.65*(2/6)</f>
        <v>2166.55</v>
      </c>
      <c r="D22" s="23">
        <f>38.24*(2/6)</f>
        <v>12.74666667</v>
      </c>
      <c r="E22" s="23">
        <f>343.78*(2/6)</f>
        <v>114.5933333</v>
      </c>
      <c r="F22" s="6" t="s">
        <v>154</v>
      </c>
      <c r="G22" s="24" t="s">
        <v>153</v>
      </c>
      <c r="H22" s="6">
        <v>2019.0</v>
      </c>
      <c r="I22" s="6">
        <f t="shared" si="1"/>
        <v>2020</v>
      </c>
    </row>
    <row r="23" ht="15.75" customHeight="1">
      <c r="A23" s="6" t="s">
        <v>89</v>
      </c>
      <c r="B23" s="23">
        <v>6.35</v>
      </c>
      <c r="C23" s="23">
        <v>104.9</v>
      </c>
      <c r="D23" s="23">
        <v>76.8</v>
      </c>
      <c r="E23" s="23">
        <v>13.2</v>
      </c>
      <c r="G23" s="24" t="s">
        <v>171</v>
      </c>
      <c r="H23" s="6">
        <v>2028.0</v>
      </c>
      <c r="I23" s="6">
        <f t="shared" si="1"/>
        <v>2029</v>
      </c>
    </row>
    <row r="24" ht="15.75" customHeight="1">
      <c r="B24" s="23"/>
      <c r="C24" s="23"/>
      <c r="D24" s="23"/>
      <c r="E24" s="23"/>
    </row>
    <row r="25" ht="15.75" customHeight="1">
      <c r="A25" s="6"/>
      <c r="B25" s="23"/>
      <c r="C25" s="23"/>
      <c r="D25" s="23"/>
      <c r="E25" s="23"/>
    </row>
    <row r="26" ht="15.75" customHeight="1">
      <c r="B26" s="23"/>
      <c r="C26" s="23"/>
      <c r="D26" s="23"/>
      <c r="E26" s="23"/>
    </row>
    <row r="27" ht="15.75" customHeight="1">
      <c r="B27" s="23"/>
      <c r="C27" s="23"/>
      <c r="D27" s="23"/>
      <c r="E27" s="23"/>
    </row>
    <row r="28" ht="15.75" customHeight="1">
      <c r="B28" s="23"/>
      <c r="C28" s="23"/>
      <c r="D28" s="23"/>
      <c r="E28" s="23"/>
    </row>
    <row r="29" ht="15.75" customHeight="1">
      <c r="B29" s="23"/>
      <c r="C29" s="23"/>
      <c r="D29" s="23"/>
      <c r="E29" s="23"/>
    </row>
    <row r="30" ht="15.75" customHeight="1">
      <c r="B30" s="23"/>
      <c r="C30" s="23"/>
      <c r="D30" s="23"/>
      <c r="E30" s="23"/>
    </row>
    <row r="31" ht="15.75" customHeight="1">
      <c r="B31" s="23"/>
      <c r="C31" s="23"/>
      <c r="D31" s="23"/>
      <c r="E31" s="23"/>
    </row>
    <row r="32" ht="15.75" customHeight="1">
      <c r="B32" s="23"/>
      <c r="C32" s="23"/>
      <c r="D32" s="23"/>
      <c r="E32" s="23"/>
    </row>
    <row r="33" ht="15.75" customHeight="1">
      <c r="B33" s="23"/>
      <c r="C33" s="23"/>
      <c r="D33" s="23"/>
      <c r="E33" s="23"/>
    </row>
    <row r="34" ht="15.75" customHeight="1">
      <c r="B34" s="23"/>
      <c r="C34" s="23"/>
      <c r="D34" s="23"/>
      <c r="E34" s="23"/>
    </row>
    <row r="35" ht="15.75" customHeight="1">
      <c r="B35" s="23"/>
      <c r="C35" s="23"/>
      <c r="D35" s="23"/>
      <c r="E35" s="23"/>
    </row>
    <row r="36" ht="15.75" customHeight="1">
      <c r="B36" s="23"/>
      <c r="C36" s="23"/>
      <c r="D36" s="23"/>
      <c r="E36" s="23"/>
    </row>
    <row r="37" ht="15.75" customHeight="1">
      <c r="B37" s="23"/>
      <c r="C37" s="23"/>
      <c r="D37" s="23"/>
      <c r="E37" s="23"/>
    </row>
    <row r="38" ht="15.75" customHeight="1">
      <c r="B38" s="23"/>
      <c r="C38" s="23"/>
      <c r="D38" s="23"/>
      <c r="E38" s="23"/>
    </row>
    <row r="39" ht="15.75" customHeight="1">
      <c r="B39" s="23"/>
      <c r="C39" s="23"/>
      <c r="D39" s="23"/>
      <c r="E39" s="23"/>
    </row>
    <row r="40" ht="15.75" customHeight="1">
      <c r="B40" s="23"/>
      <c r="C40" s="23"/>
      <c r="D40" s="23"/>
      <c r="E40" s="23"/>
    </row>
    <row r="41" ht="15.75" customHeight="1">
      <c r="B41" s="23"/>
      <c r="C41" s="23"/>
      <c r="D41" s="23"/>
      <c r="E41" s="23"/>
    </row>
    <row r="42" ht="15.75" customHeight="1">
      <c r="B42" s="23"/>
      <c r="C42" s="23"/>
      <c r="D42" s="23"/>
      <c r="E42" s="23"/>
    </row>
    <row r="43" ht="15.75" customHeight="1">
      <c r="B43" s="23"/>
      <c r="C43" s="23"/>
      <c r="D43" s="23"/>
      <c r="E43" s="23"/>
    </row>
    <row r="44" ht="15.75" customHeight="1">
      <c r="B44" s="23"/>
      <c r="C44" s="23"/>
      <c r="D44" s="23"/>
      <c r="E44" s="23"/>
    </row>
    <row r="45" ht="15.75" customHeight="1">
      <c r="B45" s="23"/>
      <c r="C45" s="23"/>
      <c r="D45" s="23"/>
      <c r="E45" s="23"/>
    </row>
    <row r="46" ht="15.75" customHeight="1">
      <c r="B46" s="23"/>
      <c r="C46" s="23"/>
      <c r="D46" s="23"/>
      <c r="E46" s="23"/>
    </row>
    <row r="47" ht="15.75" customHeight="1">
      <c r="B47" s="23"/>
      <c r="C47" s="23"/>
      <c r="D47" s="23"/>
      <c r="E47" s="23"/>
    </row>
    <row r="48" ht="15.75" customHeight="1">
      <c r="B48" s="23"/>
      <c r="C48" s="23"/>
      <c r="D48" s="23"/>
      <c r="E48" s="23"/>
    </row>
    <row r="49" ht="15.75" customHeight="1">
      <c r="B49" s="23"/>
      <c r="C49" s="23"/>
      <c r="D49" s="23"/>
      <c r="E49" s="23"/>
    </row>
    <row r="50" ht="15.75" customHeight="1">
      <c r="B50" s="23"/>
      <c r="C50" s="23"/>
      <c r="D50" s="23"/>
      <c r="E50" s="23"/>
    </row>
    <row r="51" ht="15.75" customHeight="1">
      <c r="B51" s="23"/>
      <c r="C51" s="23"/>
      <c r="D51" s="23"/>
      <c r="E51" s="23"/>
    </row>
    <row r="52" ht="15.75" customHeight="1">
      <c r="B52" s="23"/>
      <c r="C52" s="23"/>
      <c r="D52" s="23"/>
      <c r="E52" s="23"/>
    </row>
    <row r="53" ht="15.75" customHeight="1">
      <c r="B53" s="23"/>
      <c r="C53" s="23"/>
      <c r="D53" s="23"/>
      <c r="E53" s="23"/>
    </row>
    <row r="54" ht="15.75" customHeight="1">
      <c r="B54" s="23"/>
      <c r="C54" s="23"/>
      <c r="D54" s="23"/>
      <c r="E54" s="23"/>
    </row>
    <row r="55" ht="15.75" customHeight="1">
      <c r="B55" s="23"/>
      <c r="C55" s="23"/>
      <c r="D55" s="23"/>
      <c r="E55" s="23"/>
    </row>
    <row r="56" ht="15.75" customHeight="1">
      <c r="B56" s="23"/>
      <c r="C56" s="23"/>
      <c r="D56" s="23"/>
      <c r="E56" s="23"/>
    </row>
    <row r="57" ht="15.75" customHeight="1">
      <c r="B57" s="23"/>
      <c r="C57" s="23"/>
      <c r="D57" s="23"/>
      <c r="E57" s="23"/>
    </row>
    <row r="58" ht="15.75" customHeight="1">
      <c r="B58" s="23"/>
      <c r="C58" s="23"/>
      <c r="D58" s="23"/>
      <c r="E58" s="23"/>
    </row>
    <row r="59" ht="15.75" customHeight="1">
      <c r="B59" s="23"/>
      <c r="C59" s="23"/>
      <c r="D59" s="23"/>
      <c r="E59" s="23"/>
    </row>
    <row r="60" ht="15.75" customHeight="1">
      <c r="B60" s="23"/>
      <c r="C60" s="23"/>
      <c r="D60" s="23"/>
      <c r="E60" s="23"/>
    </row>
    <row r="61" ht="15.75" customHeight="1">
      <c r="B61" s="23"/>
      <c r="C61" s="23"/>
      <c r="D61" s="23"/>
      <c r="E61" s="23"/>
    </row>
    <row r="62" ht="15.75" customHeight="1">
      <c r="B62" s="23"/>
      <c r="C62" s="23"/>
      <c r="D62" s="23"/>
      <c r="E62" s="23"/>
    </row>
    <row r="63" ht="15.75" customHeight="1">
      <c r="B63" s="23"/>
      <c r="C63" s="23"/>
      <c r="D63" s="23"/>
      <c r="E63" s="23"/>
    </row>
    <row r="64" ht="15.75" customHeight="1">
      <c r="B64" s="23"/>
      <c r="C64" s="23"/>
      <c r="D64" s="23"/>
      <c r="E64" s="23"/>
    </row>
    <row r="65" ht="15.75" customHeight="1">
      <c r="B65" s="23"/>
      <c r="C65" s="23"/>
      <c r="D65" s="23"/>
      <c r="E65" s="23"/>
    </row>
    <row r="66" ht="15.75" customHeight="1">
      <c r="B66" s="23"/>
      <c r="C66" s="23"/>
      <c r="D66" s="23"/>
      <c r="E66" s="23"/>
    </row>
    <row r="67" ht="15.75" customHeight="1">
      <c r="B67" s="23"/>
      <c r="C67" s="23"/>
      <c r="D67" s="23"/>
      <c r="E67" s="23"/>
    </row>
    <row r="68" ht="15.75" customHeight="1">
      <c r="B68" s="23"/>
      <c r="C68" s="23"/>
      <c r="D68" s="23"/>
      <c r="E68" s="23"/>
    </row>
    <row r="69" ht="15.75" customHeight="1">
      <c r="B69" s="23"/>
      <c r="C69" s="23"/>
      <c r="D69" s="23"/>
      <c r="E69" s="23"/>
    </row>
    <row r="70" ht="15.75" customHeight="1">
      <c r="B70" s="23"/>
      <c r="C70" s="23"/>
      <c r="D70" s="23"/>
      <c r="E70" s="23"/>
    </row>
    <row r="71" ht="15.75" customHeight="1">
      <c r="B71" s="23"/>
      <c r="C71" s="23"/>
      <c r="D71" s="23"/>
      <c r="E71" s="23"/>
    </row>
    <row r="72" ht="15.75" customHeight="1">
      <c r="B72" s="23"/>
      <c r="C72" s="23"/>
      <c r="D72" s="23"/>
      <c r="E72" s="23"/>
    </row>
    <row r="73" ht="15.75" customHeight="1">
      <c r="B73" s="23"/>
      <c r="C73" s="23"/>
      <c r="D73" s="23"/>
      <c r="E73" s="23"/>
    </row>
    <row r="74" ht="15.75" customHeight="1">
      <c r="B74" s="23"/>
      <c r="C74" s="23"/>
      <c r="D74" s="23"/>
      <c r="E74" s="23"/>
    </row>
    <row r="75" ht="15.75" customHeight="1">
      <c r="B75" s="23"/>
      <c r="C75" s="23"/>
      <c r="D75" s="23"/>
      <c r="E75" s="23"/>
    </row>
    <row r="76" ht="15.75" customHeight="1">
      <c r="B76" s="23"/>
      <c r="C76" s="23"/>
      <c r="D76" s="23"/>
      <c r="E76" s="23"/>
    </row>
    <row r="77" ht="15.75" customHeight="1">
      <c r="B77" s="23"/>
      <c r="C77" s="23"/>
      <c r="D77" s="23"/>
      <c r="E77" s="23"/>
    </row>
    <row r="78" ht="15.75" customHeight="1">
      <c r="B78" s="23"/>
      <c r="C78" s="23"/>
      <c r="D78" s="23"/>
      <c r="E78" s="23"/>
    </row>
    <row r="79" ht="15.75" customHeight="1">
      <c r="B79" s="23"/>
      <c r="C79" s="23"/>
      <c r="D79" s="23"/>
      <c r="E79" s="23"/>
    </row>
    <row r="80" ht="15.75" customHeight="1">
      <c r="B80" s="23"/>
      <c r="C80" s="23"/>
      <c r="D80" s="23"/>
      <c r="E80" s="23"/>
    </row>
    <row r="81" ht="15.75" customHeight="1">
      <c r="B81" s="23"/>
      <c r="C81" s="23"/>
      <c r="D81" s="23"/>
      <c r="E81" s="23"/>
    </row>
    <row r="82" ht="15.75" customHeight="1">
      <c r="B82" s="23"/>
      <c r="C82" s="23"/>
      <c r="D82" s="23"/>
      <c r="E82" s="23"/>
    </row>
    <row r="83" ht="15.75" customHeight="1">
      <c r="B83" s="23"/>
      <c r="C83" s="23"/>
      <c r="D83" s="23"/>
      <c r="E83" s="23"/>
    </row>
    <row r="84" ht="15.75" customHeight="1">
      <c r="B84" s="23"/>
      <c r="C84" s="23"/>
      <c r="D84" s="23"/>
      <c r="E84" s="23"/>
    </row>
    <row r="85" ht="15.75" customHeight="1">
      <c r="B85" s="23"/>
      <c r="C85" s="23"/>
      <c r="D85" s="23"/>
      <c r="E85" s="23"/>
    </row>
    <row r="86" ht="15.75" customHeight="1">
      <c r="B86" s="23"/>
      <c r="C86" s="23"/>
      <c r="D86" s="23"/>
      <c r="E86" s="23"/>
    </row>
    <row r="87" ht="15.75" customHeight="1">
      <c r="B87" s="23"/>
      <c r="C87" s="23"/>
      <c r="D87" s="23"/>
      <c r="E87" s="23"/>
    </row>
    <row r="88" ht="15.75" customHeight="1">
      <c r="B88" s="23"/>
      <c r="C88" s="23"/>
      <c r="D88" s="23"/>
      <c r="E88" s="23"/>
    </row>
    <row r="89" ht="15.75" customHeight="1">
      <c r="B89" s="23"/>
      <c r="C89" s="23"/>
      <c r="D89" s="23"/>
      <c r="E89" s="23"/>
    </row>
    <row r="90" ht="15.75" customHeight="1">
      <c r="B90" s="23"/>
      <c r="C90" s="23"/>
      <c r="D90" s="23"/>
      <c r="E90" s="23"/>
    </row>
    <row r="91" ht="15.75" customHeight="1">
      <c r="B91" s="23"/>
      <c r="C91" s="23"/>
      <c r="D91" s="23"/>
      <c r="E91" s="23"/>
    </row>
    <row r="92" ht="15.75" customHeight="1">
      <c r="B92" s="23"/>
      <c r="C92" s="23"/>
      <c r="D92" s="23"/>
      <c r="E92" s="23"/>
    </row>
    <row r="93" ht="15.75" customHeight="1">
      <c r="B93" s="23"/>
      <c r="C93" s="23"/>
      <c r="D93" s="23"/>
      <c r="E93" s="23"/>
    </row>
    <row r="94" ht="15.75" customHeight="1">
      <c r="B94" s="23"/>
      <c r="C94" s="23"/>
      <c r="D94" s="23"/>
      <c r="E94" s="23"/>
    </row>
    <row r="95" ht="15.75" customHeight="1">
      <c r="B95" s="23"/>
      <c r="C95" s="23"/>
      <c r="D95" s="23"/>
      <c r="E95" s="23"/>
    </row>
    <row r="96" ht="15.75" customHeight="1">
      <c r="B96" s="23"/>
      <c r="C96" s="23"/>
      <c r="D96" s="23"/>
      <c r="E96" s="23"/>
    </row>
    <row r="97" ht="15.75" customHeight="1">
      <c r="B97" s="23"/>
      <c r="C97" s="23"/>
      <c r="D97" s="23"/>
      <c r="E97" s="23"/>
    </row>
    <row r="98" ht="15.75" customHeight="1">
      <c r="B98" s="23"/>
      <c r="C98" s="23"/>
      <c r="D98" s="23"/>
      <c r="E98" s="23"/>
    </row>
    <row r="99" ht="15.75" customHeight="1">
      <c r="B99" s="23"/>
      <c r="C99" s="23"/>
      <c r="D99" s="23"/>
      <c r="E99" s="23"/>
    </row>
    <row r="100" ht="15.75" customHeight="1">
      <c r="B100" s="23"/>
      <c r="C100" s="23"/>
      <c r="D100" s="23"/>
      <c r="E100" s="23"/>
    </row>
    <row r="101" ht="15.75" customHeight="1">
      <c r="B101" s="23"/>
      <c r="C101" s="23"/>
      <c r="D101" s="23"/>
      <c r="E101" s="23"/>
    </row>
    <row r="102" ht="15.75" customHeight="1">
      <c r="B102" s="23"/>
      <c r="C102" s="23"/>
      <c r="D102" s="23"/>
      <c r="E102" s="23"/>
    </row>
    <row r="103" ht="15.75" customHeight="1">
      <c r="B103" s="23"/>
      <c r="C103" s="23"/>
      <c r="D103" s="23"/>
      <c r="E103" s="23"/>
    </row>
    <row r="104" ht="15.75" customHeight="1">
      <c r="B104" s="23"/>
      <c r="C104" s="23"/>
      <c r="D104" s="23"/>
      <c r="E104" s="23"/>
    </row>
    <row r="105" ht="15.75" customHeight="1">
      <c r="B105" s="23"/>
      <c r="C105" s="23"/>
      <c r="D105" s="23"/>
      <c r="E105" s="23"/>
    </row>
    <row r="106" ht="15.75" customHeight="1">
      <c r="B106" s="23"/>
      <c r="C106" s="23"/>
      <c r="D106" s="23"/>
      <c r="E106" s="23"/>
    </row>
    <row r="107" ht="15.75" customHeight="1">
      <c r="B107" s="23"/>
      <c r="C107" s="23"/>
      <c r="D107" s="23"/>
      <c r="E107" s="23"/>
    </row>
    <row r="108" ht="15.75" customHeight="1">
      <c r="B108" s="23"/>
      <c r="C108" s="23"/>
      <c r="D108" s="23"/>
      <c r="E108" s="23"/>
    </row>
    <row r="109" ht="15.75" customHeight="1">
      <c r="B109" s="23"/>
      <c r="C109" s="23"/>
      <c r="D109" s="23"/>
      <c r="E109" s="23"/>
    </row>
    <row r="110" ht="15.75" customHeight="1">
      <c r="B110" s="23"/>
      <c r="C110" s="23"/>
      <c r="D110" s="23"/>
      <c r="E110" s="23"/>
    </row>
    <row r="111" ht="15.75" customHeight="1">
      <c r="B111" s="23"/>
      <c r="C111" s="23"/>
      <c r="D111" s="23"/>
      <c r="E111" s="23"/>
    </row>
    <row r="112" ht="15.75" customHeight="1">
      <c r="B112" s="23"/>
      <c r="C112" s="23"/>
      <c r="D112" s="23"/>
      <c r="E112" s="23"/>
    </row>
    <row r="113" ht="15.75" customHeight="1">
      <c r="B113" s="23"/>
      <c r="C113" s="23"/>
      <c r="D113" s="23"/>
      <c r="E113" s="23"/>
    </row>
    <row r="114" ht="15.75" customHeight="1">
      <c r="B114" s="23"/>
      <c r="C114" s="23"/>
      <c r="D114" s="23"/>
      <c r="E114" s="23"/>
    </row>
    <row r="115" ht="15.75" customHeight="1">
      <c r="B115" s="23"/>
      <c r="C115" s="23"/>
      <c r="D115" s="23"/>
      <c r="E115" s="23"/>
    </row>
    <row r="116" ht="15.75" customHeight="1">
      <c r="B116" s="23"/>
      <c r="C116" s="23"/>
      <c r="D116" s="23"/>
      <c r="E116" s="23"/>
    </row>
    <row r="117" ht="15.75" customHeight="1">
      <c r="B117" s="23"/>
      <c r="C117" s="23"/>
      <c r="D117" s="23"/>
      <c r="E117" s="23"/>
    </row>
    <row r="118" ht="15.75" customHeight="1">
      <c r="B118" s="23"/>
      <c r="C118" s="23"/>
      <c r="D118" s="23"/>
      <c r="E118" s="23"/>
    </row>
    <row r="119" ht="15.75" customHeight="1">
      <c r="B119" s="23"/>
      <c r="C119" s="23"/>
      <c r="D119" s="23"/>
      <c r="E119" s="23"/>
    </row>
    <row r="120" ht="15.75" customHeight="1">
      <c r="B120" s="23"/>
      <c r="C120" s="23"/>
      <c r="D120" s="23"/>
      <c r="E120" s="23"/>
    </row>
    <row r="121" ht="15.75" customHeight="1">
      <c r="B121" s="23"/>
      <c r="C121" s="23"/>
      <c r="D121" s="23"/>
      <c r="E121" s="23"/>
    </row>
    <row r="122" ht="15.75" customHeight="1">
      <c r="B122" s="23"/>
      <c r="C122" s="23"/>
      <c r="D122" s="23"/>
      <c r="E122" s="23"/>
    </row>
    <row r="123" ht="15.75" customHeight="1">
      <c r="B123" s="23"/>
      <c r="C123" s="23"/>
      <c r="D123" s="23"/>
      <c r="E123" s="23"/>
    </row>
    <row r="124" ht="15.75" customHeight="1">
      <c r="B124" s="23"/>
      <c r="C124" s="23"/>
      <c r="D124" s="23"/>
      <c r="E124" s="23"/>
    </row>
    <row r="125" ht="15.75" customHeight="1">
      <c r="B125" s="23"/>
      <c r="C125" s="23"/>
      <c r="D125" s="23"/>
      <c r="E125" s="23"/>
    </row>
    <row r="126" ht="15.75" customHeight="1">
      <c r="B126" s="23"/>
      <c r="C126" s="23"/>
      <c r="D126" s="23"/>
      <c r="E126" s="23"/>
    </row>
    <row r="127" ht="15.75" customHeight="1">
      <c r="B127" s="23"/>
      <c r="C127" s="23"/>
      <c r="D127" s="23"/>
      <c r="E127" s="23"/>
    </row>
    <row r="128" ht="15.75" customHeight="1">
      <c r="B128" s="23"/>
      <c r="C128" s="23"/>
      <c r="D128" s="23"/>
      <c r="E128" s="23"/>
    </row>
    <row r="129" ht="15.75" customHeight="1">
      <c r="B129" s="23"/>
      <c r="C129" s="23"/>
      <c r="D129" s="23"/>
      <c r="E129" s="23"/>
    </row>
    <row r="130" ht="15.75" customHeight="1">
      <c r="B130" s="23"/>
      <c r="C130" s="23"/>
      <c r="D130" s="23"/>
      <c r="E130" s="23"/>
    </row>
    <row r="131" ht="15.75" customHeight="1">
      <c r="B131" s="23"/>
      <c r="C131" s="23"/>
      <c r="D131" s="23"/>
      <c r="E131" s="23"/>
    </row>
    <row r="132" ht="15.75" customHeight="1">
      <c r="B132" s="23"/>
      <c r="C132" s="23"/>
      <c r="D132" s="23"/>
      <c r="E132" s="23"/>
    </row>
    <row r="133" ht="15.75" customHeight="1">
      <c r="B133" s="23"/>
      <c r="C133" s="23"/>
      <c r="D133" s="23"/>
      <c r="E133" s="23"/>
    </row>
    <row r="134" ht="15.75" customHeight="1">
      <c r="B134" s="23"/>
      <c r="C134" s="23"/>
      <c r="D134" s="23"/>
      <c r="E134" s="23"/>
    </row>
    <row r="135" ht="15.75" customHeight="1">
      <c r="B135" s="23"/>
      <c r="C135" s="23"/>
      <c r="D135" s="23"/>
      <c r="E135" s="23"/>
    </row>
    <row r="136" ht="15.75" customHeight="1">
      <c r="B136" s="23"/>
      <c r="C136" s="23"/>
      <c r="D136" s="23"/>
      <c r="E136" s="23"/>
    </row>
    <row r="137" ht="15.75" customHeight="1">
      <c r="B137" s="23"/>
      <c r="C137" s="23"/>
      <c r="D137" s="23"/>
      <c r="E137" s="23"/>
    </row>
    <row r="138" ht="15.75" customHeight="1">
      <c r="B138" s="23"/>
      <c r="C138" s="23"/>
      <c r="D138" s="23"/>
      <c r="E138" s="23"/>
    </row>
    <row r="139" ht="15.75" customHeight="1">
      <c r="B139" s="23"/>
      <c r="C139" s="23"/>
      <c r="D139" s="23"/>
      <c r="E139" s="23"/>
    </row>
    <row r="140" ht="15.75" customHeight="1">
      <c r="B140" s="23"/>
      <c r="C140" s="23"/>
      <c r="D140" s="23"/>
      <c r="E140" s="23"/>
    </row>
    <row r="141" ht="15.75" customHeight="1">
      <c r="B141" s="23"/>
      <c r="C141" s="23"/>
      <c r="D141" s="23"/>
      <c r="E141" s="23"/>
    </row>
    <row r="142" ht="15.75" customHeight="1">
      <c r="B142" s="23"/>
      <c r="C142" s="23"/>
      <c r="D142" s="23"/>
      <c r="E142" s="23"/>
    </row>
    <row r="143" ht="15.75" customHeight="1">
      <c r="B143" s="23"/>
      <c r="C143" s="23"/>
      <c r="D143" s="23"/>
      <c r="E143" s="23"/>
    </row>
    <row r="144" ht="15.75" customHeight="1">
      <c r="B144" s="23"/>
      <c r="C144" s="23"/>
      <c r="D144" s="23"/>
      <c r="E144" s="23"/>
    </row>
    <row r="145" ht="15.75" customHeight="1">
      <c r="B145" s="23"/>
      <c r="C145" s="23"/>
      <c r="D145" s="23"/>
      <c r="E145" s="23"/>
    </row>
    <row r="146" ht="15.75" customHeight="1">
      <c r="B146" s="23"/>
      <c r="C146" s="23"/>
      <c r="D146" s="23"/>
      <c r="E146" s="23"/>
    </row>
    <row r="147" ht="15.75" customHeight="1">
      <c r="B147" s="23"/>
      <c r="C147" s="23"/>
      <c r="D147" s="23"/>
      <c r="E147" s="23"/>
    </row>
    <row r="148" ht="15.75" customHeight="1">
      <c r="B148" s="23"/>
      <c r="C148" s="23"/>
      <c r="D148" s="23"/>
      <c r="E148" s="23"/>
    </row>
    <row r="149" ht="15.75" customHeight="1">
      <c r="B149" s="23"/>
      <c r="C149" s="23"/>
      <c r="D149" s="23"/>
      <c r="E149" s="23"/>
    </row>
    <row r="150" ht="15.75" customHeight="1">
      <c r="B150" s="23"/>
      <c r="C150" s="23"/>
      <c r="D150" s="23"/>
      <c r="E150" s="23"/>
    </row>
    <row r="151" ht="15.75" customHeight="1">
      <c r="B151" s="23"/>
      <c r="C151" s="23"/>
      <c r="D151" s="23"/>
      <c r="E151" s="23"/>
    </row>
    <row r="152" ht="15.75" customHeight="1">
      <c r="B152" s="23"/>
      <c r="C152" s="23"/>
      <c r="D152" s="23"/>
      <c r="E152" s="23"/>
    </row>
    <row r="153" ht="15.75" customHeight="1">
      <c r="B153" s="23"/>
      <c r="C153" s="23"/>
      <c r="D153" s="23"/>
      <c r="E153" s="23"/>
    </row>
    <row r="154" ht="15.75" customHeight="1">
      <c r="B154" s="23"/>
      <c r="C154" s="23"/>
      <c r="D154" s="23"/>
      <c r="E154" s="23"/>
    </row>
    <row r="155" ht="15.75" customHeight="1">
      <c r="B155" s="23"/>
      <c r="C155" s="23"/>
      <c r="D155" s="23"/>
      <c r="E155" s="23"/>
    </row>
    <row r="156" ht="15.75" customHeight="1">
      <c r="B156" s="23"/>
      <c r="C156" s="23"/>
      <c r="D156" s="23"/>
      <c r="E156" s="23"/>
    </row>
    <row r="157" ht="15.75" customHeight="1">
      <c r="B157" s="23"/>
      <c r="C157" s="23"/>
      <c r="D157" s="23"/>
      <c r="E157" s="23"/>
    </row>
    <row r="158" ht="15.75" customHeight="1">
      <c r="B158" s="23"/>
      <c r="C158" s="23"/>
      <c r="D158" s="23"/>
      <c r="E158" s="23"/>
    </row>
    <row r="159" ht="15.75" customHeight="1">
      <c r="B159" s="23"/>
      <c r="C159" s="23"/>
      <c r="D159" s="23"/>
      <c r="E159" s="23"/>
    </row>
    <row r="160" ht="15.75" customHeight="1">
      <c r="B160" s="23"/>
      <c r="C160" s="23"/>
      <c r="D160" s="23"/>
      <c r="E160" s="23"/>
    </row>
    <row r="161" ht="15.75" customHeight="1">
      <c r="B161" s="23"/>
      <c r="C161" s="23"/>
      <c r="D161" s="23"/>
      <c r="E161" s="23"/>
    </row>
    <row r="162" ht="15.75" customHeight="1">
      <c r="B162" s="23"/>
      <c r="C162" s="23"/>
      <c r="D162" s="23"/>
      <c r="E162" s="23"/>
    </row>
    <row r="163" ht="15.75" customHeight="1">
      <c r="B163" s="23"/>
      <c r="C163" s="23"/>
      <c r="D163" s="23"/>
      <c r="E163" s="23"/>
    </row>
    <row r="164" ht="15.75" customHeight="1">
      <c r="B164" s="23"/>
      <c r="C164" s="23"/>
      <c r="D164" s="23"/>
      <c r="E164" s="23"/>
    </row>
    <row r="165" ht="15.75" customHeight="1">
      <c r="B165" s="23"/>
      <c r="C165" s="23"/>
      <c r="D165" s="23"/>
      <c r="E165" s="23"/>
    </row>
    <row r="166" ht="15.75" customHeight="1">
      <c r="B166" s="23"/>
      <c r="C166" s="23"/>
      <c r="D166" s="23"/>
      <c r="E166" s="23"/>
    </row>
    <row r="167" ht="15.75" customHeight="1">
      <c r="B167" s="23"/>
      <c r="C167" s="23"/>
      <c r="D167" s="23"/>
      <c r="E167" s="23"/>
    </row>
    <row r="168" ht="15.75" customHeight="1">
      <c r="B168" s="23"/>
      <c r="C168" s="23"/>
      <c r="D168" s="23"/>
      <c r="E168" s="23"/>
    </row>
    <row r="169" ht="15.75" customHeight="1">
      <c r="B169" s="23"/>
      <c r="C169" s="23"/>
      <c r="D169" s="23"/>
      <c r="E169" s="23"/>
    </row>
    <row r="170" ht="15.75" customHeight="1">
      <c r="B170" s="23"/>
      <c r="C170" s="23"/>
      <c r="D170" s="23"/>
      <c r="E170" s="23"/>
    </row>
    <row r="171" ht="15.75" customHeight="1">
      <c r="B171" s="23"/>
      <c r="C171" s="23"/>
      <c r="D171" s="23"/>
      <c r="E171" s="23"/>
    </row>
    <row r="172" ht="15.75" customHeight="1">
      <c r="B172" s="23"/>
      <c r="C172" s="23"/>
      <c r="D172" s="23"/>
      <c r="E172" s="23"/>
    </row>
    <row r="173" ht="15.75" customHeight="1">
      <c r="B173" s="23"/>
      <c r="C173" s="23"/>
      <c r="D173" s="23"/>
      <c r="E173" s="23"/>
    </row>
    <row r="174" ht="15.75" customHeight="1">
      <c r="B174" s="23"/>
      <c r="C174" s="23"/>
      <c r="D174" s="23"/>
      <c r="E174" s="23"/>
    </row>
    <row r="175" ht="15.75" customHeight="1">
      <c r="B175" s="23"/>
      <c r="C175" s="23"/>
      <c r="D175" s="23"/>
      <c r="E175" s="23"/>
    </row>
    <row r="176" ht="15.75" customHeight="1">
      <c r="B176" s="23"/>
      <c r="C176" s="23"/>
      <c r="D176" s="23"/>
      <c r="E176" s="23"/>
    </row>
    <row r="177" ht="15.75" customHeight="1">
      <c r="B177" s="23"/>
      <c r="C177" s="23"/>
      <c r="D177" s="23"/>
      <c r="E177" s="23"/>
    </row>
    <row r="178" ht="15.75" customHeight="1">
      <c r="B178" s="23"/>
      <c r="C178" s="23"/>
      <c r="D178" s="23"/>
      <c r="E178" s="23"/>
    </row>
    <row r="179" ht="15.75" customHeight="1">
      <c r="B179" s="23"/>
      <c r="C179" s="23"/>
      <c r="D179" s="23"/>
      <c r="E179" s="23"/>
    </row>
    <row r="180" ht="15.75" customHeight="1">
      <c r="B180" s="23"/>
      <c r="C180" s="23"/>
      <c r="D180" s="23"/>
      <c r="E180" s="23"/>
    </row>
    <row r="181" ht="15.75" customHeight="1">
      <c r="B181" s="23"/>
      <c r="C181" s="23"/>
      <c r="D181" s="23"/>
      <c r="E181" s="23"/>
    </row>
    <row r="182" ht="15.75" customHeight="1">
      <c r="B182" s="23"/>
      <c r="C182" s="23"/>
      <c r="D182" s="23"/>
      <c r="E182" s="23"/>
    </row>
    <row r="183" ht="15.75" customHeight="1">
      <c r="B183" s="23"/>
      <c r="C183" s="23"/>
      <c r="D183" s="23"/>
      <c r="E183" s="23"/>
    </row>
    <row r="184" ht="15.75" customHeight="1">
      <c r="B184" s="23"/>
      <c r="C184" s="23"/>
      <c r="D184" s="23"/>
      <c r="E184" s="23"/>
    </row>
    <row r="185" ht="15.75" customHeight="1">
      <c r="B185" s="23"/>
      <c r="C185" s="23"/>
      <c r="D185" s="23"/>
      <c r="E185" s="23"/>
    </row>
    <row r="186" ht="15.75" customHeight="1">
      <c r="B186" s="23"/>
      <c r="C186" s="23"/>
      <c r="D186" s="23"/>
      <c r="E186" s="23"/>
    </row>
    <row r="187" ht="15.75" customHeight="1">
      <c r="B187" s="23"/>
      <c r="C187" s="23"/>
      <c r="D187" s="23"/>
      <c r="E187" s="23"/>
    </row>
    <row r="188" ht="15.75" customHeight="1">
      <c r="B188" s="23"/>
      <c r="C188" s="23"/>
      <c r="D188" s="23"/>
      <c r="E188" s="23"/>
    </row>
    <row r="189" ht="15.75" customHeight="1">
      <c r="B189" s="23"/>
      <c r="C189" s="23"/>
      <c r="D189" s="23"/>
      <c r="E189" s="23"/>
    </row>
    <row r="190" ht="15.75" customHeight="1">
      <c r="B190" s="23"/>
      <c r="C190" s="23"/>
      <c r="D190" s="23"/>
      <c r="E190" s="23"/>
    </row>
    <row r="191" ht="15.75" customHeight="1">
      <c r="B191" s="23"/>
      <c r="C191" s="23"/>
      <c r="D191" s="23"/>
      <c r="E191" s="23"/>
    </row>
    <row r="192" ht="15.75" customHeight="1">
      <c r="B192" s="23"/>
      <c r="C192" s="23"/>
      <c r="D192" s="23"/>
      <c r="E192" s="23"/>
    </row>
    <row r="193" ht="15.75" customHeight="1">
      <c r="B193" s="23"/>
      <c r="C193" s="23"/>
      <c r="D193" s="23"/>
      <c r="E193" s="23"/>
    </row>
    <row r="194" ht="15.75" customHeight="1">
      <c r="B194" s="23"/>
      <c r="C194" s="23"/>
      <c r="D194" s="23"/>
      <c r="E194" s="23"/>
    </row>
    <row r="195" ht="15.75" customHeight="1">
      <c r="B195" s="23"/>
      <c r="C195" s="23"/>
      <c r="D195" s="23"/>
      <c r="E195" s="23"/>
    </row>
    <row r="196" ht="15.75" customHeight="1">
      <c r="B196" s="23"/>
      <c r="C196" s="23"/>
      <c r="D196" s="23"/>
      <c r="E196" s="23"/>
    </row>
    <row r="197" ht="15.75" customHeight="1">
      <c r="B197" s="23"/>
      <c r="C197" s="23"/>
      <c r="D197" s="23"/>
      <c r="E197" s="23"/>
    </row>
    <row r="198" ht="15.75" customHeight="1">
      <c r="B198" s="23"/>
      <c r="C198" s="23"/>
      <c r="D198" s="23"/>
      <c r="E198" s="23"/>
    </row>
    <row r="199" ht="15.75" customHeight="1">
      <c r="B199" s="23"/>
      <c r="C199" s="23"/>
      <c r="D199" s="23"/>
      <c r="E199" s="23"/>
    </row>
    <row r="200" ht="15.75" customHeight="1">
      <c r="B200" s="23"/>
      <c r="C200" s="23"/>
      <c r="D200" s="23"/>
      <c r="E200" s="23"/>
    </row>
    <row r="201" ht="15.75" customHeight="1">
      <c r="B201" s="23"/>
      <c r="C201" s="23"/>
      <c r="D201" s="23"/>
      <c r="E201" s="23"/>
    </row>
    <row r="202" ht="15.75" customHeight="1">
      <c r="B202" s="23"/>
      <c r="C202" s="23"/>
      <c r="D202" s="23"/>
      <c r="E202" s="23"/>
    </row>
    <row r="203" ht="15.75" customHeight="1">
      <c r="B203" s="23"/>
      <c r="C203" s="23"/>
      <c r="D203" s="23"/>
      <c r="E203" s="23"/>
    </row>
    <row r="204" ht="15.75" customHeight="1">
      <c r="B204" s="23"/>
      <c r="C204" s="23"/>
      <c r="D204" s="23"/>
      <c r="E204" s="23"/>
    </row>
    <row r="205" ht="15.75" customHeight="1">
      <c r="B205" s="23"/>
      <c r="C205" s="23"/>
      <c r="D205" s="23"/>
      <c r="E205" s="23"/>
    </row>
    <row r="206" ht="15.75" customHeight="1">
      <c r="B206" s="23"/>
      <c r="C206" s="23"/>
      <c r="D206" s="23"/>
      <c r="E206" s="23"/>
    </row>
    <row r="207" ht="15.75" customHeight="1">
      <c r="B207" s="23"/>
      <c r="C207" s="23"/>
      <c r="D207" s="23"/>
      <c r="E207" s="23"/>
    </row>
    <row r="208" ht="15.75" customHeight="1">
      <c r="B208" s="23"/>
      <c r="C208" s="23"/>
      <c r="D208" s="23"/>
      <c r="E208" s="23"/>
    </row>
    <row r="209" ht="15.75" customHeight="1">
      <c r="B209" s="23"/>
      <c r="C209" s="23"/>
      <c r="D209" s="23"/>
      <c r="E209" s="23"/>
    </row>
    <row r="210" ht="15.75" customHeight="1">
      <c r="B210" s="23"/>
      <c r="C210" s="23"/>
      <c r="D210" s="23"/>
      <c r="E210" s="23"/>
    </row>
    <row r="211" ht="15.75" customHeight="1">
      <c r="B211" s="23"/>
      <c r="C211" s="23"/>
      <c r="D211" s="23"/>
      <c r="E211" s="23"/>
    </row>
    <row r="212" ht="15.75" customHeight="1">
      <c r="B212" s="23"/>
      <c r="C212" s="23"/>
      <c r="D212" s="23"/>
      <c r="E212" s="23"/>
    </row>
    <row r="213" ht="15.75" customHeight="1">
      <c r="B213" s="23"/>
      <c r="C213" s="23"/>
      <c r="D213" s="23"/>
      <c r="E213" s="23"/>
    </row>
    <row r="214" ht="15.75" customHeight="1">
      <c r="B214" s="23"/>
      <c r="C214" s="23"/>
      <c r="D214" s="23"/>
      <c r="E214" s="23"/>
    </row>
    <row r="215" ht="15.75" customHeight="1">
      <c r="B215" s="23"/>
      <c r="C215" s="23"/>
      <c r="D215" s="23"/>
      <c r="E215" s="23"/>
    </row>
    <row r="216" ht="15.75" customHeight="1">
      <c r="B216" s="23"/>
      <c r="C216" s="23"/>
      <c r="D216" s="23"/>
      <c r="E216" s="23"/>
    </row>
    <row r="217" ht="15.75" customHeight="1">
      <c r="B217" s="23"/>
      <c r="C217" s="23"/>
      <c r="D217" s="23"/>
      <c r="E217" s="23"/>
    </row>
    <row r="218" ht="15.75" customHeight="1">
      <c r="B218" s="23"/>
      <c r="C218" s="23"/>
      <c r="D218" s="23"/>
      <c r="E218" s="23"/>
    </row>
    <row r="219" ht="15.75" customHeight="1">
      <c r="B219" s="23"/>
      <c r="C219" s="23"/>
      <c r="D219" s="23"/>
      <c r="E219" s="23"/>
    </row>
    <row r="220" ht="15.75" customHeight="1">
      <c r="B220" s="23"/>
      <c r="C220" s="23"/>
      <c r="D220" s="23"/>
      <c r="E220" s="23"/>
    </row>
    <row r="221" ht="15.75" customHeight="1">
      <c r="B221" s="23"/>
      <c r="C221" s="23"/>
      <c r="D221" s="23"/>
      <c r="E221" s="23"/>
    </row>
    <row r="222" ht="15.75" customHeight="1">
      <c r="B222" s="23"/>
      <c r="C222" s="23"/>
      <c r="D222" s="23"/>
      <c r="E222" s="23"/>
    </row>
    <row r="223" ht="15.75" customHeight="1">
      <c r="B223" s="23"/>
      <c r="C223" s="23"/>
      <c r="D223" s="23"/>
      <c r="E223" s="2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8" t="s">
        <v>172</v>
      </c>
      <c r="B1" s="28" t="s">
        <v>0</v>
      </c>
      <c r="C1" s="29" t="s">
        <v>173</v>
      </c>
      <c r="D1" s="29" t="s">
        <v>174</v>
      </c>
      <c r="E1" s="30" t="s">
        <v>175</v>
      </c>
    </row>
    <row r="2">
      <c r="A2" s="29"/>
      <c r="B2" s="29"/>
      <c r="C2" s="29"/>
      <c r="D2" s="29"/>
      <c r="E2" s="30"/>
    </row>
    <row r="3">
      <c r="A3" s="31" t="s">
        <v>14</v>
      </c>
      <c r="B3" s="31" t="s">
        <v>14</v>
      </c>
      <c r="C3" s="29" t="s">
        <v>16</v>
      </c>
      <c r="D3" s="29"/>
      <c r="E3" s="32">
        <v>44580.0</v>
      </c>
    </row>
    <row r="4">
      <c r="A4" s="31" t="s">
        <v>176</v>
      </c>
      <c r="B4" s="31" t="s">
        <v>22</v>
      </c>
      <c r="C4" s="29" t="s">
        <v>16</v>
      </c>
      <c r="D4" s="29"/>
      <c r="E4" s="32">
        <v>43678.0</v>
      </c>
    </row>
    <row r="5">
      <c r="A5" s="31" t="s">
        <v>176</v>
      </c>
      <c r="B5" s="31" t="s">
        <v>24</v>
      </c>
      <c r="C5" s="29" t="s">
        <v>25</v>
      </c>
      <c r="D5" s="29"/>
      <c r="E5" s="32">
        <v>46660.0</v>
      </c>
    </row>
    <row r="6">
      <c r="A6" s="31" t="s">
        <v>26</v>
      </c>
      <c r="B6" s="31" t="s">
        <v>26</v>
      </c>
      <c r="C6" s="29" t="s">
        <v>25</v>
      </c>
      <c r="D6" s="29"/>
      <c r="E6" s="32">
        <v>47118.0</v>
      </c>
    </row>
    <row r="7">
      <c r="A7" s="31" t="s">
        <v>177</v>
      </c>
      <c r="B7" s="31" t="s">
        <v>29</v>
      </c>
      <c r="C7" s="29" t="s">
        <v>16</v>
      </c>
      <c r="D7" s="29"/>
      <c r="E7" s="32">
        <v>43497.0</v>
      </c>
    </row>
    <row r="8">
      <c r="A8" s="31" t="s">
        <v>177</v>
      </c>
      <c r="B8" s="31" t="s">
        <v>33</v>
      </c>
      <c r="C8" s="29" t="s">
        <v>16</v>
      </c>
      <c r="D8" s="29"/>
      <c r="E8" s="32">
        <v>44256.0</v>
      </c>
    </row>
    <row r="9">
      <c r="A9" s="31" t="s">
        <v>177</v>
      </c>
      <c r="B9" s="31" t="s">
        <v>34</v>
      </c>
      <c r="C9" s="29" t="s">
        <v>35</v>
      </c>
      <c r="D9" s="29"/>
      <c r="E9" s="32">
        <v>45657.0</v>
      </c>
    </row>
    <row r="10">
      <c r="A10" s="31" t="s">
        <v>177</v>
      </c>
      <c r="B10" s="31" t="s">
        <v>36</v>
      </c>
      <c r="C10" s="29" t="s">
        <v>25</v>
      </c>
      <c r="D10" s="29"/>
      <c r="E10" s="32">
        <v>48213.0</v>
      </c>
    </row>
    <row r="11">
      <c r="A11" s="31" t="s">
        <v>38</v>
      </c>
      <c r="B11" s="31" t="s">
        <v>38</v>
      </c>
      <c r="C11" s="29" t="s">
        <v>16</v>
      </c>
      <c r="D11" s="29"/>
      <c r="E11" s="32">
        <v>43101.0</v>
      </c>
    </row>
    <row r="12">
      <c r="A12" s="31" t="s">
        <v>178</v>
      </c>
      <c r="B12" s="31" t="s">
        <v>179</v>
      </c>
      <c r="C12" s="29" t="s">
        <v>25</v>
      </c>
      <c r="D12" s="29"/>
      <c r="E12" s="32">
        <v>46203.0</v>
      </c>
    </row>
    <row r="13">
      <c r="A13" s="31" t="s">
        <v>178</v>
      </c>
      <c r="B13" s="31" t="s">
        <v>180</v>
      </c>
      <c r="C13" s="29" t="s">
        <v>25</v>
      </c>
      <c r="D13" s="29"/>
      <c r="E13" s="32">
        <v>46752.0</v>
      </c>
    </row>
    <row r="14">
      <c r="A14" s="31" t="s">
        <v>181</v>
      </c>
      <c r="B14" s="31" t="s">
        <v>45</v>
      </c>
      <c r="C14" s="29" t="s">
        <v>25</v>
      </c>
      <c r="D14" s="29"/>
      <c r="E14" s="32">
        <v>45657.0</v>
      </c>
    </row>
    <row r="15">
      <c r="A15" s="31" t="s">
        <v>181</v>
      </c>
      <c r="B15" s="31" t="s">
        <v>49</v>
      </c>
      <c r="C15" s="29" t="s">
        <v>25</v>
      </c>
      <c r="D15" s="29"/>
      <c r="E15" s="32">
        <v>45840.0</v>
      </c>
    </row>
    <row r="16">
      <c r="A16" s="31" t="s">
        <v>50</v>
      </c>
      <c r="B16" s="31" t="s">
        <v>50</v>
      </c>
      <c r="C16" s="29" t="s">
        <v>35</v>
      </c>
      <c r="D16" s="29"/>
      <c r="E16" s="32">
        <v>47118.0</v>
      </c>
    </row>
    <row r="17">
      <c r="A17" s="31" t="s">
        <v>53</v>
      </c>
      <c r="B17" s="31" t="s">
        <v>53</v>
      </c>
      <c r="C17" s="29" t="s">
        <v>25</v>
      </c>
      <c r="D17" s="29"/>
      <c r="E17" s="32">
        <v>46387.0</v>
      </c>
    </row>
    <row r="18">
      <c r="A18" s="31" t="s">
        <v>57</v>
      </c>
      <c r="B18" s="31" t="s">
        <v>57</v>
      </c>
      <c r="C18" s="29" t="s">
        <v>16</v>
      </c>
      <c r="D18" s="29"/>
      <c r="E18" s="32">
        <v>43586.0</v>
      </c>
    </row>
    <row r="19">
      <c r="A19" s="31" t="s">
        <v>61</v>
      </c>
      <c r="B19" s="31" t="s">
        <v>61</v>
      </c>
      <c r="C19" s="29" t="s">
        <v>16</v>
      </c>
      <c r="D19" s="29"/>
      <c r="E19" s="32">
        <v>43831.0</v>
      </c>
    </row>
    <row r="20">
      <c r="A20" s="31" t="s">
        <v>61</v>
      </c>
      <c r="B20" s="31" t="s">
        <v>64</v>
      </c>
      <c r="C20" s="29" t="s">
        <v>25</v>
      </c>
      <c r="D20" s="29"/>
      <c r="E20" s="32">
        <v>46966.0</v>
      </c>
    </row>
    <row r="21">
      <c r="A21" s="31" t="s">
        <v>65</v>
      </c>
      <c r="B21" s="31" t="s">
        <v>65</v>
      </c>
      <c r="C21" s="29" t="s">
        <v>35</v>
      </c>
      <c r="D21" s="29"/>
      <c r="E21" s="32">
        <v>45838.0</v>
      </c>
    </row>
    <row r="22">
      <c r="A22" s="31" t="s">
        <v>68</v>
      </c>
      <c r="B22" s="31" t="s">
        <v>68</v>
      </c>
      <c r="C22" s="29" t="s">
        <v>25</v>
      </c>
      <c r="D22" s="29"/>
      <c r="E22" s="32">
        <v>47483.0</v>
      </c>
    </row>
    <row r="23">
      <c r="A23" s="31" t="s">
        <v>72</v>
      </c>
      <c r="B23" s="31" t="s">
        <v>72</v>
      </c>
      <c r="C23" s="29" t="s">
        <v>25</v>
      </c>
      <c r="D23" s="29"/>
      <c r="E23" s="32">
        <v>47103.0</v>
      </c>
    </row>
    <row r="24">
      <c r="A24" s="31" t="s">
        <v>74</v>
      </c>
      <c r="B24" s="31" t="s">
        <v>74</v>
      </c>
      <c r="C24" s="29" t="s">
        <v>25</v>
      </c>
      <c r="D24" s="29"/>
      <c r="E24" s="32">
        <v>47118.0</v>
      </c>
    </row>
    <row r="25">
      <c r="A25" s="31" t="s">
        <v>182</v>
      </c>
      <c r="B25" s="31" t="s">
        <v>76</v>
      </c>
      <c r="C25" s="29" t="s">
        <v>35</v>
      </c>
      <c r="D25" s="29"/>
      <c r="E25" s="32">
        <v>45475.0</v>
      </c>
    </row>
    <row r="26">
      <c r="A26" s="31" t="s">
        <v>182</v>
      </c>
      <c r="B26" s="31" t="s">
        <v>77</v>
      </c>
      <c r="C26" s="29" t="s">
        <v>25</v>
      </c>
      <c r="D26" s="29"/>
      <c r="E26" s="32">
        <v>46570.0</v>
      </c>
    </row>
    <row r="27">
      <c r="A27" s="31" t="s">
        <v>78</v>
      </c>
      <c r="B27" s="31" t="s">
        <v>78</v>
      </c>
      <c r="C27" s="29" t="s">
        <v>35</v>
      </c>
      <c r="D27" s="29"/>
      <c r="E27" s="32">
        <v>46752.0</v>
      </c>
    </row>
    <row r="28">
      <c r="A28" s="31" t="s">
        <v>78</v>
      </c>
      <c r="B28" s="31" t="s">
        <v>80</v>
      </c>
      <c r="C28" s="29" t="s">
        <v>25</v>
      </c>
      <c r="D28" s="29"/>
      <c r="E28" s="32">
        <v>47118.0</v>
      </c>
    </row>
    <row r="29">
      <c r="A29" s="31" t="s">
        <v>183</v>
      </c>
      <c r="B29" s="31" t="s">
        <v>81</v>
      </c>
      <c r="C29" s="29" t="s">
        <v>35</v>
      </c>
      <c r="D29" s="29"/>
      <c r="E29" s="32">
        <v>46570.0</v>
      </c>
    </row>
    <row r="30">
      <c r="A30" s="31" t="s">
        <v>183</v>
      </c>
      <c r="B30" s="31" t="s">
        <v>83</v>
      </c>
      <c r="C30" s="29" t="s">
        <v>25</v>
      </c>
      <c r="D30" s="29"/>
      <c r="E30" s="32">
        <v>47423.0</v>
      </c>
    </row>
    <row r="31">
      <c r="A31" s="31" t="s">
        <v>184</v>
      </c>
      <c r="B31" s="31" t="s">
        <v>85</v>
      </c>
      <c r="C31" s="29" t="s">
        <v>16</v>
      </c>
      <c r="D31" s="29"/>
      <c r="E31" s="32">
        <v>42491.0</v>
      </c>
    </row>
    <row r="32">
      <c r="A32" s="31" t="s">
        <v>184</v>
      </c>
      <c r="B32" s="31" t="s">
        <v>87</v>
      </c>
      <c r="C32" s="29" t="s">
        <v>16</v>
      </c>
      <c r="D32" s="29"/>
      <c r="E32" s="32">
        <v>43531.0</v>
      </c>
    </row>
    <row r="33">
      <c r="A33" s="31" t="s">
        <v>184</v>
      </c>
      <c r="B33" s="31" t="s">
        <v>185</v>
      </c>
      <c r="C33" s="29" t="s">
        <v>25</v>
      </c>
      <c r="D33" s="29"/>
      <c r="E33" s="32">
        <v>48579.0</v>
      </c>
    </row>
    <row r="34">
      <c r="A34" s="31" t="s">
        <v>89</v>
      </c>
      <c r="B34" s="31" t="s">
        <v>89</v>
      </c>
      <c r="C34" s="29" t="s">
        <v>25</v>
      </c>
      <c r="D34" s="29"/>
      <c r="E34" s="32">
        <v>46843.0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33" t="s">
        <v>144</v>
      </c>
      <c r="B1" s="33" t="s">
        <v>186</v>
      </c>
      <c r="C1" s="34" t="s">
        <v>187</v>
      </c>
      <c r="D1" s="34" t="s">
        <v>188</v>
      </c>
      <c r="E1" s="34" t="s">
        <v>189</v>
      </c>
      <c r="F1" s="34" t="s">
        <v>190</v>
      </c>
      <c r="G1" s="34" t="s">
        <v>149</v>
      </c>
      <c r="H1" s="34" t="s">
        <v>191</v>
      </c>
      <c r="I1" s="35" t="s">
        <v>192</v>
      </c>
      <c r="J1" s="35" t="s">
        <v>145</v>
      </c>
      <c r="K1" s="35" t="s">
        <v>146</v>
      </c>
      <c r="L1" s="35" t="s">
        <v>148</v>
      </c>
      <c r="M1" s="35" t="s">
        <v>147</v>
      </c>
      <c r="N1" s="35" t="s">
        <v>193</v>
      </c>
      <c r="O1" s="35" t="s">
        <v>194</v>
      </c>
      <c r="P1" s="34" t="s">
        <v>150</v>
      </c>
      <c r="Q1" s="36"/>
      <c r="R1" s="34" t="s">
        <v>152</v>
      </c>
    </row>
    <row r="2" ht="15.75" customHeight="1">
      <c r="A2" s="37" t="s">
        <v>14</v>
      </c>
      <c r="B2" s="38">
        <v>11.268</v>
      </c>
      <c r="C2" s="29" t="s">
        <v>195</v>
      </c>
      <c r="D2" s="29" t="s">
        <v>196</v>
      </c>
      <c r="E2" s="39">
        <v>2023.0</v>
      </c>
      <c r="F2" s="29"/>
      <c r="G2" s="29" t="s">
        <v>197</v>
      </c>
      <c r="H2" s="29"/>
      <c r="I2" s="39">
        <v>4651031.0</v>
      </c>
      <c r="J2" s="39">
        <v>276.24</v>
      </c>
      <c r="K2" s="39">
        <v>550.92</v>
      </c>
      <c r="L2" s="39">
        <v>202.61</v>
      </c>
      <c r="M2" s="39">
        <v>126.91</v>
      </c>
      <c r="N2" s="39">
        <v>936.06</v>
      </c>
      <c r="O2" s="29"/>
      <c r="P2" s="40" t="s">
        <v>153</v>
      </c>
      <c r="Q2" s="41">
        <v>44580.0</v>
      </c>
      <c r="R2" s="39">
        <v>2022.0</v>
      </c>
    </row>
    <row r="3" ht="15.75" customHeight="1">
      <c r="A3" s="37" t="s">
        <v>22</v>
      </c>
      <c r="B3" s="38">
        <v>14.95</v>
      </c>
      <c r="C3" s="29" t="s">
        <v>198</v>
      </c>
      <c r="D3" s="42" t="s">
        <v>199</v>
      </c>
      <c r="E3" s="39">
        <v>2023.0</v>
      </c>
      <c r="F3" s="39">
        <v>14.95</v>
      </c>
      <c r="G3" s="29" t="s">
        <v>200</v>
      </c>
      <c r="H3" s="29" t="s">
        <v>201</v>
      </c>
      <c r="I3" s="39">
        <v>5231558.9078341015</v>
      </c>
      <c r="J3" s="39">
        <v>211.17391705069122</v>
      </c>
      <c r="K3" s="39">
        <v>1532.3474423963132</v>
      </c>
      <c r="L3" s="39">
        <v>180.0200460829493</v>
      </c>
      <c r="M3" s="39">
        <v>20.04815668202765</v>
      </c>
      <c r="N3" s="39">
        <v>1877.8026728110597</v>
      </c>
      <c r="O3" s="39">
        <v>36.70672811059908</v>
      </c>
      <c r="P3" s="40" t="s">
        <v>153</v>
      </c>
      <c r="Q3" s="41">
        <v>43678.0</v>
      </c>
      <c r="R3" s="39">
        <v>2019.0</v>
      </c>
    </row>
    <row r="4" ht="15.75" customHeight="1">
      <c r="A4" s="37" t="s">
        <v>24</v>
      </c>
      <c r="B4" s="38">
        <v>6.75</v>
      </c>
      <c r="C4" s="29" t="s">
        <v>198</v>
      </c>
      <c r="D4" s="42" t="s">
        <v>199</v>
      </c>
      <c r="E4" s="39">
        <v>2023.0</v>
      </c>
      <c r="F4" s="39">
        <v>6.75</v>
      </c>
      <c r="G4" s="29" t="s">
        <v>200</v>
      </c>
      <c r="H4" s="29" t="s">
        <v>202</v>
      </c>
      <c r="I4" s="39">
        <v>2362075.0921658985</v>
      </c>
      <c r="J4" s="39">
        <v>95.34608294930875</v>
      </c>
      <c r="K4" s="39">
        <v>691.8625576036866</v>
      </c>
      <c r="L4" s="39">
        <v>81.27995391705069</v>
      </c>
      <c r="M4" s="39">
        <v>9.05184331797235</v>
      </c>
      <c r="N4" s="39">
        <v>847.83732718894</v>
      </c>
      <c r="O4" s="39">
        <v>16.57327188940092</v>
      </c>
      <c r="P4" s="40" t="s">
        <v>153</v>
      </c>
      <c r="Q4" s="41">
        <v>46660.0</v>
      </c>
      <c r="R4" s="39">
        <v>2027.0</v>
      </c>
    </row>
    <row r="5" ht="15.75" customHeight="1">
      <c r="A5" s="37" t="s">
        <v>26</v>
      </c>
      <c r="B5" s="38">
        <v>9.5</v>
      </c>
      <c r="C5" s="29" t="s">
        <v>203</v>
      </c>
      <c r="D5" s="29" t="s">
        <v>204</v>
      </c>
      <c r="E5" s="39">
        <v>2024.0</v>
      </c>
      <c r="F5" s="39">
        <v>9.5</v>
      </c>
      <c r="G5" s="29" t="s">
        <v>205</v>
      </c>
      <c r="H5" s="29" t="s">
        <v>206</v>
      </c>
      <c r="I5" s="39">
        <v>3568708.0</v>
      </c>
      <c r="J5" s="39">
        <v>224.53</v>
      </c>
      <c r="K5" s="39">
        <v>379.86</v>
      </c>
      <c r="L5" s="39">
        <v>164.11</v>
      </c>
      <c r="M5" s="39">
        <v>62.89</v>
      </c>
      <c r="N5" s="39">
        <v>850.77</v>
      </c>
      <c r="O5" s="39">
        <v>19.98</v>
      </c>
      <c r="P5" s="40" t="s">
        <v>153</v>
      </c>
      <c r="Q5" s="41">
        <v>46752.0</v>
      </c>
      <c r="R5" s="39">
        <v>2027.0</v>
      </c>
    </row>
    <row r="6" ht="15.75" customHeight="1">
      <c r="A6" s="37" t="s">
        <v>36</v>
      </c>
      <c r="B6" s="38">
        <v>3.28</v>
      </c>
      <c r="C6" s="29" t="s">
        <v>207</v>
      </c>
      <c r="D6" s="29" t="s">
        <v>208</v>
      </c>
      <c r="E6" s="39">
        <v>2023.0</v>
      </c>
      <c r="F6" s="39">
        <v>2.724</v>
      </c>
      <c r="G6" s="29" t="s">
        <v>209</v>
      </c>
      <c r="H6" s="29" t="s">
        <v>210</v>
      </c>
      <c r="I6" s="39">
        <v>314731.55555555556</v>
      </c>
      <c r="J6" s="39">
        <v>3.826666666666666</v>
      </c>
      <c r="K6" s="39">
        <v>62.58888888888888</v>
      </c>
      <c r="L6" s="39">
        <v>54.822222222222216</v>
      </c>
      <c r="M6" s="39">
        <v>3.4</v>
      </c>
      <c r="N6" s="39">
        <v>357.82</v>
      </c>
      <c r="O6" s="29"/>
      <c r="P6" s="40" t="s">
        <v>156</v>
      </c>
      <c r="Q6" s="41">
        <v>48213.0</v>
      </c>
      <c r="R6" s="39">
        <v>2031.0</v>
      </c>
    </row>
    <row r="7" ht="15.75" customHeight="1">
      <c r="A7" s="37" t="s">
        <v>29</v>
      </c>
      <c r="B7" s="38">
        <v>10.0</v>
      </c>
      <c r="C7" s="29" t="s">
        <v>211</v>
      </c>
      <c r="D7" s="29" t="s">
        <v>212</v>
      </c>
      <c r="E7" s="39">
        <v>2023.0</v>
      </c>
      <c r="F7" s="29"/>
      <c r="G7" s="29" t="s">
        <v>213</v>
      </c>
      <c r="H7" s="29" t="s">
        <v>214</v>
      </c>
      <c r="I7" s="39">
        <v>3726961.3333333335</v>
      </c>
      <c r="J7" s="39">
        <v>56.86666666666667</v>
      </c>
      <c r="K7" s="39">
        <v>2381.14</v>
      </c>
      <c r="L7" s="39">
        <v>247.42666666666665</v>
      </c>
      <c r="M7" s="39">
        <v>32.92666666666667</v>
      </c>
      <c r="N7" s="39">
        <v>2485.44</v>
      </c>
      <c r="O7" s="29"/>
      <c r="P7" s="40" t="s">
        <v>156</v>
      </c>
      <c r="Q7" s="41">
        <v>43497.0</v>
      </c>
      <c r="R7" s="39">
        <v>2019.0</v>
      </c>
    </row>
    <row r="8" ht="15.75" customHeight="1">
      <c r="A8" s="37" t="s">
        <v>33</v>
      </c>
      <c r="B8" s="38">
        <v>5.0</v>
      </c>
      <c r="C8" s="29" t="s">
        <v>211</v>
      </c>
      <c r="D8" s="29" t="s">
        <v>212</v>
      </c>
      <c r="E8" s="39">
        <v>2023.0</v>
      </c>
      <c r="F8" s="29"/>
      <c r="G8" s="29" t="s">
        <v>213</v>
      </c>
      <c r="H8" s="29" t="s">
        <v>215</v>
      </c>
      <c r="I8" s="39">
        <v>1863480.6666666665</v>
      </c>
      <c r="J8" s="39">
        <v>28.43333333333333</v>
      </c>
      <c r="K8" s="39">
        <v>1190.57</v>
      </c>
      <c r="L8" s="39">
        <v>123.71333333333332</v>
      </c>
      <c r="M8" s="39">
        <v>16.46333333333333</v>
      </c>
      <c r="N8" s="39">
        <v>1242.7199999999998</v>
      </c>
      <c r="O8" s="29"/>
      <c r="P8" s="40" t="s">
        <v>156</v>
      </c>
      <c r="Q8" s="41">
        <v>44256.0</v>
      </c>
      <c r="R8" s="39">
        <v>2021.0</v>
      </c>
    </row>
    <row r="9" ht="15.75" customHeight="1">
      <c r="A9" s="37" t="s">
        <v>34</v>
      </c>
      <c r="B9" s="38">
        <v>10.0</v>
      </c>
      <c r="C9" s="29" t="s">
        <v>207</v>
      </c>
      <c r="D9" s="29" t="s">
        <v>208</v>
      </c>
      <c r="E9" s="39">
        <v>2023.0</v>
      </c>
      <c r="F9" s="39">
        <v>9.534</v>
      </c>
      <c r="G9" s="29" t="s">
        <v>209</v>
      </c>
      <c r="H9" s="29" t="s">
        <v>210</v>
      </c>
      <c r="I9" s="39">
        <v>1101560.4444444445</v>
      </c>
      <c r="J9" s="39">
        <v>13.393333333333333</v>
      </c>
      <c r="K9" s="39">
        <v>219.0611111111111</v>
      </c>
      <c r="L9" s="39">
        <v>191.87777777777777</v>
      </c>
      <c r="M9" s="39">
        <v>11.9</v>
      </c>
      <c r="N9" s="39">
        <v>1252.3700000000001</v>
      </c>
      <c r="O9" s="29"/>
      <c r="P9" s="40" t="s">
        <v>156</v>
      </c>
      <c r="Q9" s="41">
        <v>45657.0</v>
      </c>
      <c r="R9" s="39">
        <v>2024.0</v>
      </c>
    </row>
    <row r="10" ht="15.75" customHeight="1">
      <c r="A10" s="37" t="s">
        <v>38</v>
      </c>
      <c r="B10" s="38">
        <v>5.25</v>
      </c>
      <c r="C10" s="29" t="s">
        <v>216</v>
      </c>
      <c r="D10" s="29" t="s">
        <v>217</v>
      </c>
      <c r="E10" s="39">
        <v>2018.0</v>
      </c>
      <c r="F10" s="29"/>
      <c r="G10" s="29"/>
      <c r="H10" s="29"/>
      <c r="I10" s="39">
        <v>2030988.0</v>
      </c>
      <c r="J10" s="39">
        <v>124.2</v>
      </c>
      <c r="K10" s="39">
        <v>279.3</v>
      </c>
      <c r="L10" s="39">
        <v>50.9</v>
      </c>
      <c r="M10" s="39">
        <v>0.0</v>
      </c>
      <c r="N10" s="39">
        <v>146.6</v>
      </c>
      <c r="O10" s="29"/>
      <c r="P10" s="40" t="s">
        <v>158</v>
      </c>
      <c r="Q10" s="41">
        <v>43101.0</v>
      </c>
      <c r="R10" s="39">
        <v>2018.0</v>
      </c>
    </row>
    <row r="11" ht="15.75" customHeight="1">
      <c r="A11" s="37" t="s">
        <v>179</v>
      </c>
      <c r="B11" s="38">
        <v>12.0</v>
      </c>
      <c r="C11" s="29" t="s">
        <v>218</v>
      </c>
      <c r="D11" s="29" t="s">
        <v>219</v>
      </c>
      <c r="E11" s="39">
        <v>2022.0</v>
      </c>
      <c r="F11" s="39">
        <v>14.0</v>
      </c>
      <c r="G11" s="29" t="s">
        <v>220</v>
      </c>
      <c r="H11" s="29" t="s">
        <v>221</v>
      </c>
      <c r="I11" s="39">
        <v>4274682.0</v>
      </c>
      <c r="J11" s="39">
        <v>194.91</v>
      </c>
      <c r="K11" s="39">
        <v>460.28</v>
      </c>
      <c r="L11" s="39">
        <v>96.85</v>
      </c>
      <c r="M11" s="39">
        <v>127.64</v>
      </c>
      <c r="N11" s="39">
        <v>738.78</v>
      </c>
      <c r="O11" s="39">
        <v>20.59</v>
      </c>
      <c r="P11" s="40" t="s">
        <v>153</v>
      </c>
      <c r="Q11" s="41">
        <v>46203.0</v>
      </c>
      <c r="R11" s="39">
        <v>2026.0</v>
      </c>
    </row>
    <row r="12" ht="15.75" customHeight="1">
      <c r="A12" s="37" t="s">
        <v>180</v>
      </c>
      <c r="B12" s="38">
        <v>12.0</v>
      </c>
      <c r="C12" s="29" t="s">
        <v>218</v>
      </c>
      <c r="D12" s="29" t="s">
        <v>222</v>
      </c>
      <c r="E12" s="39">
        <v>2022.0</v>
      </c>
      <c r="F12" s="39">
        <v>14.0</v>
      </c>
      <c r="G12" s="29" t="s">
        <v>223</v>
      </c>
      <c r="H12" s="29" t="s">
        <v>224</v>
      </c>
      <c r="I12" s="39">
        <v>4253578.0</v>
      </c>
      <c r="J12" s="39">
        <v>173.97</v>
      </c>
      <c r="K12" s="39">
        <v>447.82000000000005</v>
      </c>
      <c r="L12" s="39">
        <v>78.28999999999999</v>
      </c>
      <c r="M12" s="39">
        <v>126.64999999999999</v>
      </c>
      <c r="N12" s="39">
        <v>689.8800000000001</v>
      </c>
      <c r="O12" s="39">
        <v>18.860000000000003</v>
      </c>
      <c r="P12" s="40" t="s">
        <v>153</v>
      </c>
      <c r="Q12" s="41">
        <v>46752.0</v>
      </c>
      <c r="R12" s="39">
        <v>2027.0</v>
      </c>
    </row>
    <row r="13" ht="15.75" customHeight="1">
      <c r="A13" s="37" t="s">
        <v>45</v>
      </c>
      <c r="B13" s="38">
        <v>11.29</v>
      </c>
      <c r="C13" s="29" t="s">
        <v>225</v>
      </c>
      <c r="D13" s="29" t="s">
        <v>226</v>
      </c>
      <c r="E13" s="39">
        <v>2019.0</v>
      </c>
      <c r="F13" s="39">
        <v>12.0</v>
      </c>
      <c r="G13" s="29" t="s">
        <v>227</v>
      </c>
      <c r="H13" s="29" t="s">
        <v>228</v>
      </c>
      <c r="I13" s="39">
        <v>3908463.0</v>
      </c>
      <c r="J13" s="39">
        <v>179.06</v>
      </c>
      <c r="K13" s="39">
        <v>442.96</v>
      </c>
      <c r="L13" s="39">
        <v>112.79</v>
      </c>
      <c r="M13" s="39">
        <v>87.3</v>
      </c>
      <c r="N13" s="39">
        <v>691.54</v>
      </c>
      <c r="O13" s="39">
        <v>16.56</v>
      </c>
      <c r="P13" s="40" t="s">
        <v>169</v>
      </c>
      <c r="Q13" s="41">
        <v>45291.0</v>
      </c>
      <c r="R13" s="39">
        <v>2023.0</v>
      </c>
    </row>
    <row r="14" ht="15.75" customHeight="1">
      <c r="A14" s="37" t="s">
        <v>49</v>
      </c>
      <c r="B14" s="38">
        <v>11.29</v>
      </c>
      <c r="C14" s="29" t="s">
        <v>225</v>
      </c>
      <c r="D14" s="29" t="s">
        <v>229</v>
      </c>
      <c r="E14" s="39">
        <v>2019.0</v>
      </c>
      <c r="F14" s="39">
        <v>12.0</v>
      </c>
      <c r="G14" s="29" t="s">
        <v>227</v>
      </c>
      <c r="H14" s="29" t="s">
        <v>230</v>
      </c>
      <c r="I14" s="39">
        <v>3862635.0</v>
      </c>
      <c r="J14" s="39">
        <v>176.66000000000003</v>
      </c>
      <c r="K14" s="39">
        <v>420.89000000000004</v>
      </c>
      <c r="L14" s="39">
        <v>102.45</v>
      </c>
      <c r="M14" s="39">
        <v>87.02</v>
      </c>
      <c r="N14" s="39">
        <v>590.8700000000001</v>
      </c>
      <c r="O14" s="39">
        <v>15.610000000000003</v>
      </c>
      <c r="P14" s="40" t="s">
        <v>169</v>
      </c>
      <c r="Q14" s="41">
        <v>45840.0</v>
      </c>
      <c r="R14" s="39">
        <v>2025.0</v>
      </c>
    </row>
    <row r="15" ht="15.75" customHeight="1">
      <c r="A15" s="37" t="s">
        <v>50</v>
      </c>
      <c r="B15" s="38">
        <v>27.6</v>
      </c>
      <c r="C15" s="29" t="s">
        <v>231</v>
      </c>
      <c r="D15" s="29" t="s">
        <v>232</v>
      </c>
      <c r="E15" s="39">
        <v>2023.0</v>
      </c>
      <c r="F15" s="39">
        <v>27.6</v>
      </c>
      <c r="G15" s="29"/>
      <c r="H15" s="29" t="s">
        <v>233</v>
      </c>
      <c r="I15" s="39">
        <v>9512841.0</v>
      </c>
      <c r="J15" s="39">
        <v>356.2</v>
      </c>
      <c r="K15" s="39">
        <v>1700.92</v>
      </c>
      <c r="L15" s="39">
        <v>554.45</v>
      </c>
      <c r="M15" s="39">
        <v>73.6</v>
      </c>
      <c r="N15" s="39">
        <v>6035.08</v>
      </c>
      <c r="O15" s="29"/>
      <c r="P15" s="40" t="s">
        <v>159</v>
      </c>
      <c r="Q15" s="41">
        <v>46752.0</v>
      </c>
      <c r="R15" s="39">
        <v>2027.0</v>
      </c>
    </row>
    <row r="16" ht="15.75" customHeight="1">
      <c r="A16" s="37" t="s">
        <v>53</v>
      </c>
      <c r="B16" s="38">
        <v>1.0</v>
      </c>
      <c r="C16" s="29" t="s">
        <v>234</v>
      </c>
      <c r="D16" s="29" t="s">
        <v>235</v>
      </c>
      <c r="E16" s="39">
        <v>2019.0</v>
      </c>
      <c r="F16" s="29"/>
      <c r="G16" s="29"/>
      <c r="H16" s="29" t="s">
        <v>236</v>
      </c>
      <c r="I16" s="39">
        <v>7185160.0</v>
      </c>
      <c r="J16" s="39">
        <v>7.08</v>
      </c>
      <c r="K16" s="39">
        <v>103.28</v>
      </c>
      <c r="L16" s="39">
        <v>50.65</v>
      </c>
      <c r="M16" s="39">
        <v>37.8</v>
      </c>
      <c r="N16" s="39">
        <v>141.64</v>
      </c>
      <c r="O16" s="39">
        <v>12.82</v>
      </c>
      <c r="P16" s="40" t="s">
        <v>161</v>
      </c>
      <c r="Q16" s="41">
        <v>46387.0</v>
      </c>
      <c r="R16" s="39">
        <v>2026.0</v>
      </c>
    </row>
    <row r="17" ht="15.75" customHeight="1">
      <c r="A17" s="37" t="s">
        <v>57</v>
      </c>
      <c r="B17" s="38">
        <v>2.5</v>
      </c>
      <c r="C17" s="29" t="s">
        <v>237</v>
      </c>
      <c r="D17" s="43" t="s">
        <v>238</v>
      </c>
      <c r="E17" s="29"/>
      <c r="F17" s="29"/>
      <c r="G17" s="43" t="s">
        <v>239</v>
      </c>
      <c r="H17" s="29"/>
      <c r="I17" s="29"/>
      <c r="J17" s="39">
        <v>7.54</v>
      </c>
      <c r="K17" s="39">
        <v>29.01</v>
      </c>
      <c r="L17" s="39">
        <v>21.58</v>
      </c>
      <c r="M17" s="39">
        <v>27.53</v>
      </c>
      <c r="N17" s="39">
        <v>89.54</v>
      </c>
      <c r="O17" s="39">
        <v>1.89</v>
      </c>
      <c r="P17" s="40" t="s">
        <v>163</v>
      </c>
      <c r="Q17" s="41">
        <v>43586.0</v>
      </c>
      <c r="R17" s="39">
        <v>2019.0</v>
      </c>
    </row>
    <row r="18" ht="15.75" customHeight="1">
      <c r="A18" s="29" t="s">
        <v>240</v>
      </c>
      <c r="B18" s="38">
        <v>15.0</v>
      </c>
      <c r="C18" s="29" t="s">
        <v>241</v>
      </c>
      <c r="D18" s="29" t="s">
        <v>242</v>
      </c>
      <c r="E18" s="39">
        <v>2022.0</v>
      </c>
      <c r="F18" s="29"/>
      <c r="G18" s="29" t="s">
        <v>243</v>
      </c>
      <c r="H18" s="43" t="s">
        <v>244</v>
      </c>
      <c r="I18" s="29"/>
      <c r="J18" s="39">
        <v>0.17250000000000001</v>
      </c>
      <c r="K18" s="39">
        <v>32.625</v>
      </c>
      <c r="L18" s="39">
        <v>39.9675</v>
      </c>
      <c r="M18" s="39">
        <v>0.27749999999999997</v>
      </c>
      <c r="N18" s="39">
        <v>127.62</v>
      </c>
      <c r="O18" s="39">
        <v>0.0075</v>
      </c>
      <c r="P18" s="27" t="s">
        <v>165</v>
      </c>
      <c r="Q18" s="32">
        <v>43800.0</v>
      </c>
      <c r="R18" s="39">
        <v>2019.0</v>
      </c>
    </row>
    <row r="19" ht="15.75" customHeight="1">
      <c r="A19" s="43" t="s">
        <v>245</v>
      </c>
      <c r="B19" s="29"/>
      <c r="C19" s="29" t="s">
        <v>246</v>
      </c>
      <c r="D19" s="29" t="s">
        <v>247</v>
      </c>
      <c r="E19" s="39">
        <v>2022.0</v>
      </c>
      <c r="F19" s="29"/>
      <c r="G19" s="29" t="s">
        <v>243</v>
      </c>
      <c r="H19" s="43" t="s">
        <v>248</v>
      </c>
      <c r="I19" s="29"/>
      <c r="J19" s="39">
        <v>60.285</v>
      </c>
      <c r="K19" s="39">
        <v>37.26</v>
      </c>
      <c r="L19" s="39">
        <v>20.8125</v>
      </c>
      <c r="M19" s="39">
        <v>44.894999999999996</v>
      </c>
      <c r="N19" s="39">
        <v>96.315</v>
      </c>
      <c r="O19" s="39">
        <v>11.3625</v>
      </c>
      <c r="P19" s="27" t="s">
        <v>165</v>
      </c>
      <c r="Q19" s="32">
        <v>43800.0</v>
      </c>
      <c r="R19" s="39">
        <v>2019.0</v>
      </c>
    </row>
    <row r="20" ht="15.75" customHeight="1">
      <c r="A20" s="29" t="s">
        <v>249</v>
      </c>
      <c r="B20" s="38">
        <v>5.0</v>
      </c>
      <c r="C20" s="29" t="s">
        <v>250</v>
      </c>
      <c r="D20" s="29" t="s">
        <v>242</v>
      </c>
      <c r="E20" s="39">
        <v>2022.0</v>
      </c>
      <c r="F20" s="29"/>
      <c r="G20" s="29" t="s">
        <v>251</v>
      </c>
      <c r="H20" s="43" t="s">
        <v>244</v>
      </c>
      <c r="I20" s="29"/>
      <c r="J20" s="39">
        <v>0.0575</v>
      </c>
      <c r="K20" s="39">
        <v>10.875</v>
      </c>
      <c r="L20" s="39">
        <v>13.3225</v>
      </c>
      <c r="M20" s="39">
        <v>0.0925</v>
      </c>
      <c r="N20" s="39">
        <v>42.54</v>
      </c>
      <c r="O20" s="39">
        <v>0.0025</v>
      </c>
      <c r="P20" s="27" t="s">
        <v>165</v>
      </c>
      <c r="Q20" s="32">
        <v>46966.0</v>
      </c>
      <c r="R20" s="39">
        <v>2028.0</v>
      </c>
    </row>
    <row r="21" ht="15.75" customHeight="1">
      <c r="A21" s="43" t="s">
        <v>252</v>
      </c>
      <c r="B21" s="29"/>
      <c r="C21" s="29" t="s">
        <v>246</v>
      </c>
      <c r="D21" s="29" t="s">
        <v>253</v>
      </c>
      <c r="E21" s="39">
        <v>2022.0</v>
      </c>
      <c r="F21" s="29"/>
      <c r="G21" s="29" t="s">
        <v>254</v>
      </c>
      <c r="H21" s="43" t="s">
        <v>248</v>
      </c>
      <c r="I21" s="29"/>
      <c r="J21" s="39">
        <v>20.095</v>
      </c>
      <c r="K21" s="39">
        <v>12.42</v>
      </c>
      <c r="L21" s="39">
        <v>6.9375</v>
      </c>
      <c r="M21" s="39">
        <v>14.965</v>
      </c>
      <c r="N21" s="39">
        <v>32.105</v>
      </c>
      <c r="O21" s="39">
        <v>3.7875</v>
      </c>
      <c r="P21" s="27" t="s">
        <v>165</v>
      </c>
      <c r="Q21" s="32">
        <v>46966.0</v>
      </c>
      <c r="R21" s="39">
        <v>2028.0</v>
      </c>
    </row>
    <row r="22" ht="15.75" customHeight="1">
      <c r="A22" s="44" t="s">
        <v>65</v>
      </c>
      <c r="B22" s="45">
        <v>18.0</v>
      </c>
      <c r="C22" s="46" t="s">
        <v>255</v>
      </c>
      <c r="D22" s="47"/>
      <c r="E22" s="48">
        <v>2015.0</v>
      </c>
      <c r="F22" s="47"/>
      <c r="G22" s="46" t="s">
        <v>256</v>
      </c>
      <c r="H22" s="47"/>
      <c r="I22" s="48">
        <v>4940072.1</v>
      </c>
      <c r="J22" s="39">
        <v>0.0</v>
      </c>
      <c r="K22" s="48">
        <v>74.2</v>
      </c>
      <c r="L22" s="39">
        <v>0.0</v>
      </c>
      <c r="M22" s="39">
        <v>0.0</v>
      </c>
      <c r="N22" s="39">
        <v>0.0</v>
      </c>
      <c r="O22" s="29"/>
      <c r="P22" s="49" t="s">
        <v>166</v>
      </c>
      <c r="Q22" s="50">
        <v>45838.0</v>
      </c>
      <c r="R22" s="48">
        <v>2025.0</v>
      </c>
    </row>
    <row r="23" ht="15.75" customHeight="1">
      <c r="A23" s="37" t="s">
        <v>68</v>
      </c>
      <c r="B23" s="38">
        <v>10.85</v>
      </c>
      <c r="C23" s="29" t="s">
        <v>257</v>
      </c>
      <c r="D23" s="29" t="s">
        <v>258</v>
      </c>
      <c r="E23" s="29" t="s">
        <v>37</v>
      </c>
      <c r="F23" s="39">
        <v>10.0</v>
      </c>
      <c r="G23" s="43" t="s">
        <v>259</v>
      </c>
      <c r="H23" s="29"/>
      <c r="I23" s="39">
        <v>2885787.0</v>
      </c>
      <c r="J23" s="39">
        <v>69.88</v>
      </c>
      <c r="K23" s="39">
        <v>288.8</v>
      </c>
      <c r="L23" s="39">
        <v>100.96</v>
      </c>
      <c r="M23" s="39">
        <v>164.93</v>
      </c>
      <c r="N23" s="39">
        <v>690.57</v>
      </c>
      <c r="O23" s="39">
        <v>20.86</v>
      </c>
      <c r="P23" s="40" t="s">
        <v>168</v>
      </c>
      <c r="Q23" s="41">
        <v>47118.0</v>
      </c>
      <c r="R23" s="39">
        <v>2028.0</v>
      </c>
    </row>
    <row r="24" ht="15.75" customHeight="1">
      <c r="A24" s="37" t="s">
        <v>72</v>
      </c>
      <c r="B24" s="38">
        <v>16.45</v>
      </c>
      <c r="C24" s="29" t="s">
        <v>260</v>
      </c>
      <c r="D24" s="29" t="s">
        <v>261</v>
      </c>
      <c r="E24" s="39">
        <v>2023.0</v>
      </c>
      <c r="F24" s="39">
        <v>15.0</v>
      </c>
      <c r="G24" s="29" t="s">
        <v>262</v>
      </c>
      <c r="H24" s="29" t="s">
        <v>263</v>
      </c>
      <c r="I24" s="39">
        <v>4199076.0</v>
      </c>
      <c r="J24" s="39">
        <v>149.89</v>
      </c>
      <c r="K24" s="39">
        <v>502.55</v>
      </c>
      <c r="L24" s="39">
        <v>114.6</v>
      </c>
      <c r="M24" s="39">
        <v>39.35</v>
      </c>
      <c r="N24" s="39">
        <v>1463.34</v>
      </c>
      <c r="O24" s="39">
        <v>13.521</v>
      </c>
      <c r="P24" s="40" t="s">
        <v>159</v>
      </c>
      <c r="Q24" s="41">
        <v>47103.0</v>
      </c>
      <c r="R24" s="39">
        <v>2028.0</v>
      </c>
    </row>
    <row r="25" ht="15.75" customHeight="1">
      <c r="A25" s="37" t="s">
        <v>74</v>
      </c>
      <c r="B25" s="38">
        <v>8.8</v>
      </c>
      <c r="C25" s="29" t="s">
        <v>264</v>
      </c>
      <c r="D25" s="29" t="s">
        <v>265</v>
      </c>
      <c r="E25" s="39">
        <v>2021.0</v>
      </c>
      <c r="F25" s="39">
        <v>8.8</v>
      </c>
      <c r="G25" s="29"/>
      <c r="H25" s="29" t="s">
        <v>266</v>
      </c>
      <c r="I25" s="39">
        <v>2459715.0</v>
      </c>
      <c r="J25" s="39">
        <v>28.43</v>
      </c>
      <c r="K25" s="39">
        <v>467.28</v>
      </c>
      <c r="L25" s="39">
        <v>71.98</v>
      </c>
      <c r="M25" s="39">
        <v>17.75</v>
      </c>
      <c r="N25" s="39">
        <v>1343.27</v>
      </c>
      <c r="O25" s="29"/>
      <c r="P25" s="40" t="s">
        <v>159</v>
      </c>
      <c r="Q25" s="41">
        <v>47118.0</v>
      </c>
      <c r="R25" s="39">
        <v>2028.0</v>
      </c>
    </row>
    <row r="26" ht="15.75" customHeight="1">
      <c r="A26" s="37" t="s">
        <v>76</v>
      </c>
      <c r="B26" s="51">
        <v>13.33</v>
      </c>
      <c r="C26" s="29" t="s">
        <v>267</v>
      </c>
      <c r="D26" s="29" t="s">
        <v>268</v>
      </c>
      <c r="E26" s="39">
        <v>2023.0</v>
      </c>
      <c r="F26" s="39">
        <v>16.0</v>
      </c>
      <c r="G26" s="29" t="s">
        <v>269</v>
      </c>
      <c r="H26" s="29" t="s">
        <v>270</v>
      </c>
      <c r="I26" s="39">
        <v>4732183.0</v>
      </c>
      <c r="J26" s="39">
        <v>198.42</v>
      </c>
      <c r="K26" s="39">
        <v>602.44</v>
      </c>
      <c r="L26" s="39">
        <v>307.66</v>
      </c>
      <c r="M26" s="39">
        <v>92.84</v>
      </c>
      <c r="N26" s="39">
        <v>1212.61</v>
      </c>
      <c r="O26" s="39">
        <v>35.108554</v>
      </c>
      <c r="P26" s="40" t="s">
        <v>169</v>
      </c>
      <c r="Q26" s="41">
        <v>45657.0</v>
      </c>
      <c r="R26" s="39">
        <v>2024.0</v>
      </c>
    </row>
    <row r="27" ht="15.75" customHeight="1">
      <c r="A27" s="37" t="s">
        <v>77</v>
      </c>
      <c r="B27" s="51">
        <v>6.67</v>
      </c>
      <c r="C27" s="29" t="s">
        <v>267</v>
      </c>
      <c r="D27" s="29" t="s">
        <v>268</v>
      </c>
      <c r="E27" s="39">
        <v>2023.0</v>
      </c>
      <c r="F27" s="39">
        <v>8.0</v>
      </c>
      <c r="G27" s="29" t="s">
        <v>271</v>
      </c>
      <c r="H27" s="29" t="s">
        <v>272</v>
      </c>
      <c r="I27" s="39">
        <v>4505823.0</v>
      </c>
      <c r="J27" s="39">
        <v>186.12000000000003</v>
      </c>
      <c r="K27" s="39">
        <v>489.90999999999985</v>
      </c>
      <c r="L27" s="39">
        <v>98.94999999999999</v>
      </c>
      <c r="M27" s="39">
        <v>92.25</v>
      </c>
      <c r="N27" s="39">
        <v>701.2900000000002</v>
      </c>
      <c r="O27" s="39">
        <v>17.567446</v>
      </c>
      <c r="P27" s="40" t="s">
        <v>169</v>
      </c>
      <c r="Q27" s="41">
        <v>45840.0</v>
      </c>
      <c r="R27" s="39">
        <v>2025.0</v>
      </c>
    </row>
    <row r="28" ht="15.75" customHeight="1">
      <c r="A28" s="37" t="s">
        <v>78</v>
      </c>
      <c r="B28" s="38">
        <v>13.5</v>
      </c>
      <c r="C28" s="29" t="s">
        <v>273</v>
      </c>
      <c r="D28" s="29" t="s">
        <v>274</v>
      </c>
      <c r="E28" s="39">
        <v>2022.0</v>
      </c>
      <c r="F28" s="39">
        <v>13.52</v>
      </c>
      <c r="G28" s="29" t="s">
        <v>275</v>
      </c>
      <c r="H28" s="29" t="s">
        <v>276</v>
      </c>
      <c r="I28" s="39">
        <v>3870522.0</v>
      </c>
      <c r="J28" s="39">
        <v>214.205</v>
      </c>
      <c r="K28" s="39">
        <v>947.51</v>
      </c>
      <c r="L28" s="39">
        <v>103.03</v>
      </c>
      <c r="M28" s="39">
        <v>31.51</v>
      </c>
      <c r="N28" s="39">
        <v>1597.925</v>
      </c>
      <c r="O28" s="29"/>
      <c r="P28" s="40" t="s">
        <v>166</v>
      </c>
      <c r="Q28" s="41">
        <v>46752.0</v>
      </c>
      <c r="R28" s="39">
        <v>2027.0</v>
      </c>
    </row>
    <row r="29" ht="15.75" customHeight="1">
      <c r="A29" s="37" t="s">
        <v>80</v>
      </c>
      <c r="B29" s="38">
        <v>13.5</v>
      </c>
      <c r="C29" s="29" t="s">
        <v>273</v>
      </c>
      <c r="D29" s="29" t="s">
        <v>274</v>
      </c>
      <c r="E29" s="39">
        <v>2022.0</v>
      </c>
      <c r="F29" s="39">
        <v>13.52</v>
      </c>
      <c r="G29" s="29" t="s">
        <v>275</v>
      </c>
      <c r="H29" s="29" t="s">
        <v>276</v>
      </c>
      <c r="I29" s="39">
        <v>3870522.0</v>
      </c>
      <c r="J29" s="39">
        <v>214.205</v>
      </c>
      <c r="K29" s="39">
        <v>947.51</v>
      </c>
      <c r="L29" s="39">
        <v>103.03</v>
      </c>
      <c r="M29" s="39">
        <v>31.51</v>
      </c>
      <c r="N29" s="39">
        <v>1597.925</v>
      </c>
      <c r="O29" s="29"/>
      <c r="P29" s="40" t="s">
        <v>166</v>
      </c>
      <c r="Q29" s="41">
        <v>47118.0</v>
      </c>
      <c r="R29" s="39">
        <v>2028.0</v>
      </c>
    </row>
    <row r="30" ht="15.75" customHeight="1">
      <c r="A30" s="37" t="s">
        <v>81</v>
      </c>
      <c r="B30" s="38">
        <v>16.2</v>
      </c>
      <c r="C30" s="29" t="s">
        <v>277</v>
      </c>
      <c r="D30" s="29" t="s">
        <v>278</v>
      </c>
      <c r="E30" s="39">
        <v>2020.0</v>
      </c>
      <c r="F30" s="39">
        <v>16.2</v>
      </c>
      <c r="G30" s="29" t="s">
        <v>279</v>
      </c>
      <c r="H30" s="29" t="s">
        <v>280</v>
      </c>
      <c r="I30" s="39">
        <v>3855239.964</v>
      </c>
      <c r="J30" s="39">
        <v>154.452</v>
      </c>
      <c r="K30" s="39">
        <v>667.38</v>
      </c>
      <c r="L30" s="39">
        <v>289.086</v>
      </c>
      <c r="M30" s="39">
        <v>11.706000000000001</v>
      </c>
      <c r="N30" s="39">
        <v>1034.244</v>
      </c>
      <c r="O30" s="39">
        <v>22.968</v>
      </c>
      <c r="P30" s="40" t="s">
        <v>171</v>
      </c>
      <c r="Q30" s="41">
        <v>46570.0</v>
      </c>
      <c r="R30" s="39">
        <v>2027.0</v>
      </c>
    </row>
    <row r="31" ht="15.75" customHeight="1">
      <c r="A31" s="37" t="s">
        <v>83</v>
      </c>
      <c r="B31" s="38">
        <v>10.8</v>
      </c>
      <c r="C31" s="29" t="s">
        <v>277</v>
      </c>
      <c r="D31" s="29" t="s">
        <v>278</v>
      </c>
      <c r="E31" s="39">
        <v>2020.0</v>
      </c>
      <c r="F31" s="39">
        <v>10.8</v>
      </c>
      <c r="G31" s="29" t="s">
        <v>279</v>
      </c>
      <c r="H31" s="29" t="s">
        <v>281</v>
      </c>
      <c r="I31" s="39">
        <v>2570159.9760000003</v>
      </c>
      <c r="J31" s="39">
        <v>102.968</v>
      </c>
      <c r="K31" s="39">
        <v>444.92</v>
      </c>
      <c r="L31" s="39">
        <v>192.72400000000002</v>
      </c>
      <c r="M31" s="39">
        <v>7.804000000000001</v>
      </c>
      <c r="N31" s="39">
        <v>689.4960000000001</v>
      </c>
      <c r="O31" s="39">
        <v>15.312000000000001</v>
      </c>
      <c r="P31" s="40" t="s">
        <v>171</v>
      </c>
      <c r="Q31" s="41">
        <v>47423.0</v>
      </c>
      <c r="R31" s="39">
        <v>2029.0</v>
      </c>
    </row>
    <row r="32" ht="15.75" customHeight="1">
      <c r="A32" s="37" t="s">
        <v>85</v>
      </c>
      <c r="B32" s="38">
        <v>20.0</v>
      </c>
      <c r="C32" s="29" t="s">
        <v>282</v>
      </c>
      <c r="D32" s="29" t="s">
        <v>283</v>
      </c>
      <c r="E32" s="39">
        <v>2011.0</v>
      </c>
      <c r="F32" s="29" t="s">
        <v>284</v>
      </c>
      <c r="G32" s="29"/>
      <c r="H32" s="29"/>
      <c r="I32" s="39">
        <v>4988015.0</v>
      </c>
      <c r="J32" s="39">
        <v>250.71</v>
      </c>
      <c r="K32" s="39">
        <v>3246.35</v>
      </c>
      <c r="L32" s="39">
        <v>125.58</v>
      </c>
      <c r="M32" s="39">
        <v>5.47</v>
      </c>
      <c r="N32" s="39">
        <v>5334.41</v>
      </c>
      <c r="O32" s="29"/>
      <c r="P32" s="40" t="s">
        <v>153</v>
      </c>
      <c r="Q32" s="41">
        <v>42491.0</v>
      </c>
      <c r="R32" s="39">
        <v>2016.0</v>
      </c>
    </row>
    <row r="33" ht="15.75" customHeight="1">
      <c r="A33" s="37" t="s">
        <v>87</v>
      </c>
      <c r="B33" s="38">
        <v>10.0</v>
      </c>
      <c r="C33" s="29"/>
      <c r="D33" s="29"/>
      <c r="E33" s="29"/>
      <c r="F33" s="29"/>
      <c r="G33" s="29"/>
      <c r="H33" s="29"/>
      <c r="I33" s="39">
        <v>8558943.0</v>
      </c>
      <c r="J33" s="39">
        <v>155.84</v>
      </c>
      <c r="K33" s="39">
        <v>6056.98</v>
      </c>
      <c r="L33" s="39">
        <v>280.5</v>
      </c>
      <c r="M33" s="39">
        <v>23.6</v>
      </c>
      <c r="N33" s="39">
        <v>5322.84</v>
      </c>
      <c r="O33" s="29"/>
      <c r="P33" s="40" t="s">
        <v>153</v>
      </c>
      <c r="Q33" s="41">
        <v>43531.0</v>
      </c>
      <c r="R33" s="39">
        <v>2019.0</v>
      </c>
    </row>
    <row r="34" ht="15.75" customHeight="1">
      <c r="A34" s="37" t="s">
        <v>89</v>
      </c>
      <c r="B34" s="38">
        <v>4.0</v>
      </c>
      <c r="C34" s="29" t="s">
        <v>285</v>
      </c>
      <c r="D34" s="29" t="s">
        <v>286</v>
      </c>
      <c r="E34" s="39">
        <v>2020.0</v>
      </c>
      <c r="F34" s="29"/>
      <c r="G34" s="29" t="s">
        <v>287</v>
      </c>
      <c r="H34" s="29" t="s">
        <v>288</v>
      </c>
      <c r="I34" s="39">
        <v>604087.0</v>
      </c>
      <c r="J34" s="39">
        <v>6.35</v>
      </c>
      <c r="K34" s="39">
        <v>104.9</v>
      </c>
      <c r="L34" s="39">
        <v>13.2</v>
      </c>
      <c r="M34" s="39">
        <v>76.8</v>
      </c>
      <c r="N34" s="39">
        <v>193.2</v>
      </c>
      <c r="O34" s="39">
        <v>2.04</v>
      </c>
      <c r="P34" s="40" t="s">
        <v>171</v>
      </c>
      <c r="Q34" s="41">
        <v>46843.0</v>
      </c>
      <c r="R34" s="39">
        <v>2028.0</v>
      </c>
    </row>
    <row r="35" ht="15.75" customHeight="1">
      <c r="A35" s="37" t="s">
        <v>103</v>
      </c>
      <c r="B35" s="38">
        <v>2.44</v>
      </c>
      <c r="C35" s="29" t="s">
        <v>289</v>
      </c>
      <c r="D35" s="29" t="s">
        <v>290</v>
      </c>
      <c r="E35" s="39">
        <v>2019.0</v>
      </c>
      <c r="F35" s="29"/>
      <c r="G35" s="29" t="s">
        <v>291</v>
      </c>
      <c r="H35" s="29" t="s">
        <v>292</v>
      </c>
      <c r="I35" s="39">
        <v>1107679.0</v>
      </c>
      <c r="J35" s="39">
        <v>99.88</v>
      </c>
      <c r="K35" s="39">
        <v>97.86</v>
      </c>
      <c r="L35" s="39">
        <v>36.3</v>
      </c>
      <c r="M35" s="39">
        <v>83.25</v>
      </c>
      <c r="N35" s="39">
        <v>90.87</v>
      </c>
      <c r="O35" s="39">
        <v>8.77</v>
      </c>
      <c r="P35" s="40" t="s">
        <v>293</v>
      </c>
      <c r="Q35" s="41">
        <v>46022.0</v>
      </c>
      <c r="R35" s="39">
        <v>2025.0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13"/>
    <col customWidth="1" min="2" max="9" width="10.13"/>
  </cols>
  <sheetData>
    <row r="1" ht="15.75" customHeight="1">
      <c r="A1" s="1" t="s">
        <v>0</v>
      </c>
      <c r="B1" s="1" t="s">
        <v>294</v>
      </c>
      <c r="D1" s="1" t="s">
        <v>295</v>
      </c>
      <c r="F1" s="9"/>
      <c r="G1" s="9"/>
      <c r="H1" s="9"/>
      <c r="I1" s="9"/>
    </row>
    <row r="2" ht="15.75" customHeight="1">
      <c r="A2" s="1"/>
      <c r="B2" s="9" t="s">
        <v>296</v>
      </c>
      <c r="C2" s="9" t="s">
        <v>297</v>
      </c>
      <c r="D2" s="9" t="s">
        <v>296</v>
      </c>
      <c r="E2" s="9" t="s">
        <v>297</v>
      </c>
      <c r="F2" s="9"/>
      <c r="G2" s="9"/>
      <c r="H2" s="9"/>
      <c r="I2" s="9"/>
    </row>
    <row r="3" ht="15.75" customHeight="1">
      <c r="A3" s="6" t="s">
        <v>14</v>
      </c>
    </row>
    <row r="4" ht="15.75" customHeight="1">
      <c r="A4" s="6" t="s">
        <v>22</v>
      </c>
    </row>
    <row r="5" ht="15.75" customHeight="1">
      <c r="A5" s="6" t="s">
        <v>24</v>
      </c>
    </row>
    <row r="6" ht="15.75" customHeight="1">
      <c r="A6" s="6" t="s">
        <v>26</v>
      </c>
    </row>
    <row r="7" ht="15.75" customHeight="1">
      <c r="A7" s="6" t="s">
        <v>29</v>
      </c>
    </row>
    <row r="8" ht="15.75" customHeight="1">
      <c r="A8" s="6" t="s">
        <v>33</v>
      </c>
    </row>
    <row r="9" ht="15.75" customHeight="1">
      <c r="A9" s="6" t="s">
        <v>34</v>
      </c>
    </row>
    <row r="10" ht="15.75" customHeight="1">
      <c r="A10" s="6" t="s">
        <v>36</v>
      </c>
    </row>
    <row r="11" ht="15.75" customHeight="1">
      <c r="A11" s="6" t="s">
        <v>38</v>
      </c>
    </row>
    <row r="12" ht="15.75" customHeight="1">
      <c r="A12" s="6" t="s">
        <v>43</v>
      </c>
    </row>
    <row r="13" ht="15.75" customHeight="1">
      <c r="A13" s="6" t="s">
        <v>44</v>
      </c>
    </row>
    <row r="14" ht="15.75" customHeight="1">
      <c r="A14" s="6" t="s">
        <v>45</v>
      </c>
    </row>
    <row r="15" ht="15.75" customHeight="1">
      <c r="A15" s="6" t="s">
        <v>49</v>
      </c>
    </row>
    <row r="16" ht="15.75" customHeight="1">
      <c r="A16" s="6" t="s">
        <v>50</v>
      </c>
    </row>
    <row r="17" ht="15.75" customHeight="1">
      <c r="A17" s="6" t="s">
        <v>53</v>
      </c>
    </row>
    <row r="18" ht="15.75" customHeight="1">
      <c r="A18" s="6" t="s">
        <v>57</v>
      </c>
    </row>
    <row r="19" ht="15.75" customHeight="1">
      <c r="A19" s="6" t="s">
        <v>61</v>
      </c>
    </row>
    <row r="20" ht="15.75" customHeight="1">
      <c r="A20" s="6" t="s">
        <v>64</v>
      </c>
    </row>
    <row r="21" ht="15.75" customHeight="1">
      <c r="A21" s="6" t="s">
        <v>65</v>
      </c>
    </row>
    <row r="22" ht="15.75" customHeight="1">
      <c r="A22" s="6" t="s">
        <v>68</v>
      </c>
    </row>
    <row r="23" ht="15.75" customHeight="1">
      <c r="A23" s="6" t="s">
        <v>72</v>
      </c>
    </row>
    <row r="24" ht="15.75" customHeight="1">
      <c r="A24" s="6" t="s">
        <v>74</v>
      </c>
    </row>
    <row r="25" ht="15.75" customHeight="1">
      <c r="A25" s="6" t="s">
        <v>76</v>
      </c>
    </row>
    <row r="26" ht="15.75" customHeight="1">
      <c r="A26" s="6" t="s">
        <v>77</v>
      </c>
    </row>
    <row r="27" ht="15.75" customHeight="1">
      <c r="A27" s="6" t="s">
        <v>78</v>
      </c>
    </row>
    <row r="28" ht="15.75" customHeight="1">
      <c r="A28" s="6" t="s">
        <v>80</v>
      </c>
    </row>
    <row r="29" ht="15.75" customHeight="1">
      <c r="A29" s="6" t="s">
        <v>81</v>
      </c>
    </row>
    <row r="30" ht="15.75" customHeight="1">
      <c r="A30" s="6" t="s">
        <v>83</v>
      </c>
    </row>
    <row r="31" ht="15.75" customHeight="1">
      <c r="A31" s="6" t="s">
        <v>85</v>
      </c>
    </row>
    <row r="32" ht="15.75" customHeight="1">
      <c r="A32" s="6" t="s">
        <v>87</v>
      </c>
    </row>
    <row r="33" ht="15.75" customHeight="1">
      <c r="A33" s="6" t="s">
        <v>88</v>
      </c>
    </row>
    <row r="34" ht="15.75" customHeight="1">
      <c r="A34" s="6" t="s">
        <v>89</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D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13"/>
  </cols>
  <sheetData>
    <row r="1" ht="15.75" customHeight="1">
      <c r="B1" s="5" t="s">
        <v>298</v>
      </c>
      <c r="C1" s="5"/>
      <c r="D1" s="5"/>
    </row>
    <row r="2" ht="15.75" customHeight="1">
      <c r="B2" s="5">
        <v>2030.0</v>
      </c>
      <c r="C2" s="5">
        <v>2040.0</v>
      </c>
      <c r="D2" s="5">
        <v>2050.0</v>
      </c>
    </row>
    <row r="3" ht="15.75" customHeight="1">
      <c r="A3" s="5" t="s">
        <v>299</v>
      </c>
    </row>
    <row r="4" ht="15.75" customHeight="1">
      <c r="A4" s="6" t="s">
        <v>300</v>
      </c>
    </row>
    <row r="5" ht="15.75" customHeight="1">
      <c r="A5" s="6" t="s">
        <v>301</v>
      </c>
    </row>
    <row r="6" ht="15.75" customHeight="1">
      <c r="A6" s="6" t="s">
        <v>302</v>
      </c>
    </row>
    <row r="7" ht="15.75" customHeight="1">
      <c r="A7" s="6" t="s">
        <v>303</v>
      </c>
    </row>
    <row r="8" ht="15.75" customHeight="1">
      <c r="A8" s="6" t="s">
        <v>304</v>
      </c>
    </row>
    <row r="9" ht="15.75" customHeight="1">
      <c r="A9" s="6" t="s">
        <v>305</v>
      </c>
    </row>
    <row r="10" ht="15.75" customHeight="1">
      <c r="A10" s="6" t="s">
        <v>306</v>
      </c>
    </row>
    <row r="11" ht="15.75" customHeight="1">
      <c r="A11" s="6" t="s">
        <v>307</v>
      </c>
    </row>
    <row r="12" ht="15.75" customHeight="1">
      <c r="A12" s="6" t="s">
        <v>308</v>
      </c>
    </row>
    <row r="13" ht="15.75" customHeight="1">
      <c r="A13" s="6" t="s">
        <v>309</v>
      </c>
    </row>
    <row r="14" ht="15.75" customHeight="1"/>
    <row r="15" ht="15.75" customHeight="1">
      <c r="A15" s="5" t="s">
        <v>310</v>
      </c>
    </row>
    <row r="16" ht="15.75" customHeight="1">
      <c r="A16" s="6" t="s">
        <v>300</v>
      </c>
    </row>
    <row r="17" ht="15.75" customHeight="1">
      <c r="A17" s="6" t="s">
        <v>301</v>
      </c>
    </row>
    <row r="18" ht="15.75" customHeight="1">
      <c r="A18" s="6" t="s">
        <v>302</v>
      </c>
    </row>
    <row r="19" ht="15.75" customHeight="1">
      <c r="A19" s="6" t="s">
        <v>303</v>
      </c>
    </row>
    <row r="20" ht="15.75" customHeight="1">
      <c r="A20" s="6" t="s">
        <v>304</v>
      </c>
    </row>
    <row r="21" ht="15.75" customHeight="1">
      <c r="A21" s="6" t="s">
        <v>305</v>
      </c>
    </row>
    <row r="22" ht="15.75" customHeight="1">
      <c r="A22" s="6" t="s">
        <v>306</v>
      </c>
    </row>
    <row r="23" ht="15.75" customHeight="1">
      <c r="A23" s="6" t="s">
        <v>307</v>
      </c>
    </row>
    <row r="24" ht="15.75" customHeight="1">
      <c r="A24" s="6" t="s">
        <v>308</v>
      </c>
    </row>
    <row r="25" ht="15.75" customHeight="1">
      <c r="A25" s="6" t="s">
        <v>309</v>
      </c>
    </row>
    <row r="26" ht="15.75" customHeight="1"/>
    <row r="27" ht="15.75" customHeight="1">
      <c r="A27" s="5" t="s">
        <v>311</v>
      </c>
    </row>
    <row r="28" ht="15.75" customHeight="1">
      <c r="A28" s="6" t="s">
        <v>300</v>
      </c>
    </row>
    <row r="29" ht="15.75" customHeight="1">
      <c r="A29" s="6" t="s">
        <v>301</v>
      </c>
    </row>
    <row r="30" ht="15.75" customHeight="1">
      <c r="A30" s="6" t="s">
        <v>302</v>
      </c>
    </row>
    <row r="31" ht="15.75" customHeight="1">
      <c r="A31" s="6" t="s">
        <v>303</v>
      </c>
    </row>
    <row r="32" ht="15.75" customHeight="1">
      <c r="A32" s="6" t="s">
        <v>304</v>
      </c>
    </row>
    <row r="33" ht="15.75" customHeight="1">
      <c r="A33" s="6" t="s">
        <v>305</v>
      </c>
    </row>
    <row r="34" ht="15.75" customHeight="1">
      <c r="A34" s="6" t="s">
        <v>306</v>
      </c>
    </row>
    <row r="35" ht="15.75" customHeight="1">
      <c r="A35" s="6" t="s">
        <v>307</v>
      </c>
    </row>
    <row r="36" ht="15.75" customHeight="1">
      <c r="A36" s="6" t="s">
        <v>308</v>
      </c>
    </row>
    <row r="37" ht="15.75" customHeight="1">
      <c r="A37" s="6" t="s">
        <v>309</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