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05" yWindow="4500" windowWidth="18030" windowHeight="7455" activeTab="1"/>
  </bookViews>
  <sheets>
    <sheet name="1025" sheetId="1" r:id="rId1"/>
    <sheet name="1114+1115" sheetId="2" r:id="rId2"/>
    <sheet name="工作表3" sheetId="3" r:id="rId3"/>
  </sheets>
  <definedNames>
    <definedName name="_xlnm.Print_Area" localSheetId="1">'1114+1115'!$A$1:$L$25</definedName>
  </definedNames>
  <calcPr calcId="1445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7" i="2" l="1"/>
  <c r="L36" i="2"/>
  <c r="E3" i="2"/>
  <c r="E4" i="2"/>
  <c r="E5" i="2"/>
  <c r="E6" i="2"/>
  <c r="E7" i="2"/>
  <c r="E8" i="2"/>
  <c r="E9" i="2"/>
  <c r="E10" i="2"/>
  <c r="E11" i="2"/>
  <c r="E38" i="2"/>
  <c r="D12" i="2"/>
  <c r="G39" i="2"/>
  <c r="H39" i="2"/>
  <c r="I39" i="2"/>
  <c r="J39" i="2"/>
  <c r="K39" i="2"/>
  <c r="F39" i="2"/>
  <c r="L35" i="2"/>
  <c r="L29" i="2"/>
  <c r="L30" i="2"/>
  <c r="L31" i="2"/>
  <c r="L32" i="2"/>
  <c r="L33" i="2"/>
  <c r="L34" i="2"/>
  <c r="L28" i="2"/>
  <c r="B34" i="2"/>
  <c r="L38" i="2"/>
  <c r="J9" i="2"/>
  <c r="K23" i="2"/>
  <c r="E23" i="2"/>
  <c r="E24" i="2"/>
  <c r="J6" i="2"/>
  <c r="J8" i="2"/>
  <c r="K6" i="2"/>
  <c r="K8" i="2"/>
  <c r="L6" i="2"/>
  <c r="L8" i="2"/>
  <c r="G8" i="2"/>
  <c r="H23" i="2"/>
  <c r="I23" i="2"/>
  <c r="J23" i="2"/>
  <c r="J24" i="2"/>
  <c r="J25" i="2"/>
  <c r="L15" i="2"/>
  <c r="L16" i="2"/>
  <c r="L17" i="2"/>
  <c r="L18" i="2"/>
  <c r="L19" i="2"/>
  <c r="L20" i="2"/>
  <c r="L21" i="2"/>
  <c r="L22" i="2"/>
  <c r="F15" i="2"/>
  <c r="F21" i="2"/>
  <c r="B23" i="2"/>
  <c r="C23" i="2"/>
  <c r="D23" i="2"/>
  <c r="D24" i="2"/>
  <c r="D25" i="2"/>
  <c r="F16" i="2"/>
  <c r="F17" i="2"/>
  <c r="F18" i="2"/>
  <c r="F19" i="2"/>
  <c r="F20" i="2"/>
  <c r="F22" i="2"/>
  <c r="C12" i="2"/>
  <c r="C14" i="1"/>
  <c r="C15" i="1"/>
  <c r="B14" i="1"/>
  <c r="B15" i="1"/>
  <c r="D8" i="1"/>
  <c r="E3" i="1"/>
  <c r="E4" i="1"/>
  <c r="E5" i="1"/>
  <c r="E6" i="1"/>
  <c r="E7" i="1"/>
  <c r="C8" i="1"/>
  <c r="E8" i="1"/>
  <c r="E12" i="2"/>
  <c r="F23" i="2"/>
  <c r="L23" i="2"/>
  <c r="H24" i="2"/>
  <c r="L24" i="2"/>
  <c r="B24" i="2"/>
  <c r="F24" i="2"/>
</calcChain>
</file>

<file path=xl/sharedStrings.xml><?xml version="1.0" encoding="utf-8"?>
<sst xmlns="http://schemas.openxmlformats.org/spreadsheetml/2006/main" count="118" uniqueCount="77">
  <si>
    <t>序號</t>
    <phoneticPr fontId="1" type="noConversion"/>
  </si>
  <si>
    <t>費用名稱</t>
    <phoneticPr fontId="1" type="noConversion"/>
  </si>
  <si>
    <t>收入</t>
    <phoneticPr fontId="1" type="noConversion"/>
  </si>
  <si>
    <t>支出</t>
    <phoneticPr fontId="1" type="noConversion"/>
  </si>
  <si>
    <t>金額</t>
    <phoneticPr fontId="1" type="noConversion"/>
  </si>
  <si>
    <t>10月25日義民節-費用表</t>
    <phoneticPr fontId="1" type="noConversion"/>
  </si>
  <si>
    <t>活動費用</t>
    <phoneticPr fontId="1" type="noConversion"/>
  </si>
  <si>
    <t>日期</t>
    <phoneticPr fontId="3" type="noConversion"/>
  </si>
  <si>
    <t>數量</t>
    <phoneticPr fontId="3" type="noConversion"/>
  </si>
  <si>
    <t>便當/餐盒數量</t>
    <phoneticPr fontId="1" type="noConversion"/>
  </si>
  <si>
    <t>餐盒</t>
    <phoneticPr fontId="3" type="noConversion"/>
  </si>
  <si>
    <t>便當</t>
    <phoneticPr fontId="3" type="noConversion"/>
  </si>
  <si>
    <t>葷</t>
    <phoneticPr fontId="1" type="noConversion"/>
  </si>
  <si>
    <t>素</t>
    <phoneticPr fontId="3" type="noConversion"/>
  </si>
  <si>
    <t>金額</t>
    <phoneticPr fontId="1" type="noConversion"/>
  </si>
  <si>
    <t>便當費用</t>
    <phoneticPr fontId="1" type="noConversion"/>
  </si>
  <si>
    <t>餐盒費用</t>
    <phoneticPr fontId="1" type="noConversion"/>
  </si>
  <si>
    <t>工讀生*1</t>
    <phoneticPr fontId="1" type="noConversion"/>
  </si>
  <si>
    <t>雜支費用</t>
    <phoneticPr fontId="1" type="noConversion"/>
  </si>
  <si>
    <t>11月14日+15日-費用表</t>
    <phoneticPr fontId="1" type="noConversion"/>
  </si>
  <si>
    <t>數量</t>
    <phoneticPr fontId="3" type="noConversion"/>
  </si>
  <si>
    <t>工讀生</t>
    <phoneticPr fontId="3" type="noConversion"/>
  </si>
  <si>
    <t>護理師</t>
    <phoneticPr fontId="3" type="noConversion"/>
  </si>
  <si>
    <t>公司同仁</t>
    <phoneticPr fontId="3" type="noConversion"/>
  </si>
  <si>
    <t>音響廠商</t>
    <phoneticPr fontId="3" type="noConversion"/>
  </si>
  <si>
    <t>客委會</t>
    <phoneticPr fontId="3" type="noConversion"/>
  </si>
  <si>
    <t>數量</t>
    <phoneticPr fontId="3" type="noConversion"/>
  </si>
  <si>
    <t>餐盒-葷</t>
    <phoneticPr fontId="3" type="noConversion"/>
  </si>
  <si>
    <t>餐盒-素</t>
    <phoneticPr fontId="3" type="noConversion"/>
  </si>
  <si>
    <t>日期/項目</t>
    <phoneticPr fontId="3" type="noConversion"/>
  </si>
  <si>
    <t>便當-葷</t>
    <phoneticPr fontId="1" type="noConversion"/>
  </si>
  <si>
    <t>工讀生費用</t>
    <phoneticPr fontId="1" type="noConversion"/>
  </si>
  <si>
    <t>日期</t>
    <phoneticPr fontId="1" type="noConversion"/>
  </si>
  <si>
    <t>報到時間</t>
    <phoneticPr fontId="1" type="noConversion"/>
  </si>
  <si>
    <t>簽退時間</t>
    <phoneticPr fontId="1" type="noConversion"/>
  </si>
  <si>
    <t>時數</t>
    <phoneticPr fontId="1" type="noConversion"/>
  </si>
  <si>
    <t>每人金額</t>
    <phoneticPr fontId="1" type="noConversion"/>
  </si>
  <si>
    <t>人數</t>
    <phoneticPr fontId="1" type="noConversion"/>
  </si>
  <si>
    <t>金額</t>
    <phoneticPr fontId="1" type="noConversion"/>
  </si>
  <si>
    <t>護理師時數</t>
    <phoneticPr fontId="1" type="noConversion"/>
  </si>
  <si>
    <t>金額</t>
    <phoneticPr fontId="1" type="noConversion"/>
  </si>
  <si>
    <t>護理師</t>
    <phoneticPr fontId="1" type="noConversion"/>
  </si>
  <si>
    <t>每3小時-1600元,不足每小時600元</t>
    <phoneticPr fontId="1" type="noConversion"/>
  </si>
  <si>
    <t>9:30</t>
    <phoneticPr fontId="1" type="noConversion"/>
  </si>
  <si>
    <t>10:30</t>
    <phoneticPr fontId="1" type="noConversion"/>
  </si>
  <si>
    <t>17:00</t>
    <phoneticPr fontId="1" type="noConversion"/>
  </si>
  <si>
    <t>12:00</t>
    <phoneticPr fontId="1" type="noConversion"/>
  </si>
  <si>
    <t>總金額</t>
    <phoneticPr fontId="1" type="noConversion"/>
  </si>
  <si>
    <t>17:30</t>
    <phoneticPr fontId="1" type="noConversion"/>
  </si>
  <si>
    <t>攝影師</t>
    <phoneticPr fontId="1" type="noConversion"/>
  </si>
  <si>
    <t>評審+主持人</t>
    <phoneticPr fontId="3" type="noConversion"/>
  </si>
  <si>
    <t>2320*6</t>
    <phoneticPr fontId="1" type="noConversion"/>
  </si>
  <si>
    <t>箱水</t>
    <phoneticPr fontId="1" type="noConversion"/>
  </si>
  <si>
    <t>合唱架</t>
    <phoneticPr fontId="1" type="noConversion"/>
  </si>
  <si>
    <t>便當/餐盒數量-11/14</t>
    <phoneticPr fontId="1" type="noConversion"/>
  </si>
  <si>
    <t>便當/餐盒數量-11/15</t>
    <phoneticPr fontId="1" type="noConversion"/>
  </si>
  <si>
    <t>費用計
算方式</t>
    <phoneticPr fontId="1" type="noConversion"/>
  </si>
  <si>
    <t>便當-素</t>
    <phoneticPr fontId="1" type="noConversion"/>
  </si>
  <si>
    <t>每小時800元,
車資+耗材費
實支實付</t>
    <phoneticPr fontId="1" type="noConversion"/>
  </si>
  <si>
    <t>工讀生*19</t>
    <phoneticPr fontId="1" type="noConversion"/>
  </si>
  <si>
    <t>2080*13</t>
    <phoneticPr fontId="1" type="noConversion"/>
  </si>
  <si>
    <t>17:00</t>
    <phoneticPr fontId="1" type="noConversion"/>
  </si>
  <si>
    <t>雜支費</t>
    <phoneticPr fontId="1" type="noConversion"/>
  </si>
  <si>
    <t>費用名稱</t>
    <phoneticPr fontId="1" type="noConversion"/>
  </si>
  <si>
    <t>支出</t>
    <phoneticPr fontId="1" type="noConversion"/>
  </si>
  <si>
    <t>影印費</t>
    <phoneticPr fontId="1" type="noConversion"/>
  </si>
  <si>
    <t>束帶</t>
    <phoneticPr fontId="1" type="noConversion"/>
  </si>
  <si>
    <t>專用垃圾袋</t>
    <phoneticPr fontId="1" type="noConversion"/>
  </si>
  <si>
    <t>評審+主委飲料</t>
    <phoneticPr fontId="1" type="noConversion"/>
  </si>
  <si>
    <t>穀香茶漾-零用金</t>
    <phoneticPr fontId="1" type="noConversion"/>
  </si>
  <si>
    <t>項目</t>
    <phoneticPr fontId="1" type="noConversion"/>
  </si>
  <si>
    <t>金額</t>
    <phoneticPr fontId="1" type="noConversion"/>
  </si>
  <si>
    <t>總數量</t>
    <phoneticPr fontId="1" type="noConversion"/>
  </si>
  <si>
    <t>工讀生-2320*6</t>
    <phoneticPr fontId="1" type="noConversion"/>
  </si>
  <si>
    <t>工讀生-2080*13</t>
    <phoneticPr fontId="1" type="noConversion"/>
  </si>
  <si>
    <t>總金額</t>
    <phoneticPr fontId="1" type="noConversion"/>
  </si>
  <si>
    <t>市集抵用券費用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</si>
</sst>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;[Red]\-&quot;$&quot;#,##0"/>
    <numFmt numFmtId="176" formatCode="&quot;$&quot;#,##0;[Red]&quot;$&quot;#,##0"/>
    <numFmt numFmtId="177" formatCode="m&quot;月&quot;d&quot;日&quot;"/>
    <numFmt numFmtId="178" formatCode="#,##0;[Red]#,##0"/>
    <numFmt numFmtId="179" formatCode="0.0;[Red]0.0"/>
    <numFmt numFmtId="180" formatCode="0;[Red]0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Adobe Fan Heiti Std B"/>
      <family val="3"/>
      <charset val="136"/>
    </font>
    <font>
      <sz val="12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6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6" fontId="4" fillId="0" borderId="1" xfId="0" applyNumberFormat="1" applyFont="1" applyBorder="1">
      <alignment vertical="center"/>
    </xf>
    <xf numFmtId="6" fontId="4" fillId="0" borderId="0" xfId="0" applyNumberFormat="1" applyFont="1">
      <alignment vertical="center"/>
    </xf>
    <xf numFmtId="177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78" fontId="4" fillId="0" borderId="0" xfId="0" applyNumberFormat="1" applyFont="1">
      <alignment vertic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vertical="center" wrapText="1"/>
    </xf>
    <xf numFmtId="177" fontId="5" fillId="0" borderId="3" xfId="0" applyNumberFormat="1" applyFont="1" applyFill="1" applyBorder="1" applyAlignment="1">
      <alignment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8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6" fontId="4" fillId="0" borderId="2" xfId="0" applyNumberFormat="1" applyFont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6" fontId="4" fillId="0" borderId="3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6" fontId="4" fillId="0" borderId="9" xfId="0" applyNumberFormat="1" applyFont="1" applyBorder="1">
      <alignment vertical="center"/>
    </xf>
    <xf numFmtId="176" fontId="4" fillId="0" borderId="9" xfId="0" applyNumberFormat="1" applyFont="1" applyBorder="1" applyAlignment="1">
      <alignment horizontal="center" vertical="center"/>
    </xf>
    <xf numFmtId="6" fontId="4" fillId="0" borderId="9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7" sqref="E17"/>
    </sheetView>
  </sheetViews>
  <sheetFormatPr defaultRowHeight="16.5"/>
  <cols>
    <col min="1" max="1" width="10.25" bestFit="1" customWidth="1"/>
    <col min="2" max="2" width="15" bestFit="1" customWidth="1"/>
  </cols>
  <sheetData>
    <row r="1" spans="1:5">
      <c r="A1" s="52" t="s">
        <v>5</v>
      </c>
      <c r="B1" s="52"/>
      <c r="C1" s="52"/>
      <c r="D1" s="52"/>
      <c r="E1" s="52"/>
    </row>
    <row r="2" spans="1: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</row>
    <row r="3" spans="1:5">
      <c r="A3" s="1">
        <v>1</v>
      </c>
      <c r="B3" s="1" t="s">
        <v>6</v>
      </c>
      <c r="C3" s="2"/>
      <c r="D3" s="2"/>
      <c r="E3" s="3">
        <f>C3-D3</f>
        <v>0</v>
      </c>
    </row>
    <row r="4" spans="1:5">
      <c r="A4" s="1">
        <v>2</v>
      </c>
      <c r="B4" s="6" t="s">
        <v>15</v>
      </c>
      <c r="C4" s="4"/>
      <c r="D4" s="4">
        <v>1900</v>
      </c>
      <c r="E4" s="5">
        <f>E3+C4-D4</f>
        <v>-1900</v>
      </c>
    </row>
    <row r="5" spans="1:5">
      <c r="A5" s="1">
        <v>3</v>
      </c>
      <c r="B5" s="1" t="s">
        <v>16</v>
      </c>
      <c r="C5" s="2"/>
      <c r="D5" s="2">
        <v>7560</v>
      </c>
      <c r="E5" s="3">
        <f t="shared" ref="E5:E7" si="0">E4+C5-D5</f>
        <v>-9460</v>
      </c>
    </row>
    <row r="6" spans="1:5">
      <c r="A6" s="1">
        <v>4</v>
      </c>
      <c r="B6" s="1" t="s">
        <v>17</v>
      </c>
      <c r="C6" s="2"/>
      <c r="D6" s="2">
        <v>1120</v>
      </c>
      <c r="E6" s="3">
        <f t="shared" si="0"/>
        <v>-10580</v>
      </c>
    </row>
    <row r="7" spans="1:5">
      <c r="A7" s="1">
        <v>5</v>
      </c>
      <c r="B7" s="1" t="s">
        <v>18</v>
      </c>
      <c r="C7" s="2"/>
      <c r="D7" s="2">
        <v>2000</v>
      </c>
      <c r="E7" s="3">
        <f t="shared" si="0"/>
        <v>-12580</v>
      </c>
    </row>
    <row r="8" spans="1:5">
      <c r="A8" s="7"/>
      <c r="B8" s="7"/>
      <c r="C8" s="8">
        <f>SUM(C3:C5)</f>
        <v>0</v>
      </c>
      <c r="D8" s="8">
        <f>SUM(D3:D7)</f>
        <v>12580</v>
      </c>
      <c r="E8" s="3">
        <f>C8-D8</f>
        <v>-12580</v>
      </c>
    </row>
    <row r="10" spans="1:5">
      <c r="A10" s="52" t="s">
        <v>9</v>
      </c>
      <c r="B10" s="52"/>
      <c r="C10" s="52"/>
    </row>
    <row r="11" spans="1:5">
      <c r="A11" s="10" t="s">
        <v>7</v>
      </c>
      <c r="B11" s="11" t="s">
        <v>11</v>
      </c>
      <c r="C11" s="11" t="s">
        <v>10</v>
      </c>
    </row>
    <row r="12" spans="1:5">
      <c r="A12" s="12" t="s">
        <v>12</v>
      </c>
      <c r="B12" s="9">
        <v>33</v>
      </c>
      <c r="C12" s="9">
        <v>125</v>
      </c>
    </row>
    <row r="13" spans="1:5">
      <c r="A13" s="12" t="s">
        <v>13</v>
      </c>
      <c r="B13" s="9">
        <v>5</v>
      </c>
      <c r="C13" s="9">
        <v>1</v>
      </c>
    </row>
    <row r="14" spans="1:5">
      <c r="A14" s="12" t="s">
        <v>8</v>
      </c>
      <c r="B14" s="9">
        <f>SUM(B12:B13)</f>
        <v>38</v>
      </c>
      <c r="C14" s="9">
        <f>SUM(C12:C13)</f>
        <v>126</v>
      </c>
    </row>
    <row r="15" spans="1:5">
      <c r="A15" s="13" t="s">
        <v>14</v>
      </c>
      <c r="B15" s="7">
        <f>B14*50</f>
        <v>1900</v>
      </c>
      <c r="C15" s="7">
        <f>C14*60</f>
        <v>7560</v>
      </c>
    </row>
  </sheetData>
  <mergeCells count="2">
    <mergeCell ref="A1:E1"/>
    <mergeCell ref="A10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H11" sqref="H11"/>
    </sheetView>
  </sheetViews>
  <sheetFormatPr defaultColWidth="9" defaultRowHeight="16.5"/>
  <cols>
    <col min="1" max="1" width="16.75" style="14" bestFit="1" customWidth="1"/>
    <col min="2" max="2" width="16.125" style="14" bestFit="1" customWidth="1"/>
    <col min="3" max="3" width="9.5" style="14" bestFit="1" customWidth="1"/>
    <col min="4" max="4" width="16.75" style="14" bestFit="1" customWidth="1"/>
    <col min="5" max="5" width="9.5" style="14" bestFit="1" customWidth="1"/>
    <col min="6" max="6" width="8.5" style="14" bestFit="1" customWidth="1"/>
    <col min="7" max="7" width="9.5" style="14" bestFit="1" customWidth="1"/>
    <col min="8" max="8" width="12.75" style="14" bestFit="1" customWidth="1"/>
    <col min="9" max="10" width="9.5" style="14" bestFit="1" customWidth="1"/>
    <col min="11" max="11" width="8.5" style="14" bestFit="1" customWidth="1"/>
    <col min="12" max="12" width="9.5" style="14" bestFit="1" customWidth="1"/>
    <col min="13" max="13" width="8.5" style="14" bestFit="1" customWidth="1"/>
    <col min="14" max="14" width="7.5" style="14" bestFit="1" customWidth="1"/>
    <col min="15" max="16384" width="9" style="14"/>
  </cols>
  <sheetData>
    <row r="1" spans="1:13">
      <c r="A1" s="57" t="s">
        <v>19</v>
      </c>
      <c r="B1" s="57"/>
      <c r="C1" s="57"/>
      <c r="D1" s="57"/>
      <c r="E1" s="57"/>
      <c r="F1" s="57" t="s">
        <v>39</v>
      </c>
      <c r="G1" s="57"/>
      <c r="H1" s="57"/>
      <c r="I1" s="60" t="s">
        <v>31</v>
      </c>
      <c r="J1" s="60"/>
      <c r="K1" s="60"/>
      <c r="L1" s="60"/>
    </row>
    <row r="2" spans="1:13">
      <c r="A2" s="15" t="s">
        <v>0</v>
      </c>
      <c r="B2" s="15" t="s">
        <v>1</v>
      </c>
      <c r="C2" s="16" t="s">
        <v>2</v>
      </c>
      <c r="D2" s="16" t="s">
        <v>3</v>
      </c>
      <c r="E2" s="17" t="s">
        <v>4</v>
      </c>
      <c r="F2" s="38" t="s">
        <v>32</v>
      </c>
      <c r="G2" s="39">
        <v>44149</v>
      </c>
      <c r="H2" s="39">
        <v>44150</v>
      </c>
      <c r="I2" s="38" t="s">
        <v>32</v>
      </c>
      <c r="J2" s="29">
        <v>44149</v>
      </c>
      <c r="K2" s="61">
        <v>44150</v>
      </c>
      <c r="L2" s="61"/>
    </row>
    <row r="3" spans="1:13">
      <c r="A3" s="15">
        <v>1</v>
      </c>
      <c r="B3" s="15" t="s">
        <v>6</v>
      </c>
      <c r="C3" s="16">
        <v>190000</v>
      </c>
      <c r="D3" s="16"/>
      <c r="E3" s="17">
        <f>C3-D3</f>
        <v>190000</v>
      </c>
      <c r="F3" s="38" t="s">
        <v>33</v>
      </c>
      <c r="G3" s="30" t="s">
        <v>44</v>
      </c>
      <c r="H3" s="34">
        <v>0.4375</v>
      </c>
      <c r="I3" s="38" t="s">
        <v>33</v>
      </c>
      <c r="J3" s="30" t="s">
        <v>43</v>
      </c>
      <c r="K3" s="30" t="s">
        <v>44</v>
      </c>
      <c r="L3" s="30" t="s">
        <v>46</v>
      </c>
    </row>
    <row r="4" spans="1:13">
      <c r="A4" s="48">
        <v>9</v>
      </c>
      <c r="B4" s="48" t="s">
        <v>76</v>
      </c>
      <c r="C4" s="16"/>
      <c r="D4" s="16">
        <v>45000</v>
      </c>
      <c r="E4" s="20">
        <f>E3+C4-D4</f>
        <v>145000</v>
      </c>
      <c r="F4" s="38" t="s">
        <v>34</v>
      </c>
      <c r="G4" s="30" t="s">
        <v>61</v>
      </c>
      <c r="H4" s="34">
        <v>0.6875</v>
      </c>
      <c r="I4" s="38" t="s">
        <v>34</v>
      </c>
      <c r="J4" s="30" t="s">
        <v>48</v>
      </c>
      <c r="K4" s="30" t="s">
        <v>45</v>
      </c>
      <c r="L4" s="30" t="s">
        <v>45</v>
      </c>
    </row>
    <row r="5" spans="1:13" ht="57">
      <c r="A5" s="15">
        <v>2</v>
      </c>
      <c r="B5" s="18" t="s">
        <v>15</v>
      </c>
      <c r="C5" s="19"/>
      <c r="D5" s="19">
        <v>14020</v>
      </c>
      <c r="E5" s="20">
        <f t="shared" ref="E5:E11" si="0">E4+C5-D5</f>
        <v>130980</v>
      </c>
      <c r="F5" s="42" t="s">
        <v>56</v>
      </c>
      <c r="G5" s="40" t="s">
        <v>42</v>
      </c>
      <c r="H5" s="41" t="s">
        <v>58</v>
      </c>
      <c r="I5" s="38" t="s">
        <v>35</v>
      </c>
      <c r="J5" s="32">
        <v>8</v>
      </c>
      <c r="K5" s="32">
        <v>6.5</v>
      </c>
      <c r="L5" s="32">
        <v>5</v>
      </c>
    </row>
    <row r="6" spans="1:13">
      <c r="A6" s="15">
        <v>3</v>
      </c>
      <c r="B6" s="15" t="s">
        <v>16</v>
      </c>
      <c r="C6" s="16"/>
      <c r="D6" s="16">
        <v>58560</v>
      </c>
      <c r="E6" s="20">
        <f t="shared" si="0"/>
        <v>72420</v>
      </c>
      <c r="F6" s="37" t="s">
        <v>35</v>
      </c>
      <c r="G6" s="37">
        <v>6.5</v>
      </c>
      <c r="H6" s="37">
        <v>6</v>
      </c>
      <c r="I6" s="38" t="s">
        <v>36</v>
      </c>
      <c r="J6" s="31">
        <f>J5*160</f>
        <v>1280</v>
      </c>
      <c r="K6" s="31">
        <f t="shared" ref="K6:L6" si="1">K5*160</f>
        <v>1040</v>
      </c>
      <c r="L6" s="31">
        <f t="shared" si="1"/>
        <v>800</v>
      </c>
    </row>
    <row r="7" spans="1:13">
      <c r="A7" s="15">
        <v>4</v>
      </c>
      <c r="B7" s="15" t="s">
        <v>41</v>
      </c>
      <c r="C7" s="16"/>
      <c r="D7" s="16">
        <v>8500</v>
      </c>
      <c r="E7" s="20">
        <f t="shared" si="0"/>
        <v>63920</v>
      </c>
      <c r="F7" s="37" t="s">
        <v>4</v>
      </c>
      <c r="G7" s="37">
        <v>3500</v>
      </c>
      <c r="H7" s="37">
        <v>5000</v>
      </c>
      <c r="I7" s="38" t="s">
        <v>37</v>
      </c>
      <c r="J7" s="31">
        <v>19</v>
      </c>
      <c r="K7" s="37">
        <v>6</v>
      </c>
      <c r="L7" s="37">
        <v>13</v>
      </c>
    </row>
    <row r="8" spans="1:13">
      <c r="A8" s="15">
        <v>5</v>
      </c>
      <c r="B8" s="15" t="s">
        <v>59</v>
      </c>
      <c r="C8" s="16"/>
      <c r="D8" s="16">
        <v>40960</v>
      </c>
      <c r="E8" s="20">
        <f t="shared" si="0"/>
        <v>22960</v>
      </c>
      <c r="F8" s="37" t="s">
        <v>47</v>
      </c>
      <c r="G8" s="53">
        <f>SUM(G7:H7)</f>
        <v>8500</v>
      </c>
      <c r="H8" s="54"/>
      <c r="I8" s="38" t="s">
        <v>4</v>
      </c>
      <c r="J8" s="31">
        <f>J6*J7</f>
        <v>24320</v>
      </c>
      <c r="K8" s="31">
        <f>K6*K7</f>
        <v>6240</v>
      </c>
      <c r="L8" s="31">
        <f>L6*L7</f>
        <v>10400</v>
      </c>
      <c r="M8" s="33"/>
    </row>
    <row r="9" spans="1:13">
      <c r="A9" s="15">
        <v>6</v>
      </c>
      <c r="B9" s="15" t="s">
        <v>53</v>
      </c>
      <c r="C9" s="16"/>
      <c r="D9" s="16">
        <v>9713</v>
      </c>
      <c r="E9" s="20">
        <f t="shared" si="0"/>
        <v>13247</v>
      </c>
      <c r="I9" s="37" t="s">
        <v>51</v>
      </c>
      <c r="J9" s="62">
        <f>2320*6+2080*13</f>
        <v>40960</v>
      </c>
    </row>
    <row r="10" spans="1:13">
      <c r="A10" s="15">
        <v>7</v>
      </c>
      <c r="B10" s="18" t="s">
        <v>52</v>
      </c>
      <c r="C10" s="16"/>
      <c r="D10" s="16">
        <v>1260</v>
      </c>
      <c r="E10" s="20">
        <f t="shared" si="0"/>
        <v>11987</v>
      </c>
      <c r="I10" s="37" t="s">
        <v>60</v>
      </c>
      <c r="J10" s="63"/>
    </row>
    <row r="11" spans="1:13">
      <c r="A11" s="15">
        <v>8</v>
      </c>
      <c r="B11" s="15" t="s">
        <v>18</v>
      </c>
      <c r="C11" s="16"/>
      <c r="D11" s="16">
        <v>10000</v>
      </c>
      <c r="E11" s="20">
        <f t="shared" si="0"/>
        <v>1987</v>
      </c>
    </row>
    <row r="12" spans="1:13">
      <c r="A12" s="65"/>
      <c r="B12" s="66"/>
      <c r="C12" s="67">
        <f>SUM(C3:C6)</f>
        <v>190000</v>
      </c>
      <c r="D12" s="68">
        <f>SUM(D3:D11)</f>
        <v>188013</v>
      </c>
      <c r="E12" s="69">
        <f>C12-D12</f>
        <v>1987</v>
      </c>
    </row>
    <row r="13" spans="1:13">
      <c r="A13" s="57" t="s">
        <v>54</v>
      </c>
      <c r="B13" s="57"/>
      <c r="C13" s="57"/>
      <c r="D13" s="57"/>
      <c r="E13" s="57"/>
      <c r="F13" s="57"/>
      <c r="G13" s="57" t="s">
        <v>55</v>
      </c>
      <c r="H13" s="57"/>
      <c r="I13" s="57"/>
      <c r="J13" s="57"/>
      <c r="K13" s="57"/>
      <c r="L13" s="57"/>
    </row>
    <row r="14" spans="1:13">
      <c r="A14" s="45" t="s">
        <v>29</v>
      </c>
      <c r="B14" s="18" t="s">
        <v>27</v>
      </c>
      <c r="C14" s="18" t="s">
        <v>28</v>
      </c>
      <c r="D14" s="18" t="s">
        <v>30</v>
      </c>
      <c r="E14" s="18" t="s">
        <v>57</v>
      </c>
      <c r="F14" s="18" t="s">
        <v>20</v>
      </c>
      <c r="G14" s="21" t="s">
        <v>29</v>
      </c>
      <c r="H14" s="22" t="s">
        <v>27</v>
      </c>
      <c r="I14" s="22" t="s">
        <v>28</v>
      </c>
      <c r="J14" s="23" t="s">
        <v>30</v>
      </c>
      <c r="K14" s="23" t="s">
        <v>57</v>
      </c>
      <c r="L14" s="18" t="s">
        <v>8</v>
      </c>
    </row>
    <row r="15" spans="1:13">
      <c r="A15" s="44">
        <v>44149</v>
      </c>
      <c r="B15" s="45">
        <v>516</v>
      </c>
      <c r="C15" s="45">
        <v>5</v>
      </c>
      <c r="D15" s="45">
        <v>76</v>
      </c>
      <c r="E15" s="45"/>
      <c r="F15" s="45">
        <f>SUM(B15:D15)</f>
        <v>597</v>
      </c>
      <c r="G15" s="24">
        <v>44150</v>
      </c>
      <c r="H15" s="36">
        <v>399</v>
      </c>
      <c r="I15" s="36">
        <v>15</v>
      </c>
      <c r="J15" s="35">
        <v>77</v>
      </c>
      <c r="K15" s="46"/>
      <c r="L15" s="45">
        <f t="shared" ref="L15:L22" si="2">SUM(H15:J15)</f>
        <v>491</v>
      </c>
    </row>
    <row r="16" spans="1:13">
      <c r="A16" s="44" t="s">
        <v>21</v>
      </c>
      <c r="B16" s="45"/>
      <c r="C16" s="45"/>
      <c r="D16" s="45">
        <v>19</v>
      </c>
      <c r="E16" s="45"/>
      <c r="F16" s="45">
        <f>SUM(B16:D16)</f>
        <v>19</v>
      </c>
      <c r="G16" s="24" t="s">
        <v>21</v>
      </c>
      <c r="H16" s="36"/>
      <c r="I16" s="36"/>
      <c r="J16" s="35">
        <v>19</v>
      </c>
      <c r="K16" s="46"/>
      <c r="L16" s="45">
        <f t="shared" si="2"/>
        <v>19</v>
      </c>
    </row>
    <row r="17" spans="1:13">
      <c r="A17" s="44" t="s">
        <v>50</v>
      </c>
      <c r="B17" s="45"/>
      <c r="C17" s="45"/>
      <c r="D17" s="45">
        <v>4</v>
      </c>
      <c r="E17" s="45"/>
      <c r="F17" s="45">
        <f>SUM(B17:D17)</f>
        <v>4</v>
      </c>
      <c r="G17" s="24" t="s">
        <v>50</v>
      </c>
      <c r="H17" s="36"/>
      <c r="I17" s="36"/>
      <c r="J17" s="35">
        <v>4</v>
      </c>
      <c r="K17" s="46"/>
      <c r="L17" s="45">
        <f t="shared" si="2"/>
        <v>4</v>
      </c>
    </row>
    <row r="18" spans="1:13">
      <c r="A18" s="44" t="s">
        <v>22</v>
      </c>
      <c r="B18" s="45"/>
      <c r="C18" s="45"/>
      <c r="D18" s="45">
        <v>1</v>
      </c>
      <c r="E18" s="45"/>
      <c r="F18" s="45">
        <f>SUM(B18:D18)</f>
        <v>1</v>
      </c>
      <c r="G18" s="24" t="s">
        <v>22</v>
      </c>
      <c r="H18" s="36"/>
      <c r="I18" s="36"/>
      <c r="J18" s="35">
        <v>1</v>
      </c>
      <c r="K18" s="46"/>
      <c r="L18" s="45">
        <f t="shared" si="2"/>
        <v>1</v>
      </c>
    </row>
    <row r="19" spans="1:13">
      <c r="A19" s="44" t="s">
        <v>23</v>
      </c>
      <c r="B19" s="45">
        <v>10</v>
      </c>
      <c r="C19" s="45"/>
      <c r="D19" s="45"/>
      <c r="E19" s="45"/>
      <c r="F19" s="45">
        <f>SUM(B19:D19)</f>
        <v>10</v>
      </c>
      <c r="G19" s="24" t="s">
        <v>23</v>
      </c>
      <c r="H19" s="36">
        <v>9</v>
      </c>
      <c r="I19" s="36"/>
      <c r="J19" s="35"/>
      <c r="K19" s="46"/>
      <c r="L19" s="45">
        <f t="shared" si="2"/>
        <v>9</v>
      </c>
    </row>
    <row r="20" spans="1:13">
      <c r="A20" s="44" t="s">
        <v>24</v>
      </c>
      <c r="B20" s="45"/>
      <c r="C20" s="45"/>
      <c r="D20" s="45">
        <v>4</v>
      </c>
      <c r="E20" s="45"/>
      <c r="F20" s="45">
        <f>SUM(B20:D20)</f>
        <v>4</v>
      </c>
      <c r="G20" s="25" t="s">
        <v>24</v>
      </c>
      <c r="H20" s="36"/>
      <c r="I20" s="36"/>
      <c r="J20" s="35">
        <v>4</v>
      </c>
      <c r="K20" s="46"/>
      <c r="L20" s="45">
        <f t="shared" si="2"/>
        <v>4</v>
      </c>
    </row>
    <row r="21" spans="1:13">
      <c r="A21" s="44" t="s">
        <v>49</v>
      </c>
      <c r="B21" s="45"/>
      <c r="C21" s="45"/>
      <c r="D21" s="45">
        <v>5</v>
      </c>
      <c r="E21" s="45"/>
      <c r="F21" s="45">
        <f>SUM(B21:D21)</f>
        <v>5</v>
      </c>
      <c r="G21" s="25" t="s">
        <v>49</v>
      </c>
      <c r="H21" s="36"/>
      <c r="I21" s="36"/>
      <c r="J21" s="35">
        <v>5</v>
      </c>
      <c r="K21" s="46"/>
      <c r="L21" s="45">
        <f t="shared" si="2"/>
        <v>5</v>
      </c>
    </row>
    <row r="22" spans="1:13">
      <c r="A22" s="44" t="s">
        <v>25</v>
      </c>
      <c r="B22" s="45">
        <v>10</v>
      </c>
      <c r="C22" s="45">
        <v>1</v>
      </c>
      <c r="D22" s="45">
        <v>6</v>
      </c>
      <c r="E22" s="45">
        <v>1</v>
      </c>
      <c r="F22" s="45">
        <f>SUM(B22:D22)</f>
        <v>17</v>
      </c>
      <c r="G22" s="25" t="s">
        <v>25</v>
      </c>
      <c r="H22" s="36">
        <v>10</v>
      </c>
      <c r="I22" s="36">
        <v>1</v>
      </c>
      <c r="J22" s="35">
        <v>6</v>
      </c>
      <c r="K22" s="46">
        <v>1</v>
      </c>
      <c r="L22" s="45">
        <f t="shared" si="2"/>
        <v>17</v>
      </c>
    </row>
    <row r="23" spans="1:13">
      <c r="A23" s="44" t="s">
        <v>26</v>
      </c>
      <c r="B23" s="49">
        <f>SUM(B15:B22)</f>
        <v>536</v>
      </c>
      <c r="C23" s="49">
        <f>SUM(C15:C22)</f>
        <v>6</v>
      </c>
      <c r="D23" s="49">
        <f>SUM(D15:D22)</f>
        <v>115</v>
      </c>
      <c r="E23" s="49">
        <f>SUM(E15:E22)</f>
        <v>1</v>
      </c>
      <c r="F23" s="49">
        <f>SUM(F15:F22)</f>
        <v>657</v>
      </c>
      <c r="G23" s="25" t="s">
        <v>8</v>
      </c>
      <c r="H23" s="26">
        <f>SUM(H15:H22)</f>
        <v>418</v>
      </c>
      <c r="I23" s="26">
        <f>SUM(I15:I22)</f>
        <v>16</v>
      </c>
      <c r="J23" s="26">
        <f>SUM(J15:J22)</f>
        <v>116</v>
      </c>
      <c r="K23" s="26">
        <f>SUM(K15:K22)</f>
        <v>1</v>
      </c>
      <c r="L23" s="49">
        <f>SUM(L15:L22)</f>
        <v>550</v>
      </c>
    </row>
    <row r="24" spans="1:13">
      <c r="A24" s="20" t="s">
        <v>40</v>
      </c>
      <c r="B24" s="56">
        <f>(B23+C23)*60</f>
        <v>32520</v>
      </c>
      <c r="C24" s="56"/>
      <c r="D24" s="27">
        <f>D23*60</f>
        <v>6900</v>
      </c>
      <c r="E24" s="27">
        <f>E23*80</f>
        <v>80</v>
      </c>
      <c r="F24" s="27">
        <f>SUM(B24:E24)</f>
        <v>39500</v>
      </c>
      <c r="G24" s="20" t="s">
        <v>38</v>
      </c>
      <c r="H24" s="55">
        <f>(H23+I23)*60</f>
        <v>26040</v>
      </c>
      <c r="I24" s="64"/>
      <c r="J24" s="27">
        <f>J23*60</f>
        <v>6960</v>
      </c>
      <c r="K24" s="27">
        <v>80</v>
      </c>
      <c r="L24" s="27">
        <f>SUM(H24:K24)</f>
        <v>33080</v>
      </c>
      <c r="M24" s="28"/>
    </row>
    <row r="25" spans="1:13" s="28" customFormat="1">
      <c r="A25" s="14"/>
      <c r="B25" s="14"/>
      <c r="C25" s="14"/>
      <c r="D25" s="55">
        <f>SUM(D24:E24)</f>
        <v>6980</v>
      </c>
      <c r="E25" s="54"/>
      <c r="F25" s="14"/>
      <c r="G25" s="14"/>
      <c r="H25" s="14"/>
      <c r="I25" s="14"/>
      <c r="J25" s="56">
        <f>SUM(J24:K24)</f>
        <v>7040</v>
      </c>
      <c r="K25" s="57"/>
      <c r="L25" s="14"/>
    </row>
    <row r="26" spans="1:13" s="28" customForma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58" t="s">
        <v>62</v>
      </c>
      <c r="B27" s="59"/>
      <c r="D27" s="45" t="s">
        <v>70</v>
      </c>
      <c r="E27" s="45" t="s">
        <v>71</v>
      </c>
      <c r="F27" s="45">
        <v>1</v>
      </c>
      <c r="G27" s="45">
        <v>10</v>
      </c>
      <c r="H27" s="45">
        <v>50</v>
      </c>
      <c r="I27" s="45">
        <v>100</v>
      </c>
      <c r="J27" s="45">
        <v>500</v>
      </c>
      <c r="K27" s="45">
        <v>1000</v>
      </c>
      <c r="L27" s="45" t="s">
        <v>71</v>
      </c>
    </row>
    <row r="28" spans="1:13">
      <c r="A28" s="43" t="s">
        <v>63</v>
      </c>
      <c r="B28" s="2" t="s">
        <v>64</v>
      </c>
      <c r="D28" s="18" t="s">
        <v>15</v>
      </c>
      <c r="E28" s="19">
        <v>14020</v>
      </c>
      <c r="F28" s="50"/>
      <c r="G28" s="51">
        <v>2</v>
      </c>
      <c r="H28" s="51"/>
      <c r="I28" s="51"/>
      <c r="J28" s="51"/>
      <c r="K28" s="51">
        <v>14</v>
      </c>
      <c r="L28" s="16">
        <f>F28*1+G28*10+H28*50+I28*100+J28*500+K28*1000</f>
        <v>14020</v>
      </c>
    </row>
    <row r="29" spans="1:13">
      <c r="A29" s="47" t="s">
        <v>65</v>
      </c>
      <c r="B29" s="8">
        <v>288</v>
      </c>
      <c r="D29" s="45" t="s">
        <v>16</v>
      </c>
      <c r="E29" s="16">
        <v>58560</v>
      </c>
      <c r="F29" s="51"/>
      <c r="G29" s="51">
        <v>1</v>
      </c>
      <c r="H29" s="51">
        <v>1</v>
      </c>
      <c r="I29" s="51"/>
      <c r="J29" s="51">
        <v>1</v>
      </c>
      <c r="K29" s="51">
        <v>58</v>
      </c>
      <c r="L29" s="16">
        <f t="shared" ref="L29:L37" si="3">F29*1+G29*10+H29*50+I29*100+J29*500+K29*1000</f>
        <v>58560</v>
      </c>
    </row>
    <row r="30" spans="1:13">
      <c r="A30" s="43" t="s">
        <v>66</v>
      </c>
      <c r="B30" s="8">
        <v>360</v>
      </c>
      <c r="D30" s="45" t="s">
        <v>41</v>
      </c>
      <c r="E30" s="16">
        <v>8300</v>
      </c>
      <c r="F30" s="51"/>
      <c r="G30" s="51"/>
      <c r="H30" s="51"/>
      <c r="I30" s="51">
        <v>3</v>
      </c>
      <c r="J30" s="51"/>
      <c r="K30" s="51">
        <v>8</v>
      </c>
      <c r="L30" s="16">
        <f t="shared" si="3"/>
        <v>8300</v>
      </c>
    </row>
    <row r="31" spans="1:13">
      <c r="A31" s="43" t="s">
        <v>67</v>
      </c>
      <c r="B31" s="8"/>
      <c r="D31" s="45" t="s">
        <v>73</v>
      </c>
      <c r="E31" s="16">
        <v>13920</v>
      </c>
      <c r="F31" s="51"/>
      <c r="G31" s="51">
        <v>12</v>
      </c>
      <c r="H31" s="51"/>
      <c r="I31" s="51">
        <v>18</v>
      </c>
      <c r="J31" s="51"/>
      <c r="K31" s="51">
        <v>12</v>
      </c>
      <c r="L31" s="16">
        <f t="shared" si="3"/>
        <v>13920</v>
      </c>
    </row>
    <row r="32" spans="1:13">
      <c r="A32" s="43" t="s">
        <v>68</v>
      </c>
      <c r="B32" s="8">
        <v>1000</v>
      </c>
      <c r="D32" s="45" t="s">
        <v>74</v>
      </c>
      <c r="E32" s="16">
        <v>27040</v>
      </c>
      <c r="F32" s="51"/>
      <c r="G32" s="51">
        <v>39</v>
      </c>
      <c r="H32" s="51">
        <v>13</v>
      </c>
      <c r="I32" s="51"/>
      <c r="J32" s="51"/>
      <c r="K32" s="51">
        <v>26</v>
      </c>
      <c r="L32" s="16">
        <f t="shared" si="3"/>
        <v>27040</v>
      </c>
    </row>
    <row r="33" spans="1:12">
      <c r="A33" s="43" t="s">
        <v>69</v>
      </c>
      <c r="B33" s="8">
        <v>3000</v>
      </c>
      <c r="D33" s="45" t="s">
        <v>53</v>
      </c>
      <c r="E33" s="16">
        <v>9713</v>
      </c>
      <c r="F33" s="51">
        <v>3</v>
      </c>
      <c r="G33" s="51">
        <v>1</v>
      </c>
      <c r="H33" s="51"/>
      <c r="I33" s="51">
        <v>2</v>
      </c>
      <c r="J33" s="51">
        <v>1</v>
      </c>
      <c r="K33" s="51">
        <v>9</v>
      </c>
      <c r="L33" s="16">
        <f t="shared" si="3"/>
        <v>9713</v>
      </c>
    </row>
    <row r="34" spans="1:12">
      <c r="A34" s="43"/>
      <c r="B34" s="8">
        <f>SUM(B29:B33)</f>
        <v>4648</v>
      </c>
      <c r="D34" s="18" t="s">
        <v>52</v>
      </c>
      <c r="E34" s="16">
        <v>1260</v>
      </c>
      <c r="F34" s="51"/>
      <c r="G34" s="51">
        <v>1</v>
      </c>
      <c r="H34" s="51">
        <v>1</v>
      </c>
      <c r="I34" s="51">
        <v>2</v>
      </c>
      <c r="J34" s="51"/>
      <c r="K34" s="51">
        <v>1</v>
      </c>
      <c r="L34" s="16">
        <f t="shared" si="3"/>
        <v>1260</v>
      </c>
    </row>
    <row r="35" spans="1:12">
      <c r="D35" s="43" t="s">
        <v>69</v>
      </c>
      <c r="E35" s="16">
        <v>3000</v>
      </c>
      <c r="F35" s="51"/>
      <c r="G35" s="51"/>
      <c r="H35" s="51">
        <v>10</v>
      </c>
      <c r="I35" s="51">
        <v>10</v>
      </c>
      <c r="J35" s="51">
        <v>3</v>
      </c>
      <c r="K35" s="51"/>
      <c r="L35" s="16">
        <f t="shared" si="3"/>
        <v>3000</v>
      </c>
    </row>
    <row r="36" spans="1:12">
      <c r="D36" s="45" t="s">
        <v>18</v>
      </c>
      <c r="E36" s="16">
        <v>9187</v>
      </c>
      <c r="F36" s="51">
        <v>7</v>
      </c>
      <c r="G36" s="51">
        <v>13</v>
      </c>
      <c r="H36" s="51">
        <v>3</v>
      </c>
      <c r="I36" s="51">
        <v>19</v>
      </c>
      <c r="J36" s="51">
        <v>10</v>
      </c>
      <c r="K36" s="51">
        <v>2</v>
      </c>
      <c r="L36" s="16">
        <f t="shared" si="3"/>
        <v>9187</v>
      </c>
    </row>
    <row r="37" spans="1:12">
      <c r="D37" s="48" t="s">
        <v>76</v>
      </c>
      <c r="E37" s="16">
        <v>45000</v>
      </c>
      <c r="F37" s="51"/>
      <c r="G37" s="51">
        <v>20</v>
      </c>
      <c r="H37" s="51">
        <v>12</v>
      </c>
      <c r="I37" s="51">
        <v>27</v>
      </c>
      <c r="J37" s="51">
        <v>15</v>
      </c>
      <c r="K37" s="51">
        <v>34</v>
      </c>
      <c r="L37" s="16">
        <f t="shared" si="3"/>
        <v>45000</v>
      </c>
    </row>
    <row r="38" spans="1:12">
      <c r="D38" s="45" t="s">
        <v>75</v>
      </c>
      <c r="E38" s="16">
        <f>SUM(E28:E37)</f>
        <v>190000</v>
      </c>
      <c r="F38" s="51"/>
      <c r="G38" s="51"/>
      <c r="H38" s="51"/>
      <c r="I38" s="51"/>
      <c r="J38" s="51"/>
      <c r="K38" s="51"/>
      <c r="L38" s="16">
        <f>SUM(L28:L36)</f>
        <v>145000</v>
      </c>
    </row>
    <row r="39" spans="1:12">
      <c r="D39" s="57" t="s">
        <v>72</v>
      </c>
      <c r="E39" s="57"/>
      <c r="F39" s="51">
        <f>SUM(F28:F38)</f>
        <v>10</v>
      </c>
      <c r="G39" s="51">
        <f t="shared" ref="G39:K39" si="4">SUM(G28:G38)</f>
        <v>89</v>
      </c>
      <c r="H39" s="51">
        <f t="shared" si="4"/>
        <v>40</v>
      </c>
      <c r="I39" s="51">
        <f t="shared" si="4"/>
        <v>81</v>
      </c>
      <c r="J39" s="51">
        <f t="shared" si="4"/>
        <v>30</v>
      </c>
      <c r="K39" s="51">
        <f t="shared" si="4"/>
        <v>164</v>
      </c>
      <c r="L39" s="45"/>
    </row>
    <row r="40" spans="1:12">
      <c r="D40" s="53" t="s">
        <v>71</v>
      </c>
      <c r="E40" s="54"/>
      <c r="F40" s="48">
        <v>1</v>
      </c>
      <c r="G40" s="48">
        <v>10</v>
      </c>
      <c r="H40" s="48">
        <v>50</v>
      </c>
      <c r="I40" s="48">
        <v>100</v>
      </c>
      <c r="J40" s="48">
        <v>500</v>
      </c>
      <c r="K40" s="48">
        <v>1000</v>
      </c>
    </row>
  </sheetData>
  <mergeCells count="16">
    <mergeCell ref="A1:E1"/>
    <mergeCell ref="B24:C24"/>
    <mergeCell ref="F1:H1"/>
    <mergeCell ref="G8:H8"/>
    <mergeCell ref="A12:B12"/>
    <mergeCell ref="A13:F13"/>
    <mergeCell ref="I1:L1"/>
    <mergeCell ref="K2:L2"/>
    <mergeCell ref="J9:J10"/>
    <mergeCell ref="G13:L13"/>
    <mergeCell ref="H24:I24"/>
    <mergeCell ref="D40:E40"/>
    <mergeCell ref="D25:E25"/>
    <mergeCell ref="J25:K25"/>
    <mergeCell ref="A27:B27"/>
    <mergeCell ref="D39:E39"/>
  </mergeCells>
  <phoneticPr fontId="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1025</vt:lpstr>
      <vt:lpstr>1114+1115</vt:lpstr>
      <vt:lpstr>工作表3</vt:lpstr>
      <vt:lpstr>'1114+1115'!Print_Area</vt:lpstr>
    </vt:vector>
  </TitlesOfParts>
  <Company>SYNNEX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2020-11-13T02:58:19Z</cp:lastPrinted>
  <dcterms:created xsi:type="dcterms:W3CDTF">2020-10-16T10:31:47Z</dcterms:created>
  <dcterms:modified xsi:type="dcterms:W3CDTF">2020-11-13T02:58:23Z</dcterms:modified>
</cp:coreProperties>
</file>