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mot\Documents\Projects\Git\Wishbone-Forces\"/>
    </mc:Choice>
  </mc:AlternateContent>
  <xr:revisionPtr revIDLastSave="0" documentId="13_ncr:1_{6A6C8D0D-38DD-4B64-B5B6-0372696ED050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OutputForces Work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1" l="1"/>
  <c r="I28" i="1"/>
  <c r="J28" i="1"/>
  <c r="M28" i="1"/>
  <c r="N28" i="1"/>
  <c r="G28" i="1"/>
  <c r="K24" i="1"/>
  <c r="G22" i="1"/>
  <c r="H22" i="1"/>
  <c r="I22" i="1"/>
  <c r="J22" i="1"/>
  <c r="L22" i="1"/>
  <c r="K22" i="1"/>
  <c r="H23" i="1"/>
  <c r="H24" i="1" s="1"/>
  <c r="I23" i="1"/>
  <c r="I24" i="1" s="1"/>
  <c r="J23" i="1"/>
  <c r="J24" i="1" s="1"/>
  <c r="K23" i="1"/>
  <c r="L23" i="1"/>
  <c r="L24" i="1" s="1"/>
  <c r="G23" i="1"/>
  <c r="G24" i="1" s="1"/>
  <c r="H21" i="1"/>
  <c r="I21" i="1"/>
  <c r="J21" i="1"/>
  <c r="K21" i="1"/>
  <c r="L21" i="1"/>
  <c r="G21" i="1"/>
  <c r="H25" i="1" l="1"/>
  <c r="L25" i="1"/>
  <c r="G25" i="1"/>
  <c r="J25" i="1"/>
  <c r="I25" i="1"/>
  <c r="K25" i="1"/>
</calcChain>
</file>

<file path=xl/sharedStrings.xml><?xml version="1.0" encoding="utf-8"?>
<sst xmlns="http://schemas.openxmlformats.org/spreadsheetml/2006/main" count="52" uniqueCount="51">
  <si>
    <t>Scenario</t>
  </si>
  <si>
    <t>F_0x</t>
  </si>
  <si>
    <t>F_0y</t>
  </si>
  <si>
    <t>F_0z</t>
  </si>
  <si>
    <t>F_1x</t>
  </si>
  <si>
    <t>F_front_upper - rod end</t>
  </si>
  <si>
    <t>F_rear_upper - rod end</t>
  </si>
  <si>
    <t>F_front_lower - rod end</t>
  </si>
  <si>
    <t>F_rear_lower - rod end</t>
  </si>
  <si>
    <t>F_damper</t>
  </si>
  <si>
    <t>F_steering</t>
  </si>
  <si>
    <t>UBJ - spherical</t>
  </si>
  <si>
    <t>LBJ - spherical</t>
  </si>
  <si>
    <t>Self weight</t>
  </si>
  <si>
    <t>Brake</t>
  </si>
  <si>
    <t>Bump</t>
  </si>
  <si>
    <t>Brake Bump</t>
  </si>
  <si>
    <t xml:space="preserve">Corner Outside </t>
  </si>
  <si>
    <t>Corner Outside Brake</t>
  </si>
  <si>
    <t>Corner Outside Bump</t>
  </si>
  <si>
    <t>Corner Outside Brake Bump</t>
  </si>
  <si>
    <t xml:space="preserve">Corner Inside </t>
  </si>
  <si>
    <t>Corner Inside Brake</t>
  </si>
  <si>
    <t>Corner Inner Bump</t>
  </si>
  <si>
    <t>Corner Inner Brake Bump</t>
  </si>
  <si>
    <t>Max compression</t>
  </si>
  <si>
    <t>Max tension</t>
  </si>
  <si>
    <t>^ Forces go here ^</t>
  </si>
  <si>
    <t>E / Pa</t>
  </si>
  <si>
    <t>Yield Stress / Pa</t>
  </si>
  <si>
    <t>Upper</t>
  </si>
  <si>
    <t>Lower</t>
  </si>
  <si>
    <t>Damper</t>
  </si>
  <si>
    <t>Track rod</t>
  </si>
  <si>
    <t>Length/mm</t>
  </si>
  <si>
    <t>Key</t>
  </si>
  <si>
    <t>Inner diameter/mm</t>
  </si>
  <si>
    <t>Input</t>
  </si>
  <si>
    <t>Buckle</t>
  </si>
  <si>
    <t>Required outer diameter/mm</t>
  </si>
  <si>
    <t>Intermediate</t>
  </si>
  <si>
    <t>Tension</t>
  </si>
  <si>
    <t>Critical Outer Diameter/mm</t>
  </si>
  <si>
    <t>Required area/m^2</t>
  </si>
  <si>
    <t>Required I/m^4</t>
  </si>
  <si>
    <t>Tensile yield safety factor</t>
  </si>
  <si>
    <t>Buckle safety factor</t>
  </si>
  <si>
    <t>Output</t>
  </si>
  <si>
    <t>Overall</t>
  </si>
  <si>
    <t>Rod ends and spherical bearings - load requirements</t>
  </si>
  <si>
    <t>Bearing safety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</si>
</sst>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" fontId="0" fillId="33" borderId="0" xfId="0" applyNumberFormat="1" applyFill="1"/>
    <xf numFmtId="0" fontId="0" fillId="33" borderId="0" xfId="0" applyFill="1"/>
    <xf numFmtId="11" fontId="0" fillId="34" borderId="0" xfId="0" applyNumberFormat="1" applyFill="1"/>
    <xf numFmtId="0" fontId="0" fillId="34" borderId="0" xfId="0" applyFill="1"/>
    <xf numFmtId="11" fontId="0" fillId="35" borderId="0" xfId="0" applyNumberFormat="1" applyFill="1"/>
    <xf numFmtId="2" fontId="0" fillId="35" borderId="0" xfId="0" applyNumberFormat="1" applyFill="1"/>
    <xf numFmtId="0" fontId="0" fillId="35" borderId="0" xfId="0" applyFill="1"/>
    <xf numFmtId="0" fontId="17" fillId="36" borderId="0" xfId="0" applyFont="1" applyFill="1"/>
    <xf numFmtId="0" fontId="17" fillId="36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workbookViewId="0">
      <selection activeCell="F30" sqref="F30"/>
    </sheetView>
  </sheetViews>
  <sheetFormatPr defaultRowHeight="14.4" x14ac:dyDescent="0.3"/>
  <cols>
    <col min="1" max="1" width="3" bestFit="1" customWidth="1"/>
    <col min="2" max="2" width="23.77734375" bestFit="1" customWidth="1"/>
    <col min="6" max="6" width="25.109375" bestFit="1" customWidth="1"/>
    <col min="11" max="11" width="11.21875" bestFit="1" customWidth="1"/>
    <col min="12" max="12" width="9.33203125" bestFit="1" customWidth="1"/>
    <col min="14" max="14" width="12.44140625" bestFit="1" customWidth="1"/>
  </cols>
  <sheetData>
    <row r="1" spans="1:14" x14ac:dyDescent="0.3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</row>
    <row r="2" spans="1:14" x14ac:dyDescent="0.3">
      <c r="A2">
        <v>0</v>
      </c>
      <c r="B2" t="s">
        <v>13</v>
      </c>
      <c r="C2">
        <v>0</v>
      </c>
      <c r="D2">
        <v>0</v>
      </c>
      <c r="E2">
        <v>750</v>
      </c>
      <c r="F2">
        <v>0</v>
      </c>
      <c r="G2">
        <v>120.45</v>
      </c>
      <c r="H2">
        <v>62.04</v>
      </c>
      <c r="I2">
        <v>-321.01</v>
      </c>
      <c r="J2">
        <v>-549.71</v>
      </c>
      <c r="K2">
        <v>1012.97</v>
      </c>
      <c r="L2">
        <v>-56.93</v>
      </c>
      <c r="M2">
        <v>117.27</v>
      </c>
      <c r="N2">
        <v>475.77</v>
      </c>
    </row>
    <row r="3" spans="1:14" x14ac:dyDescent="0.3">
      <c r="A3">
        <v>1</v>
      </c>
      <c r="B3" t="s">
        <v>14</v>
      </c>
      <c r="C3">
        <v>-750</v>
      </c>
      <c r="D3">
        <v>0</v>
      </c>
      <c r="E3">
        <v>750</v>
      </c>
      <c r="F3">
        <v>0</v>
      </c>
      <c r="G3">
        <v>-237.63</v>
      </c>
      <c r="H3">
        <v>496</v>
      </c>
      <c r="I3">
        <v>929.31</v>
      </c>
      <c r="J3">
        <v>-1762.61</v>
      </c>
      <c r="K3">
        <v>1005.51</v>
      </c>
      <c r="L3">
        <v>-257.89999999999998</v>
      </c>
      <c r="M3">
        <v>612.48</v>
      </c>
      <c r="N3">
        <v>2372.92</v>
      </c>
    </row>
    <row r="4" spans="1:14" x14ac:dyDescent="0.3">
      <c r="A4">
        <v>2</v>
      </c>
      <c r="B4" t="s">
        <v>15</v>
      </c>
      <c r="C4">
        <v>0</v>
      </c>
      <c r="D4">
        <v>0</v>
      </c>
      <c r="E4">
        <v>750</v>
      </c>
      <c r="F4">
        <v>-200</v>
      </c>
      <c r="G4">
        <v>25.78</v>
      </c>
      <c r="H4">
        <v>177.1</v>
      </c>
      <c r="I4">
        <v>11.82</v>
      </c>
      <c r="J4">
        <v>-872.07</v>
      </c>
      <c r="K4">
        <v>1010.96</v>
      </c>
      <c r="L4">
        <v>-110.99</v>
      </c>
      <c r="M4">
        <v>170.93</v>
      </c>
      <c r="N4">
        <v>878.11</v>
      </c>
    </row>
    <row r="5" spans="1:14" x14ac:dyDescent="0.3">
      <c r="A5">
        <v>3</v>
      </c>
      <c r="B5" t="s">
        <v>16</v>
      </c>
      <c r="C5">
        <v>-1500</v>
      </c>
      <c r="D5">
        <v>0</v>
      </c>
      <c r="E5">
        <v>750</v>
      </c>
      <c r="F5">
        <v>-200</v>
      </c>
      <c r="G5">
        <v>-690.4</v>
      </c>
      <c r="H5">
        <v>1045.02</v>
      </c>
      <c r="I5">
        <v>2512.4499999999998</v>
      </c>
      <c r="J5">
        <v>-3297.87</v>
      </c>
      <c r="K5">
        <v>996.03</v>
      </c>
      <c r="L5">
        <v>-512.92999999999995</v>
      </c>
      <c r="M5">
        <v>1418.96</v>
      </c>
      <c r="N5">
        <v>5058.37</v>
      </c>
    </row>
    <row r="6" spans="1:14" x14ac:dyDescent="0.3">
      <c r="A6">
        <v>4</v>
      </c>
      <c r="B6" t="s">
        <v>17</v>
      </c>
      <c r="C6">
        <v>0</v>
      </c>
      <c r="D6">
        <v>1500</v>
      </c>
      <c r="E6">
        <v>750</v>
      </c>
      <c r="F6">
        <v>0</v>
      </c>
      <c r="G6">
        <v>777.19</v>
      </c>
      <c r="H6">
        <v>706.03</v>
      </c>
      <c r="I6">
        <v>-1706.86</v>
      </c>
      <c r="J6">
        <v>-1571.78</v>
      </c>
      <c r="K6">
        <v>1092.72</v>
      </c>
      <c r="L6">
        <v>-550.39</v>
      </c>
      <c r="M6">
        <v>874.23</v>
      </c>
      <c r="N6">
        <v>1632.31</v>
      </c>
    </row>
    <row r="7" spans="1:14" x14ac:dyDescent="0.3">
      <c r="A7">
        <v>5</v>
      </c>
      <c r="B7" t="s">
        <v>18</v>
      </c>
      <c r="C7">
        <v>-1060</v>
      </c>
      <c r="D7">
        <v>1060</v>
      </c>
      <c r="E7">
        <v>750</v>
      </c>
      <c r="F7">
        <v>0</v>
      </c>
      <c r="G7">
        <v>78.45</v>
      </c>
      <c r="H7">
        <v>1130.45</v>
      </c>
      <c r="I7">
        <v>466.77</v>
      </c>
      <c r="J7">
        <v>-2986.21</v>
      </c>
      <c r="K7">
        <v>1058.78</v>
      </c>
      <c r="L7">
        <v>-689.67</v>
      </c>
      <c r="M7">
        <v>1108.79</v>
      </c>
      <c r="N7">
        <v>3247.8</v>
      </c>
    </row>
    <row r="8" spans="1:14" x14ac:dyDescent="0.3">
      <c r="A8">
        <v>6</v>
      </c>
      <c r="B8" t="s">
        <v>19</v>
      </c>
      <c r="C8">
        <v>0</v>
      </c>
      <c r="D8">
        <v>1500</v>
      </c>
      <c r="E8">
        <v>750</v>
      </c>
      <c r="F8">
        <v>-200</v>
      </c>
      <c r="G8">
        <v>682.52</v>
      </c>
      <c r="H8">
        <v>821.09</v>
      </c>
      <c r="I8">
        <v>-1374.04</v>
      </c>
      <c r="J8">
        <v>-1894.13</v>
      </c>
      <c r="K8">
        <v>1090.72</v>
      </c>
      <c r="L8">
        <v>-604.45000000000005</v>
      </c>
      <c r="M8">
        <v>891.4</v>
      </c>
      <c r="N8">
        <v>1684.52</v>
      </c>
    </row>
    <row r="9" spans="1:14" x14ac:dyDescent="0.3">
      <c r="A9">
        <v>7</v>
      </c>
      <c r="B9" t="s">
        <v>20</v>
      </c>
      <c r="C9">
        <v>-1060</v>
      </c>
      <c r="D9">
        <v>1060</v>
      </c>
      <c r="E9">
        <v>750</v>
      </c>
      <c r="F9">
        <v>-200</v>
      </c>
      <c r="G9">
        <v>-16.22</v>
      </c>
      <c r="H9">
        <v>1245.52</v>
      </c>
      <c r="I9">
        <v>799.6</v>
      </c>
      <c r="J9">
        <v>-3308.56</v>
      </c>
      <c r="K9">
        <v>1056.77</v>
      </c>
      <c r="L9">
        <v>-743.73</v>
      </c>
      <c r="M9">
        <v>1250.6099999999999</v>
      </c>
      <c r="N9">
        <v>3777.24</v>
      </c>
    </row>
    <row r="10" spans="1:14" x14ac:dyDescent="0.3">
      <c r="A10">
        <v>8</v>
      </c>
      <c r="B10" t="s">
        <v>21</v>
      </c>
      <c r="C10">
        <v>0</v>
      </c>
      <c r="D10">
        <v>-1500</v>
      </c>
      <c r="E10">
        <v>750</v>
      </c>
      <c r="F10">
        <v>0</v>
      </c>
      <c r="G10">
        <v>-536.29</v>
      </c>
      <c r="H10">
        <v>-581.95000000000005</v>
      </c>
      <c r="I10">
        <v>1064.8399999999999</v>
      </c>
      <c r="J10">
        <v>472.36</v>
      </c>
      <c r="K10">
        <v>933.22</v>
      </c>
      <c r="L10">
        <v>436.52</v>
      </c>
      <c r="M10">
        <v>658.71</v>
      </c>
      <c r="N10">
        <v>920.41</v>
      </c>
    </row>
    <row r="11" spans="1:14" x14ac:dyDescent="0.3">
      <c r="A11">
        <v>9</v>
      </c>
      <c r="B11" t="s">
        <v>22</v>
      </c>
      <c r="C11">
        <v>-1060</v>
      </c>
      <c r="D11">
        <v>-1060</v>
      </c>
      <c r="E11">
        <v>750</v>
      </c>
      <c r="F11">
        <v>0</v>
      </c>
      <c r="G11">
        <v>-849.74</v>
      </c>
      <c r="H11">
        <v>220.28</v>
      </c>
      <c r="I11">
        <v>2425.44</v>
      </c>
      <c r="J11">
        <v>-1541.68</v>
      </c>
      <c r="K11">
        <v>946.06</v>
      </c>
      <c r="L11">
        <v>7.74</v>
      </c>
      <c r="M11">
        <v>941.26</v>
      </c>
      <c r="N11">
        <v>3471.28</v>
      </c>
    </row>
    <row r="12" spans="1:14" x14ac:dyDescent="0.3">
      <c r="A12">
        <v>10</v>
      </c>
      <c r="B12" t="s">
        <v>23</v>
      </c>
      <c r="C12">
        <v>0</v>
      </c>
      <c r="D12">
        <v>-1500</v>
      </c>
      <c r="E12">
        <v>750</v>
      </c>
      <c r="F12">
        <v>-200</v>
      </c>
      <c r="G12">
        <v>-630.96</v>
      </c>
      <c r="H12">
        <v>-466.89</v>
      </c>
      <c r="I12">
        <v>1397.67</v>
      </c>
      <c r="J12">
        <v>150</v>
      </c>
      <c r="K12">
        <v>931.21</v>
      </c>
      <c r="L12">
        <v>382.46</v>
      </c>
      <c r="M12">
        <v>659.18</v>
      </c>
      <c r="N12">
        <v>1327.96</v>
      </c>
    </row>
    <row r="13" spans="1:14" x14ac:dyDescent="0.3">
      <c r="A13">
        <v>11</v>
      </c>
      <c r="B13" t="s">
        <v>24</v>
      </c>
      <c r="C13">
        <v>-1060</v>
      </c>
      <c r="D13">
        <v>-1060</v>
      </c>
      <c r="E13">
        <v>750</v>
      </c>
      <c r="F13">
        <v>-200</v>
      </c>
      <c r="G13">
        <v>-944.42</v>
      </c>
      <c r="H13">
        <v>335.35</v>
      </c>
      <c r="I13">
        <v>2758.27</v>
      </c>
      <c r="J13">
        <v>-1864.04</v>
      </c>
      <c r="K13">
        <v>944.05</v>
      </c>
      <c r="L13">
        <v>-46.32</v>
      </c>
      <c r="M13">
        <v>1095.26</v>
      </c>
      <c r="N13">
        <v>4036.63</v>
      </c>
    </row>
    <row r="14" spans="1:14" x14ac:dyDescent="0.3">
      <c r="A14">
        <v>12</v>
      </c>
      <c r="B14" t="s">
        <v>25</v>
      </c>
      <c r="C14">
        <v>-1500</v>
      </c>
      <c r="D14">
        <v>-1500</v>
      </c>
      <c r="E14">
        <v>750</v>
      </c>
      <c r="F14">
        <v>-200</v>
      </c>
      <c r="G14">
        <v>-944.42</v>
      </c>
      <c r="H14">
        <v>-581.95000000000005</v>
      </c>
      <c r="I14">
        <v>-1706.86</v>
      </c>
      <c r="J14">
        <v>-3308.56</v>
      </c>
      <c r="K14">
        <v>931.21</v>
      </c>
      <c r="L14">
        <v>-743.73</v>
      </c>
      <c r="M14">
        <v>117.27</v>
      </c>
      <c r="N14">
        <v>475.77</v>
      </c>
    </row>
    <row r="15" spans="1:14" x14ac:dyDescent="0.3">
      <c r="A15">
        <v>13</v>
      </c>
      <c r="B15" t="s">
        <v>26</v>
      </c>
      <c r="C15">
        <v>0</v>
      </c>
      <c r="D15">
        <v>1500</v>
      </c>
      <c r="E15">
        <v>750</v>
      </c>
      <c r="F15">
        <v>0</v>
      </c>
      <c r="G15">
        <v>777.19</v>
      </c>
      <c r="H15">
        <v>1245.52</v>
      </c>
      <c r="I15">
        <v>2758.27</v>
      </c>
      <c r="J15">
        <v>472.36</v>
      </c>
      <c r="K15">
        <v>1092.72</v>
      </c>
      <c r="L15">
        <v>436.52</v>
      </c>
      <c r="M15">
        <v>1418.96</v>
      </c>
      <c r="N15">
        <v>5058.37</v>
      </c>
    </row>
    <row r="16" spans="1:14" x14ac:dyDescent="0.3">
      <c r="G16" s="9" t="s">
        <v>27</v>
      </c>
      <c r="H16" s="9"/>
      <c r="I16" s="9"/>
      <c r="J16" s="9"/>
      <c r="K16" s="9"/>
      <c r="L16" s="9"/>
      <c r="M16" s="9"/>
      <c r="N16" s="9"/>
    </row>
    <row r="17" spans="2:14" x14ac:dyDescent="0.3">
      <c r="B17" s="8" t="s">
        <v>28</v>
      </c>
      <c r="C17" s="3">
        <v>210000000000</v>
      </c>
    </row>
    <row r="18" spans="2:14" x14ac:dyDescent="0.3">
      <c r="B18" s="8" t="s">
        <v>29</v>
      </c>
      <c r="C18" s="3">
        <v>240000000</v>
      </c>
      <c r="G18" s="9" t="s">
        <v>30</v>
      </c>
      <c r="H18" s="9"/>
      <c r="I18" s="9" t="s">
        <v>31</v>
      </c>
      <c r="J18" s="9"/>
      <c r="K18" s="8" t="s">
        <v>32</v>
      </c>
      <c r="L18" s="8" t="s">
        <v>33</v>
      </c>
      <c r="N18" s="8" t="s">
        <v>35</v>
      </c>
    </row>
    <row r="19" spans="2:14" x14ac:dyDescent="0.3">
      <c r="F19" s="8" t="s">
        <v>34</v>
      </c>
      <c r="G19" s="4">
        <v>275</v>
      </c>
      <c r="H19" s="4">
        <v>278</v>
      </c>
      <c r="I19" s="4">
        <v>391</v>
      </c>
      <c r="J19" s="4">
        <v>436</v>
      </c>
      <c r="K19" s="4">
        <v>584</v>
      </c>
      <c r="L19" s="4">
        <v>329</v>
      </c>
      <c r="N19" s="4" t="s">
        <v>37</v>
      </c>
    </row>
    <row r="20" spans="2:14" x14ac:dyDescent="0.3">
      <c r="B20" s="8" t="s">
        <v>46</v>
      </c>
      <c r="C20" s="4">
        <v>2</v>
      </c>
      <c r="F20" s="8" t="s">
        <v>36</v>
      </c>
      <c r="G20" s="4">
        <v>5</v>
      </c>
      <c r="H20" s="4">
        <v>5</v>
      </c>
      <c r="I20" s="4">
        <v>5</v>
      </c>
      <c r="J20" s="4">
        <v>5</v>
      </c>
      <c r="K20" s="4">
        <v>5</v>
      </c>
      <c r="L20" s="4">
        <v>5</v>
      </c>
      <c r="N20" s="7" t="s">
        <v>40</v>
      </c>
    </row>
    <row r="21" spans="2:14" x14ac:dyDescent="0.3">
      <c r="B21" s="8" t="s">
        <v>45</v>
      </c>
      <c r="C21" s="4">
        <v>2</v>
      </c>
      <c r="E21" s="8" t="s">
        <v>38</v>
      </c>
      <c r="F21" s="8" t="s">
        <v>44</v>
      </c>
      <c r="G21" s="5">
        <f t="shared" ref="G21:L21" si="0">-G14*(G19/1000)^2/(PI()^2*$C$17)</f>
        <v>3.4459702449152073E-11</v>
      </c>
      <c r="H21" s="5">
        <f t="shared" si="0"/>
        <v>2.1699824639198909E-11</v>
      </c>
      <c r="I21" s="5">
        <f t="shared" si="0"/>
        <v>1.2590192650149279E-10</v>
      </c>
      <c r="J21" s="5">
        <f t="shared" si="0"/>
        <v>3.0345406061664496E-10</v>
      </c>
      <c r="K21" s="5">
        <f t="shared" si="0"/>
        <v>-1.532336989278321E-10</v>
      </c>
      <c r="L21" s="5">
        <f t="shared" si="0"/>
        <v>3.8840790108840485E-11</v>
      </c>
      <c r="N21" s="2" t="s">
        <v>47</v>
      </c>
    </row>
    <row r="22" spans="2:14" x14ac:dyDescent="0.3">
      <c r="B22" s="8" t="s">
        <v>50</v>
      </c>
      <c r="C22" s="4">
        <v>2</v>
      </c>
      <c r="F22" s="8" t="s">
        <v>39</v>
      </c>
      <c r="G22" s="6">
        <f t="shared" ref="G22:J22" si="1">IF(G21&gt;0,(2*G21*$C$20/PI()+(G20/1000)^4)^0.25*1000,"Tension only")</f>
        <v>5.0855311053355683</v>
      </c>
      <c r="H22" s="6">
        <f t="shared" si="1"/>
        <v>5.0543650378564466</v>
      </c>
      <c r="I22" s="6">
        <f t="shared" si="1"/>
        <v>5.2937003841116654</v>
      </c>
      <c r="J22" s="6">
        <f t="shared" si="1"/>
        <v>5.6393296941939797</v>
      </c>
      <c r="K22" s="6" t="str">
        <f>IF(K21&gt;0,(2*K21*$C$20/PI()+(K20/1000)^4)^0.25*1000,"Tension only")</f>
        <v>Tension only</v>
      </c>
      <c r="L22" s="6">
        <f>IF(L21&gt;0,(2*L21*$C$20/PI()+(L20/1000)^4)^0.25*1000,"Tension only")</f>
        <v>5.0961009691432189</v>
      </c>
    </row>
    <row r="23" spans="2:14" x14ac:dyDescent="0.3">
      <c r="E23" s="8" t="s">
        <v>41</v>
      </c>
      <c r="F23" s="8" t="s">
        <v>43</v>
      </c>
      <c r="G23" s="5">
        <f t="shared" ref="G23:L23" si="2">G15/$C$18</f>
        <v>3.2382916666666671E-6</v>
      </c>
      <c r="H23" s="5">
        <f t="shared" si="2"/>
        <v>5.1896666666666662E-6</v>
      </c>
      <c r="I23" s="5">
        <f t="shared" si="2"/>
        <v>1.1492791666666666E-5</v>
      </c>
      <c r="J23" s="5">
        <f t="shared" si="2"/>
        <v>1.9681666666666667E-6</v>
      </c>
      <c r="K23" s="5">
        <f t="shared" si="2"/>
        <v>4.5530000000000003E-6</v>
      </c>
      <c r="L23" s="5">
        <f t="shared" si="2"/>
        <v>1.8188333333333333E-6</v>
      </c>
    </row>
    <row r="24" spans="2:14" x14ac:dyDescent="0.3">
      <c r="F24" s="8" t="s">
        <v>39</v>
      </c>
      <c r="G24" s="6">
        <f>(4*G23*$C$21/PI()+(G20/1000)^2)^0.5*1000</f>
        <v>5.7659554294819761</v>
      </c>
      <c r="H24" s="6">
        <f t="shared" ref="H24:L24" si="3">(4*H23*$C$21/PI()+(H20/1000)^2)^0.5*1000</f>
        <v>6.181858753480852</v>
      </c>
      <c r="I24" s="6">
        <f t="shared" si="3"/>
        <v>7.366556431522497</v>
      </c>
      <c r="J24" s="6">
        <f t="shared" si="3"/>
        <v>5.478311351252243</v>
      </c>
      <c r="K24" s="6">
        <f t="shared" si="3"/>
        <v>6.0493073400479824</v>
      </c>
      <c r="L24" s="6">
        <f t="shared" si="3"/>
        <v>5.4434934601379785</v>
      </c>
    </row>
    <row r="25" spans="2:14" x14ac:dyDescent="0.3">
      <c r="E25" s="8" t="s">
        <v>48</v>
      </c>
      <c r="F25" s="8" t="s">
        <v>42</v>
      </c>
      <c r="G25" s="1">
        <f t="shared" ref="G25:L25" si="4">MAX(G24,G22)</f>
        <v>5.7659554294819761</v>
      </c>
      <c r="H25" s="1">
        <f t="shared" si="4"/>
        <v>6.181858753480852</v>
      </c>
      <c r="I25" s="1">
        <f t="shared" si="4"/>
        <v>7.366556431522497</v>
      </c>
      <c r="J25" s="1">
        <f t="shared" si="4"/>
        <v>5.6393296941939797</v>
      </c>
      <c r="K25" s="1">
        <f t="shared" si="4"/>
        <v>6.0493073400479824</v>
      </c>
      <c r="L25" s="1">
        <f t="shared" si="4"/>
        <v>5.4434934601379785</v>
      </c>
    </row>
    <row r="27" spans="2:14" x14ac:dyDescent="0.3">
      <c r="G27" s="9" t="s">
        <v>49</v>
      </c>
      <c r="H27" s="9"/>
      <c r="I27" s="9"/>
      <c r="J27" s="9"/>
      <c r="K27" s="9"/>
      <c r="L27" s="9"/>
      <c r="M27" s="9"/>
      <c r="N27" s="9"/>
    </row>
    <row r="28" spans="2:14" x14ac:dyDescent="0.3">
      <c r="G28" s="2">
        <f>MAX(ABS(G14),ABS(G15))*$C$22</f>
        <v>1888.84</v>
      </c>
      <c r="H28" s="2">
        <f t="shared" ref="H28:N28" si="5">MAX(ABS(H14),ABS(H15))*$C$22</f>
        <v>2491.04</v>
      </c>
      <c r="I28" s="2">
        <f t="shared" si="5"/>
        <v>5516.54</v>
      </c>
      <c r="J28" s="2">
        <f t="shared" si="5"/>
        <v>6617.12</v>
      </c>
      <c r="K28" s="2"/>
      <c r="L28" s="2"/>
      <c r="M28" s="2">
        <f t="shared" si="5"/>
        <v>2837.92</v>
      </c>
      <c r="N28" s="2">
        <f t="shared" si="5"/>
        <v>10116.74</v>
      </c>
    </row>
  </sheetData>
  <mergeCells count="4">
    <mergeCell ref="G16:N16"/>
    <mergeCell ref="G18:H18"/>
    <mergeCell ref="I18:J18"/>
    <mergeCell ref="G27:N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OutputForces Working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Timothy De Goede</cp:lastModifiedBy>
  <dcterms:created xsi:type="dcterms:W3CDTF">2022-11-27T13:35:29Z</dcterms:created>
  <dcterms:modified xsi:type="dcterms:W3CDTF">2022-11-30T18:11:20Z</dcterms:modified>
</cp:coreProperties>
</file>