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Old\"/>
    </mc:Choice>
  </mc:AlternateContent>
  <xr:revisionPtr revIDLastSave="0" documentId="13_ncr:1_{FE9379A7-9E62-4753-AB60-D622457871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 s="1"/>
  <c r="I32" i="1"/>
  <c r="I33" i="1" s="1"/>
  <c r="J32" i="1"/>
  <c r="K32" i="1"/>
  <c r="L32" i="1"/>
  <c r="G32" i="1"/>
  <c r="G33" i="1" s="1"/>
  <c r="G37" i="1" s="1"/>
  <c r="J33" i="1"/>
  <c r="K33" i="1"/>
  <c r="K37" i="1" s="1"/>
  <c r="L33" i="1"/>
  <c r="L37" i="1" s="1"/>
  <c r="N42" i="1"/>
  <c r="M42" i="1"/>
  <c r="J42" i="1"/>
  <c r="I42" i="1"/>
  <c r="H42" i="1"/>
  <c r="G42" i="1"/>
  <c r="L36" i="1"/>
  <c r="K36" i="1"/>
  <c r="J36" i="1"/>
  <c r="I36" i="1"/>
  <c r="H36" i="1"/>
  <c r="G36" i="1"/>
  <c r="L34" i="1"/>
  <c r="K34" i="1"/>
  <c r="J34" i="1"/>
  <c r="I34" i="1"/>
  <c r="H34" i="1"/>
  <c r="G34" i="1"/>
  <c r="J37" i="1" l="1"/>
  <c r="H37" i="1"/>
  <c r="H38" i="1" s="1"/>
  <c r="H39" i="1" s="1"/>
  <c r="I37" i="1"/>
  <c r="H35" i="1"/>
  <c r="I35" i="1"/>
  <c r="J35" i="1"/>
  <c r="K35" i="1"/>
  <c r="K38" i="1" s="1"/>
  <c r="K39" i="1" s="1"/>
  <c r="L35" i="1"/>
  <c r="L38" i="1" s="1"/>
  <c r="L39" i="1" s="1"/>
  <c r="G35" i="1"/>
  <c r="G38" i="1" s="1"/>
  <c r="G39" i="1" s="1"/>
  <c r="J38" i="1" l="1"/>
  <c r="J39" i="1" s="1"/>
  <c r="I38" i="1"/>
  <c r="I39" i="1" s="1"/>
</calcChain>
</file>

<file path=xl/sharedStrings.xml><?xml version="1.0" encoding="utf-8"?>
<sst xmlns="http://schemas.openxmlformats.org/spreadsheetml/2006/main" count="66" uniqueCount="54">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</sst>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G19" sqref="G19"/>
    </sheetView>
  </sheetViews>
  <sheetFormatPr defaultRowHeight="14.4" x14ac:dyDescent="0.3"/>
  <cols>
    <col min="1" max="1" width="3" bestFit="1" customWidth="1"/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782.97989744399797</v>
      </c>
      <c r="H3">
        <v>-572.50061513668697</v>
      </c>
      <c r="I3">
        <v>-2167.8651733656202</v>
      </c>
      <c r="J3">
        <v>2122.4985309691501</v>
      </c>
      <c r="K3">
        <v>-1068.2826776264901</v>
      </c>
      <c r="L3">
        <v>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439.70980188227799</v>
      </c>
      <c r="H6">
        <v>-1488.9974753428</v>
      </c>
      <c r="I6">
        <v>-1425.5946832877401</v>
      </c>
      <c r="J6">
        <v>4602.3698967318996</v>
      </c>
      <c r="K6">
        <v>-1199.8738790150101</v>
      </c>
      <c r="L6" s="1">
        <v>-9.0908400598998995E-11</v>
      </c>
      <c r="M6">
        <v>1820.67457323588</v>
      </c>
      <c r="N6">
        <v>5864.3057079115097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1351.10819353888</v>
      </c>
      <c r="H7">
        <v>-1637.0776013995901</v>
      </c>
      <c r="I7">
        <v>-4275.8384419170598</v>
      </c>
      <c r="J7">
        <v>5419.7410021055703</v>
      </c>
      <c r="K7">
        <v>-1161.3958171773299</v>
      </c>
      <c r="L7">
        <v>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268.80580803791599</v>
      </c>
      <c r="H8">
        <v>-1419.47167458833</v>
      </c>
      <c r="I8">
        <v>-1591.5036580348701</v>
      </c>
      <c r="J8">
        <v>4495.5437863638699</v>
      </c>
      <c r="K8">
        <v>-1200.0051473609999</v>
      </c>
      <c r="L8">
        <v>239.70814036845101</v>
      </c>
      <c r="M8">
        <v>1616.85560928224</v>
      </c>
      <c r="N8">
        <v>5910.1436970086697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1180.20419969452</v>
      </c>
      <c r="H9">
        <v>-1567.55180064512</v>
      </c>
      <c r="I9">
        <v>-4441.7474166641796</v>
      </c>
      <c r="J9">
        <v>5312.9148917375396</v>
      </c>
      <c r="K9">
        <v>-1161.52708552332</v>
      </c>
      <c r="L9">
        <v>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25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25</v>
      </c>
      <c r="C15">
        <v>750</v>
      </c>
      <c r="D15">
        <v>0</v>
      </c>
      <c r="E15">
        <v>750</v>
      </c>
      <c r="F15">
        <v>0</v>
      </c>
      <c r="G15">
        <v>-664.70908521999104</v>
      </c>
      <c r="H15">
        <v>171.997965310795</v>
      </c>
      <c r="I15">
        <v>2533.04747224116</v>
      </c>
      <c r="J15">
        <v>-636.07296783575396</v>
      </c>
      <c r="K15">
        <v>-1068.0647777997899</v>
      </c>
      <c r="L15">
        <v>-198.95261820202899</v>
      </c>
      <c r="M15">
        <v>793.31437571462402</v>
      </c>
      <c r="N15">
        <v>3092.79491279372</v>
      </c>
    </row>
    <row r="16" spans="1:14" x14ac:dyDescent="0.3">
      <c r="A16">
        <v>14</v>
      </c>
      <c r="B16" t="s">
        <v>25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25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25</v>
      </c>
      <c r="C18">
        <v>0</v>
      </c>
      <c r="D18">
        <v>1500</v>
      </c>
      <c r="E18">
        <v>750</v>
      </c>
      <c r="F18">
        <v>0</v>
      </c>
      <c r="G18">
        <v>439.70980188227799</v>
      </c>
      <c r="H18">
        <v>-1488.9974753428</v>
      </c>
      <c r="I18">
        <v>-1425.5946832877401</v>
      </c>
      <c r="J18">
        <v>4602.3698967318996</v>
      </c>
      <c r="K18">
        <v>-1199.8738790150101</v>
      </c>
      <c r="L18" s="1">
        <v>-9.0908400598998995E-11</v>
      </c>
      <c r="M18">
        <v>1820.67457323588</v>
      </c>
      <c r="N18">
        <v>5864.3057079115097</v>
      </c>
    </row>
    <row r="19" spans="1:14" x14ac:dyDescent="0.3">
      <c r="A19">
        <v>17</v>
      </c>
      <c r="B19" t="s">
        <v>25</v>
      </c>
      <c r="C19">
        <v>1060</v>
      </c>
      <c r="D19">
        <v>1060</v>
      </c>
      <c r="E19">
        <v>750</v>
      </c>
      <c r="F19">
        <v>0</v>
      </c>
      <c r="G19">
        <v>-694.95890195955496</v>
      </c>
      <c r="H19">
        <v>-584.85294103382103</v>
      </c>
      <c r="I19">
        <v>2368.1180972072002</v>
      </c>
      <c r="J19">
        <v>1520.95995046131</v>
      </c>
      <c r="K19">
        <v>-1161.08785208893</v>
      </c>
      <c r="L19">
        <v>-281.18636705892197</v>
      </c>
      <c r="M19">
        <v>513.39898419568306</v>
      </c>
      <c r="N19">
        <v>1336.4547696890399</v>
      </c>
    </row>
    <row r="20" spans="1:14" x14ac:dyDescent="0.3">
      <c r="A20">
        <v>18</v>
      </c>
      <c r="B20" t="s">
        <v>25</v>
      </c>
      <c r="C20">
        <v>0</v>
      </c>
      <c r="D20">
        <v>1500</v>
      </c>
      <c r="E20">
        <v>750</v>
      </c>
      <c r="F20">
        <v>-200</v>
      </c>
      <c r="G20">
        <v>268.80580803791599</v>
      </c>
      <c r="H20">
        <v>-1419.47167458833</v>
      </c>
      <c r="I20">
        <v>-1591.5036580348701</v>
      </c>
      <c r="J20">
        <v>4495.5437863638699</v>
      </c>
      <c r="K20">
        <v>-1200.0051473609999</v>
      </c>
      <c r="L20">
        <v>239.70814036845101</v>
      </c>
      <c r="M20">
        <v>1616.85560928224</v>
      </c>
      <c r="N20">
        <v>5910.1436970086697</v>
      </c>
    </row>
    <row r="21" spans="1:14" x14ac:dyDescent="0.3">
      <c r="A21">
        <v>19</v>
      </c>
      <c r="B21" t="s">
        <v>25</v>
      </c>
      <c r="C21">
        <v>1060</v>
      </c>
      <c r="D21">
        <v>1060</v>
      </c>
      <c r="E21">
        <v>750</v>
      </c>
      <c r="F21">
        <v>-200</v>
      </c>
      <c r="G21">
        <v>-865.86289580391599</v>
      </c>
      <c r="H21">
        <v>-515.32714027935299</v>
      </c>
      <c r="I21">
        <v>2202.2091224600699</v>
      </c>
      <c r="J21">
        <v>1414.13384009328</v>
      </c>
      <c r="K21">
        <v>-1161.2191204349199</v>
      </c>
      <c r="L21">
        <v>-41.478226690380197</v>
      </c>
      <c r="M21">
        <v>631.60494796823195</v>
      </c>
      <c r="N21">
        <v>1242.9232003530999</v>
      </c>
    </row>
    <row r="22" spans="1:14" x14ac:dyDescent="0.3">
      <c r="A22">
        <v>20</v>
      </c>
      <c r="B22" t="s">
        <v>25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25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25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25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26</v>
      </c>
      <c r="C26">
        <v>-1500</v>
      </c>
      <c r="D26">
        <v>-1500</v>
      </c>
      <c r="E26">
        <v>750</v>
      </c>
      <c r="F26">
        <v>-200</v>
      </c>
      <c r="G26">
        <v>-1559.4575703963401</v>
      </c>
      <c r="H26">
        <v>-1637.0776013995901</v>
      </c>
      <c r="I26">
        <v>-4684.2304709161399</v>
      </c>
      <c r="J26">
        <v>-4040.1415493402001</v>
      </c>
      <c r="K26">
        <v>-1200.0051473609999</v>
      </c>
      <c r="L26">
        <v>-281.18636705892197</v>
      </c>
      <c r="M26">
        <v>96.946732237505202</v>
      </c>
      <c r="N26">
        <v>595.44235304784195</v>
      </c>
    </row>
    <row r="27" spans="1:14" x14ac:dyDescent="0.3">
      <c r="A27">
        <v>25</v>
      </c>
      <c r="B27" t="s">
        <v>27</v>
      </c>
      <c r="C27">
        <v>1500</v>
      </c>
      <c r="D27">
        <v>1500</v>
      </c>
      <c r="E27">
        <v>750</v>
      </c>
      <c r="F27">
        <v>0</v>
      </c>
      <c r="G27">
        <v>1351.10819353888</v>
      </c>
      <c r="H27">
        <v>1306.1007523281701</v>
      </c>
      <c r="I27">
        <v>4717.5948202974296</v>
      </c>
      <c r="J27">
        <v>5419.7410021055703</v>
      </c>
      <c r="K27">
        <v>-936.473576411267</v>
      </c>
      <c r="L27">
        <v>637.61337677257302</v>
      </c>
      <c r="M27">
        <v>2749.7001208574202</v>
      </c>
      <c r="N27">
        <v>9388.9929324024397</v>
      </c>
    </row>
    <row r="28" spans="1:14" x14ac:dyDescent="0.3">
      <c r="G28" s="12" t="s">
        <v>28</v>
      </c>
      <c r="H28" s="12"/>
      <c r="I28" s="12"/>
      <c r="J28" s="12"/>
      <c r="K28" s="12"/>
      <c r="L28" s="12"/>
      <c r="M28" s="12"/>
      <c r="N28" s="12"/>
    </row>
    <row r="29" spans="1:14" x14ac:dyDescent="0.3">
      <c r="B29" s="2" t="s">
        <v>29</v>
      </c>
      <c r="C29" s="3">
        <v>210000000000</v>
      </c>
    </row>
    <row r="30" spans="1:14" x14ac:dyDescent="0.3">
      <c r="B30" s="2" t="s">
        <v>30</v>
      </c>
      <c r="C30" s="3">
        <v>240000000</v>
      </c>
      <c r="G30" s="12" t="s">
        <v>31</v>
      </c>
      <c r="H30" s="12"/>
      <c r="I30" s="12" t="s">
        <v>32</v>
      </c>
      <c r="J30" s="12"/>
      <c r="K30" s="2" t="s">
        <v>33</v>
      </c>
      <c r="L30" s="2" t="s">
        <v>34</v>
      </c>
      <c r="N30" s="2" t="s">
        <v>35</v>
      </c>
    </row>
    <row r="31" spans="1:14" x14ac:dyDescent="0.3">
      <c r="F31" s="2" t="s">
        <v>36</v>
      </c>
      <c r="G31" s="4">
        <v>427</v>
      </c>
      <c r="H31" s="4">
        <v>212</v>
      </c>
      <c r="I31" s="4">
        <v>512</v>
      </c>
      <c r="J31" s="4">
        <v>340</v>
      </c>
      <c r="K31" s="4">
        <v>366</v>
      </c>
      <c r="L31" s="4">
        <v>394</v>
      </c>
      <c r="N31" s="4" t="s">
        <v>37</v>
      </c>
    </row>
    <row r="32" spans="1:14" x14ac:dyDescent="0.3">
      <c r="F32" s="2" t="s">
        <v>49</v>
      </c>
      <c r="G32" s="4">
        <f>25.4*5/8</f>
        <v>15.875</v>
      </c>
      <c r="H32" s="4">
        <f t="shared" ref="H32:L32" si="0">25.4*5/8</f>
        <v>15.875</v>
      </c>
      <c r="I32" s="4">
        <f t="shared" si="0"/>
        <v>15.875</v>
      </c>
      <c r="J32" s="4">
        <f t="shared" si="0"/>
        <v>15.875</v>
      </c>
      <c r="K32" s="4">
        <f t="shared" si="0"/>
        <v>15.875</v>
      </c>
      <c r="L32" s="4">
        <f t="shared" si="0"/>
        <v>15.875</v>
      </c>
      <c r="N32" s="4"/>
    </row>
    <row r="33" spans="2:14" x14ac:dyDescent="0.3">
      <c r="B33" s="2" t="s">
        <v>38</v>
      </c>
      <c r="C33" s="4">
        <v>2</v>
      </c>
      <c r="F33" s="2" t="s">
        <v>50</v>
      </c>
      <c r="G33" s="5">
        <f>G32/2000</f>
        <v>7.9375000000000001E-3</v>
      </c>
      <c r="H33" s="5">
        <f t="shared" ref="H33:L33" si="1">H32/2000</f>
        <v>7.9375000000000001E-3</v>
      </c>
      <c r="I33" s="5">
        <f t="shared" si="1"/>
        <v>7.9375000000000001E-3</v>
      </c>
      <c r="J33" s="5">
        <f t="shared" si="1"/>
        <v>7.9375000000000001E-3</v>
      </c>
      <c r="K33" s="5">
        <f t="shared" si="1"/>
        <v>7.9375000000000001E-3</v>
      </c>
      <c r="L33" s="5">
        <f t="shared" si="1"/>
        <v>7.9375000000000001E-3</v>
      </c>
      <c r="N33" s="5" t="s">
        <v>39</v>
      </c>
    </row>
    <row r="34" spans="2:14" x14ac:dyDescent="0.3">
      <c r="B34" s="2" t="s">
        <v>40</v>
      </c>
      <c r="C34" s="4">
        <v>2</v>
      </c>
      <c r="E34" s="2" t="s">
        <v>41</v>
      </c>
      <c r="F34" s="2" t="s">
        <v>42</v>
      </c>
      <c r="G34" s="6">
        <f>-G26*(G31/1000)^2/(PI()^2*$C29/$C33)</f>
        <v>2.743723029846406E-10</v>
      </c>
      <c r="H34" s="6">
        <f t="shared" ref="H34:L34" si="2">-H26*(H31/1000)^2/(PI()^2*$C29/$C33)</f>
        <v>7.0998952924869715E-11</v>
      </c>
      <c r="I34" s="6">
        <f t="shared" si="2"/>
        <v>1.1849202794913647E-9</v>
      </c>
      <c r="J34" s="6">
        <f t="shared" si="2"/>
        <v>4.5067697522301772E-10</v>
      </c>
      <c r="K34" s="6">
        <f t="shared" si="2"/>
        <v>1.5511587080155247E-10</v>
      </c>
      <c r="L34" s="6">
        <f t="shared" si="2"/>
        <v>4.2120901712699626E-11</v>
      </c>
      <c r="N34" s="7" t="s">
        <v>43</v>
      </c>
    </row>
    <row r="35" spans="2:14" x14ac:dyDescent="0.3">
      <c r="B35" s="2" t="s">
        <v>44</v>
      </c>
      <c r="C35" s="4">
        <v>2</v>
      </c>
      <c r="F35" s="2" t="s">
        <v>51</v>
      </c>
      <c r="G35" s="8">
        <f>IF(G34&gt;0,(G33-((-G34+PI() * (G33)^4/4)*4/PI())^0.25)*1000,"Tension only")</f>
        <v>0.18071672246859799</v>
      </c>
      <c r="H35" s="8">
        <f t="shared" ref="H35:L35" si="3">IF(H34&gt;0,(H33-((-H34+PI() * (H33)^4/4)*4/PI())^0.25)*1000,"Tension only")</f>
        <v>4.5582025186684944E-2</v>
      </c>
      <c r="I35" s="8">
        <f t="shared" si="3"/>
        <v>0.89431179910125314</v>
      </c>
      <c r="J35" s="8">
        <f t="shared" si="3"/>
        <v>0.30386398894015082</v>
      </c>
      <c r="K35" s="8">
        <f t="shared" si="3"/>
        <v>0.10062885043120653</v>
      </c>
      <c r="L35" s="8">
        <f t="shared" si="3"/>
        <v>2.6946897185780444E-2</v>
      </c>
    </row>
    <row r="36" spans="2:14" x14ac:dyDescent="0.3">
      <c r="E36" s="2" t="s">
        <v>45</v>
      </c>
      <c r="F36" s="2" t="s">
        <v>46</v>
      </c>
      <c r="G36" s="6">
        <f t="shared" ref="G36:L36" si="4">G27/$C30*$C34</f>
        <v>1.1259234946157332E-5</v>
      </c>
      <c r="H36" s="6">
        <f t="shared" si="4"/>
        <v>1.0884172936068084E-5</v>
      </c>
      <c r="I36" s="6">
        <f t="shared" si="4"/>
        <v>3.9313290169145244E-5</v>
      </c>
      <c r="J36" s="6">
        <f t="shared" si="4"/>
        <v>4.5164508350879752E-5</v>
      </c>
      <c r="K36" s="6">
        <f t="shared" si="4"/>
        <v>-7.8039464700938912E-6</v>
      </c>
      <c r="L36" s="6">
        <f t="shared" si="4"/>
        <v>5.3134448064381082E-6</v>
      </c>
    </row>
    <row r="37" spans="2:14" x14ac:dyDescent="0.3">
      <c r="F37" s="2" t="s">
        <v>51</v>
      </c>
      <c r="G37" s="8">
        <f>(G33-(G33^2-G36/PI())^0.5)*1000</f>
        <v>0.2290643314760612</v>
      </c>
      <c r="H37" s="8">
        <f t="shared" ref="H37:L37" si="5">(H33-(H33^2-H36/PI())^0.5)*1000</f>
        <v>0.22132436685663032</v>
      </c>
      <c r="I37" s="8">
        <f t="shared" si="5"/>
        <v>0.8318615817613515</v>
      </c>
      <c r="J37" s="8">
        <f t="shared" si="5"/>
        <v>0.96415096691090596</v>
      </c>
      <c r="K37" s="8">
        <f t="shared" si="5"/>
        <v>-0.15496436894719795</v>
      </c>
      <c r="L37" s="8">
        <f t="shared" si="5"/>
        <v>0.10726473926748331</v>
      </c>
    </row>
    <row r="38" spans="2:14" x14ac:dyDescent="0.3">
      <c r="E38" s="2" t="s">
        <v>47</v>
      </c>
      <c r="F38" s="2" t="s">
        <v>52</v>
      </c>
      <c r="G38" s="9">
        <f t="shared" ref="G38:L38" si="6">MAX(G37,G35)</f>
        <v>0.2290643314760612</v>
      </c>
      <c r="H38" s="9">
        <f t="shared" si="6"/>
        <v>0.22132436685663032</v>
      </c>
      <c r="I38" s="9">
        <f t="shared" si="6"/>
        <v>0.89431179910125314</v>
      </c>
      <c r="J38" s="9">
        <f t="shared" si="6"/>
        <v>0.96415096691090596</v>
      </c>
      <c r="K38" s="9">
        <f t="shared" si="6"/>
        <v>0.10062885043120653</v>
      </c>
      <c r="L38" s="9">
        <f t="shared" si="6"/>
        <v>0.10726473926748331</v>
      </c>
    </row>
    <row r="39" spans="2:14" x14ac:dyDescent="0.3">
      <c r="E39" s="10"/>
      <c r="F39" s="2" t="s">
        <v>53</v>
      </c>
      <c r="G39" s="11">
        <f>G38/25.4</f>
        <v>9.0182807667740627E-3</v>
      </c>
      <c r="H39" s="11">
        <f t="shared" ref="H39:L39" si="7">H38/25.4</f>
        <v>8.7135577502610358E-3</v>
      </c>
      <c r="I39" s="11">
        <f t="shared" si="7"/>
        <v>3.5209125948868235E-2</v>
      </c>
      <c r="J39" s="11">
        <f t="shared" si="7"/>
        <v>3.7958699484681342E-2</v>
      </c>
      <c r="K39" s="11">
        <f t="shared" si="7"/>
        <v>3.9617657650081314E-3</v>
      </c>
      <c r="L39" s="11">
        <f t="shared" si="7"/>
        <v>4.2230212310032803E-3</v>
      </c>
    </row>
    <row r="41" spans="2:14" x14ac:dyDescent="0.3">
      <c r="G41" s="12" t="s">
        <v>48</v>
      </c>
      <c r="H41" s="12"/>
      <c r="I41" s="12"/>
      <c r="J41" s="12"/>
      <c r="K41" s="12"/>
      <c r="L41" s="12"/>
      <c r="M41" s="12"/>
      <c r="N41" s="12"/>
    </row>
    <row r="42" spans="2:14" x14ac:dyDescent="0.3">
      <c r="G42" s="7">
        <f>MAX(ABS(G26),ABS(G27))*$C35</f>
        <v>3118.9151407926802</v>
      </c>
      <c r="H42" s="7">
        <f t="shared" ref="H42:J42" si="8">MAX(ABS(H26),ABS(H27))*$C35</f>
        <v>3274.1552027991802</v>
      </c>
      <c r="I42" s="7">
        <f t="shared" si="8"/>
        <v>9435.1896405948592</v>
      </c>
      <c r="J42" s="7">
        <f t="shared" si="8"/>
        <v>10839.482004211141</v>
      </c>
      <c r="K42" s="7"/>
      <c r="L42" s="7"/>
      <c r="M42" s="7">
        <f>MAX(ABS(M26),ABS(M27))*$C35</f>
        <v>5499.4002417148404</v>
      </c>
      <c r="N42" s="7">
        <f>MAX(ABS(N26),ABS(N27))*$C35</f>
        <v>18777.985864804879</v>
      </c>
    </row>
  </sheetData>
  <mergeCells count="4">
    <mergeCell ref="G28:N28"/>
    <mergeCell ref="G30:H30"/>
    <mergeCell ref="I30:J30"/>
    <mergeCell ref="G41:N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2023-01-07T20:37:19Z</dcterms:modified>
</cp:coreProperties>
</file>