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osha\Desktop\магистратура\"/>
    </mc:Choice>
  </mc:AlternateContent>
  <xr:revisionPtr revIDLastSave="0" documentId="8_{C27AB2FF-263F-4489-A7BA-2A19DC139B8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С-66 BG-11" sheetId="5" r:id="rId1"/>
    <sheet name="С-66 меласса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6" l="1"/>
  <c r="H32" i="6"/>
  <c r="H29" i="6"/>
  <c r="H26" i="6"/>
  <c r="H23" i="6"/>
  <c r="H20" i="6"/>
  <c r="H16" i="6"/>
  <c r="H13" i="6"/>
  <c r="H10" i="6"/>
  <c r="H7" i="6"/>
  <c r="H4" i="6"/>
  <c r="G29" i="6"/>
  <c r="G26" i="6"/>
  <c r="D12" i="6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" i="5"/>
</calcChain>
</file>

<file path=xl/sharedStrings.xml><?xml version="1.0" encoding="utf-8"?>
<sst xmlns="http://schemas.openxmlformats.org/spreadsheetml/2006/main" count="38" uniqueCount="21">
  <si>
    <t>Сутки</t>
  </si>
  <si>
    <t>Плотность суспензии</t>
  </si>
  <si>
    <t>на приборе ИПС при 650нм</t>
  </si>
  <si>
    <t>Оптическая плотность</t>
  </si>
  <si>
    <t>На спектрофотометре при 750нм</t>
  </si>
  <si>
    <t>Кол-во клеток(всего), ед.</t>
  </si>
  <si>
    <t>подсчет по камере горяева</t>
  </si>
  <si>
    <t>Кол-во мертвых клеток, ед.</t>
  </si>
  <si>
    <t>подчет по камере горяева при помощи дифференциального метода окрашивания</t>
  </si>
  <si>
    <t>Содержание хлорофилла-а, мкг/л</t>
  </si>
  <si>
    <t>Сухая масса, г</t>
  </si>
  <si>
    <t>Отношение биомассы к объему, г/л</t>
  </si>
  <si>
    <t>сухая биомасса/объем из которого получена (титр)</t>
  </si>
  <si>
    <t>BG-11</t>
  </si>
  <si>
    <t>С-66</t>
  </si>
  <si>
    <t>меласса</t>
  </si>
  <si>
    <t>Штамм</t>
  </si>
  <si>
    <t>Среда</t>
  </si>
  <si>
    <t>Фаза</t>
  </si>
  <si>
    <t>Количество по форм уле</t>
  </si>
  <si>
    <t>*10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</si>
</sst>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wrapText="1"/>
    </xf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164" fontId="3" fillId="0" borderId="4" xfId="1" applyNumberFormat="1" applyFont="1" applyBorder="1"/>
    <xf numFmtId="0" fontId="0" fillId="0" borderId="1" xfId="0" applyBorder="1" applyAlignment="1">
      <alignment wrapText="1"/>
    </xf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3" fillId="0" borderId="2" xfId="0" applyNumberFormat="1" applyFont="1" applyBorder="1"/>
    <xf numFmtId="164" fontId="3" fillId="0" borderId="3" xfId="0" applyNumberFormat="1" applyFont="1" applyBorder="1"/>
    <xf numFmtId="164" fontId="3" fillId="0" borderId="4" xfId="0" applyNumberFormat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3" fillId="0" borderId="2" xfId="1" applyFont="1" applyBorder="1"/>
    <xf numFmtId="0" fontId="3" fillId="0" borderId="3" xfId="1" applyFont="1" applyBorder="1"/>
    <xf numFmtId="0" fontId="1" fillId="0" borderId="4" xfId="1" applyBorder="1"/>
    <xf numFmtId="0" fontId="3" fillId="0" borderId="4" xfId="1" applyFont="1" applyBorder="1"/>
    <xf numFmtId="0" fontId="0" fillId="0" borderId="7" xfId="0" applyBorder="1" applyAlignment="1">
      <alignment wrapText="1"/>
    </xf>
    <xf numFmtId="0" fontId="2" fillId="0" borderId="8" xfId="1" applyFont="1" applyBorder="1"/>
    <xf numFmtId="0" fontId="2" fillId="0" borderId="6" xfId="1" applyFont="1" applyBorder="1"/>
    <xf numFmtId="0" fontId="2" fillId="0" borderId="9" xfId="1" applyFont="1" applyBorder="1"/>
    <xf numFmtId="0" fontId="0" fillId="0" borderId="2" xfId="0" applyBorder="1" applyAlignment="1">
      <alignment wrapText="1"/>
    </xf>
    <xf numFmtId="2" fontId="0" fillId="0" borderId="2" xfId="0" applyNumberFormat="1" applyBorder="1" applyAlignment="1">
      <alignment horizontal="center" wrapText="1"/>
    </xf>
    <xf numFmtId="0" fontId="5" fillId="3" borderId="0" xfId="0" applyFont="1" applyFill="1"/>
    <xf numFmtId="165" fontId="3" fillId="0" borderId="2" xfId="2" applyNumberFormat="1" applyFont="1" applyBorder="1"/>
    <xf numFmtId="165" fontId="3" fillId="0" borderId="3" xfId="2" applyNumberFormat="1" applyFont="1" applyBorder="1"/>
    <xf numFmtId="165" fontId="3" fillId="0" borderId="4" xfId="2" applyNumberFormat="1" applyFont="1" applyBorder="1"/>
    <xf numFmtId="165" fontId="4" fillId="0" borderId="4" xfId="2" applyNumberFormat="1" applyBorder="1"/>
    <xf numFmtId="165" fontId="4" fillId="0" borderId="2" xfId="2" applyNumberFormat="1" applyBorder="1"/>
    <xf numFmtId="165" fontId="4" fillId="0" borderId="3" xfId="2" applyNumberForma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5" fillId="4" borderId="0" xfId="0" applyFont="1" applyFill="1"/>
    <xf numFmtId="0" fontId="0" fillId="2" borderId="2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2" fontId="0" fillId="0" borderId="4" xfId="0" applyNumberFormat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6" xfId="0" applyFill="1" applyBorder="1" applyAlignment="1">
      <alignment wrapText="1"/>
    </xf>
    <xf numFmtId="165" fontId="0" fillId="0" borderId="3" xfId="0" applyNumberFormat="1" applyBorder="1" applyAlignment="1">
      <alignment wrapText="1"/>
    </xf>
    <xf numFmtId="164" fontId="0" fillId="0" borderId="4" xfId="0" applyNumberFormat="1" applyBorder="1" applyAlignment="1">
      <alignment wrapText="1"/>
    </xf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3">
    <cellStyle name="Обычный" xfId="0" builtinId="0"/>
    <cellStyle name="Обычный 2" xfId="1" xr:uid="{C5698928-BB5B-4160-BCE5-921D55F21F26}"/>
    <cellStyle name="Обычный 3" xfId="2" xr:uid="{C7CC2781-F784-48BE-9DBA-8D18510741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BF20-E362-4C95-96EA-72516C088E47}">
  <dimension ref="A1:N34"/>
  <sheetViews>
    <sheetView zoomScale="74" workbookViewId="0">
      <selection activeCell="A31" sqref="A31:A33"/>
    </sheetView>
  </sheetViews>
  <sheetFormatPr defaultRowHeight="14.4" x14ac:dyDescent="0.3"/>
  <cols>
    <col min="2" max="2" width="16.77734375" customWidth="1"/>
    <col min="3" max="3" width="17.5546875" customWidth="1"/>
    <col min="4" max="4" width="19.109375" customWidth="1"/>
    <col min="5" max="5" width="20.88671875" customWidth="1"/>
    <col min="6" max="6" width="25" customWidth="1"/>
    <col min="7" max="7" width="41" customWidth="1"/>
    <col min="8" max="8" width="37" customWidth="1"/>
    <col min="9" max="9" width="15.44140625" customWidth="1"/>
    <col min="10" max="10" width="16.88671875" customWidth="1"/>
    <col min="11" max="11" width="14" customWidth="1"/>
    <col min="13" max="13" width="10.44140625" bestFit="1" customWidth="1"/>
  </cols>
  <sheetData>
    <row r="1" spans="1:14" x14ac:dyDescent="0.3">
      <c r="A1" s="30" t="s">
        <v>14</v>
      </c>
      <c r="B1" s="30" t="s">
        <v>13</v>
      </c>
    </row>
    <row r="2" spans="1:14" ht="43.2" x14ac:dyDescent="0.3">
      <c r="A2" s="37" t="s">
        <v>0</v>
      </c>
      <c r="B2" s="38" t="s">
        <v>1</v>
      </c>
      <c r="C2" s="38" t="s">
        <v>3</v>
      </c>
      <c r="D2" s="38" t="s">
        <v>5</v>
      </c>
      <c r="E2" s="38" t="s">
        <v>7</v>
      </c>
      <c r="F2" s="38" t="s">
        <v>9</v>
      </c>
      <c r="G2" s="38" t="s">
        <v>10</v>
      </c>
      <c r="H2" s="38" t="s">
        <v>11</v>
      </c>
      <c r="I2" s="37" t="s">
        <v>16</v>
      </c>
      <c r="J2" s="37" t="s">
        <v>17</v>
      </c>
      <c r="K2" s="37" t="s">
        <v>18</v>
      </c>
      <c r="M2" s="47" t="s">
        <v>19</v>
      </c>
      <c r="N2" t="s">
        <v>20</v>
      </c>
    </row>
    <row r="3" spans="1:14" x14ac:dyDescent="0.3">
      <c r="A3" s="44">
        <v>0</v>
      </c>
      <c r="B3" s="10">
        <v>0.121</v>
      </c>
      <c r="C3" s="10">
        <v>0.184</v>
      </c>
      <c r="D3" s="10">
        <v>127</v>
      </c>
      <c r="E3" s="24">
        <v>9</v>
      </c>
      <c r="F3" s="29">
        <v>64.5762</v>
      </c>
      <c r="G3" s="10">
        <v>6.9999999999999999E-4</v>
      </c>
      <c r="H3" s="10"/>
      <c r="I3" s="41">
        <v>0</v>
      </c>
      <c r="J3" s="41">
        <v>0</v>
      </c>
      <c r="K3" s="45">
        <v>0</v>
      </c>
      <c r="M3">
        <f>D3*1000/0.00025</f>
        <v>508000000</v>
      </c>
      <c r="N3">
        <f>M3/1000000</f>
        <v>508</v>
      </c>
    </row>
    <row r="4" spans="1:14" x14ac:dyDescent="0.3">
      <c r="A4" s="53">
        <v>1</v>
      </c>
      <c r="B4" s="4">
        <v>0.183</v>
      </c>
      <c r="C4" s="11">
        <v>0.23</v>
      </c>
      <c r="D4" s="17">
        <v>261</v>
      </c>
      <c r="E4" s="25">
        <v>13</v>
      </c>
      <c r="F4" s="50">
        <v>109.28742</v>
      </c>
      <c r="G4" s="31">
        <v>1.1999999999999999E-3</v>
      </c>
      <c r="H4" s="35">
        <v>4.9999999999999996E-2</v>
      </c>
      <c r="I4" s="41">
        <v>0</v>
      </c>
      <c r="J4" s="41">
        <v>0</v>
      </c>
      <c r="K4" s="45">
        <v>0</v>
      </c>
      <c r="M4">
        <f t="shared" ref="M4:M33" si="0">D4*1000/0.00025</f>
        <v>1044000000</v>
      </c>
      <c r="N4">
        <f t="shared" ref="N4:N33" si="1">M4/1000000</f>
        <v>1044</v>
      </c>
    </row>
    <row r="5" spans="1:14" x14ac:dyDescent="0.3">
      <c r="A5" s="53"/>
      <c r="B5" s="5">
        <v>0.193</v>
      </c>
      <c r="C5" s="12">
        <v>0.22700000000000001</v>
      </c>
      <c r="D5" s="18">
        <v>258</v>
      </c>
      <c r="E5" s="26">
        <v>12</v>
      </c>
      <c r="F5" s="51"/>
      <c r="G5" s="32"/>
      <c r="H5" s="36"/>
      <c r="I5" s="41">
        <v>0</v>
      </c>
      <c r="J5" s="41">
        <v>0</v>
      </c>
      <c r="K5" s="45">
        <v>0</v>
      </c>
      <c r="M5">
        <f t="shared" si="0"/>
        <v>1032000000</v>
      </c>
      <c r="N5">
        <f t="shared" si="1"/>
        <v>1032</v>
      </c>
    </row>
    <row r="6" spans="1:14" x14ac:dyDescent="0.3">
      <c r="A6" s="53"/>
      <c r="B6" s="6">
        <v>0.185</v>
      </c>
      <c r="C6" s="13">
        <v>0.23200000000000001</v>
      </c>
      <c r="D6" s="19">
        <v>265</v>
      </c>
      <c r="E6" s="27">
        <v>13</v>
      </c>
      <c r="F6" s="52"/>
      <c r="G6" s="33"/>
      <c r="H6" s="34"/>
      <c r="I6" s="41">
        <v>0</v>
      </c>
      <c r="J6" s="41">
        <v>0</v>
      </c>
      <c r="K6" s="45">
        <v>0</v>
      </c>
      <c r="M6">
        <f t="shared" si="0"/>
        <v>1060000000</v>
      </c>
      <c r="N6">
        <f t="shared" si="1"/>
        <v>1060</v>
      </c>
    </row>
    <row r="7" spans="1:14" x14ac:dyDescent="0.3">
      <c r="A7" s="53">
        <v>2</v>
      </c>
      <c r="B7" s="4">
        <v>0.60099999999999998</v>
      </c>
      <c r="C7" s="11">
        <v>0.47299999999999998</v>
      </c>
      <c r="D7" s="17">
        <v>739</v>
      </c>
      <c r="E7" s="25">
        <v>96</v>
      </c>
      <c r="F7" s="50">
        <v>271.93103999999994</v>
      </c>
      <c r="G7" s="31"/>
      <c r="H7" s="35"/>
      <c r="I7" s="41">
        <v>0</v>
      </c>
      <c r="J7" s="41">
        <v>0</v>
      </c>
      <c r="K7" s="45">
        <v>0</v>
      </c>
      <c r="M7">
        <f t="shared" si="0"/>
        <v>2956000000</v>
      </c>
      <c r="N7">
        <f t="shared" si="1"/>
        <v>2956</v>
      </c>
    </row>
    <row r="8" spans="1:14" x14ac:dyDescent="0.3">
      <c r="A8" s="53"/>
      <c r="B8" s="5">
        <v>0.6</v>
      </c>
      <c r="C8" s="12">
        <v>0.46800000000000003</v>
      </c>
      <c r="D8" s="18">
        <v>749</v>
      </c>
      <c r="E8" s="26">
        <v>93</v>
      </c>
      <c r="F8" s="51"/>
      <c r="G8" s="32"/>
      <c r="H8" s="36"/>
      <c r="I8" s="41">
        <v>0</v>
      </c>
      <c r="J8" s="41">
        <v>0</v>
      </c>
      <c r="K8" s="45">
        <v>0</v>
      </c>
      <c r="M8">
        <f t="shared" si="0"/>
        <v>2996000000</v>
      </c>
      <c r="N8">
        <f t="shared" si="1"/>
        <v>2996</v>
      </c>
    </row>
    <row r="9" spans="1:14" x14ac:dyDescent="0.3">
      <c r="A9" s="53"/>
      <c r="B9" s="6">
        <v>0.6</v>
      </c>
      <c r="C9" s="13">
        <v>0.47</v>
      </c>
      <c r="D9" s="19">
        <v>738</v>
      </c>
      <c r="E9" s="27">
        <v>94</v>
      </c>
      <c r="F9" s="52"/>
      <c r="G9" s="33">
        <v>3.2000000000000002E-3</v>
      </c>
      <c r="H9" s="34">
        <v>0.128</v>
      </c>
      <c r="I9" s="41">
        <v>0</v>
      </c>
      <c r="J9" s="41">
        <v>0</v>
      </c>
      <c r="K9" s="45">
        <v>0</v>
      </c>
      <c r="M9">
        <f t="shared" si="0"/>
        <v>2952000000</v>
      </c>
      <c r="N9">
        <f t="shared" si="1"/>
        <v>2952</v>
      </c>
    </row>
    <row r="10" spans="1:14" x14ac:dyDescent="0.3">
      <c r="A10" s="53">
        <v>3</v>
      </c>
      <c r="B10" s="4">
        <v>1.1779999999999999</v>
      </c>
      <c r="C10" s="11">
        <v>0.99199999999999999</v>
      </c>
      <c r="D10" s="17">
        <v>1670</v>
      </c>
      <c r="E10" s="17">
        <v>250</v>
      </c>
      <c r="F10" s="50">
        <v>532.59359999999992</v>
      </c>
      <c r="G10" s="31"/>
      <c r="H10" s="35"/>
      <c r="I10" s="41">
        <v>0</v>
      </c>
      <c r="J10" s="41">
        <v>0</v>
      </c>
      <c r="K10" s="45">
        <v>0</v>
      </c>
      <c r="M10">
        <f t="shared" si="0"/>
        <v>6680000000</v>
      </c>
      <c r="N10">
        <f t="shared" si="1"/>
        <v>6680</v>
      </c>
    </row>
    <row r="11" spans="1:14" x14ac:dyDescent="0.3">
      <c r="A11" s="53"/>
      <c r="B11" s="5">
        <v>1.1830000000000001</v>
      </c>
      <c r="C11" s="12">
        <v>0.97299999999999998</v>
      </c>
      <c r="D11" s="18">
        <v>1570</v>
      </c>
      <c r="E11" s="18">
        <v>240</v>
      </c>
      <c r="F11" s="51"/>
      <c r="G11" s="32"/>
      <c r="H11" s="36"/>
      <c r="I11" s="41">
        <v>0</v>
      </c>
      <c r="J11" s="41">
        <v>0</v>
      </c>
      <c r="K11" s="45">
        <v>0</v>
      </c>
      <c r="M11">
        <f t="shared" si="0"/>
        <v>6280000000</v>
      </c>
      <c r="N11">
        <f t="shared" si="1"/>
        <v>6280</v>
      </c>
    </row>
    <row r="12" spans="1:14" x14ac:dyDescent="0.3">
      <c r="A12" s="53"/>
      <c r="B12" s="6">
        <v>1.18</v>
      </c>
      <c r="C12" s="13">
        <v>0.98099999999999998</v>
      </c>
      <c r="D12" s="19">
        <v>1630</v>
      </c>
      <c r="E12" s="19">
        <v>240</v>
      </c>
      <c r="F12" s="52"/>
      <c r="G12" s="33">
        <v>6.4999999999999997E-3</v>
      </c>
      <c r="H12" s="34">
        <v>0.26000000000000023</v>
      </c>
      <c r="I12" s="41">
        <v>0</v>
      </c>
      <c r="J12" s="41">
        <v>0</v>
      </c>
      <c r="K12" s="45">
        <v>0</v>
      </c>
      <c r="M12">
        <f t="shared" si="0"/>
        <v>6520000000</v>
      </c>
      <c r="N12">
        <f t="shared" si="1"/>
        <v>6520</v>
      </c>
    </row>
    <row r="13" spans="1:14" x14ac:dyDescent="0.3">
      <c r="A13" s="53">
        <v>4</v>
      </c>
      <c r="B13" s="4">
        <v>1.3169999999999999</v>
      </c>
      <c r="C13" s="11">
        <v>1.1240000000000001</v>
      </c>
      <c r="D13" s="17">
        <v>1840</v>
      </c>
      <c r="E13" s="17">
        <v>390</v>
      </c>
      <c r="F13" s="50">
        <v>410.72640000000001</v>
      </c>
      <c r="G13" s="31"/>
      <c r="H13" s="35"/>
      <c r="I13" s="41">
        <v>0</v>
      </c>
      <c r="J13" s="41">
        <v>0</v>
      </c>
      <c r="K13" s="45">
        <v>0</v>
      </c>
      <c r="M13">
        <f t="shared" si="0"/>
        <v>7360000000</v>
      </c>
      <c r="N13">
        <f t="shared" si="1"/>
        <v>7360</v>
      </c>
    </row>
    <row r="14" spans="1:14" x14ac:dyDescent="0.3">
      <c r="A14" s="53"/>
      <c r="B14" s="5">
        <v>1.323</v>
      </c>
      <c r="C14" s="12">
        <v>1.127</v>
      </c>
      <c r="D14" s="18">
        <v>1830</v>
      </c>
      <c r="E14" s="18">
        <v>340</v>
      </c>
      <c r="F14" s="51"/>
      <c r="G14" s="32"/>
      <c r="H14" s="36"/>
      <c r="I14" s="41">
        <v>0</v>
      </c>
      <c r="J14" s="41">
        <v>0</v>
      </c>
      <c r="K14" s="45">
        <v>0</v>
      </c>
      <c r="M14">
        <f t="shared" si="0"/>
        <v>7320000000</v>
      </c>
      <c r="N14">
        <f t="shared" si="1"/>
        <v>7320</v>
      </c>
    </row>
    <row r="15" spans="1:14" x14ac:dyDescent="0.3">
      <c r="A15" s="53"/>
      <c r="B15" s="6">
        <v>1.32</v>
      </c>
      <c r="C15" s="13">
        <v>1.117</v>
      </c>
      <c r="D15" s="19">
        <v>1730</v>
      </c>
      <c r="E15" s="19">
        <v>370</v>
      </c>
      <c r="F15" s="52"/>
      <c r="G15" s="33">
        <v>1.2699999999999999E-2</v>
      </c>
      <c r="H15" s="34">
        <v>0.48846153846153845</v>
      </c>
      <c r="I15" s="41">
        <v>0</v>
      </c>
      <c r="J15" s="41">
        <v>0</v>
      </c>
      <c r="K15" s="45">
        <v>0</v>
      </c>
      <c r="M15">
        <f t="shared" si="0"/>
        <v>6920000000</v>
      </c>
      <c r="N15">
        <f t="shared" si="1"/>
        <v>6920</v>
      </c>
    </row>
    <row r="16" spans="1:14" x14ac:dyDescent="0.3">
      <c r="A16" s="54">
        <v>5</v>
      </c>
      <c r="B16" s="4">
        <v>1.502</v>
      </c>
      <c r="C16" s="11">
        <v>1.2789999999999999</v>
      </c>
      <c r="D16" s="17">
        <v>1940</v>
      </c>
      <c r="E16" s="17">
        <v>410</v>
      </c>
      <c r="F16" s="50">
        <v>510.13560000000001</v>
      </c>
      <c r="G16" s="31"/>
      <c r="H16" s="35"/>
      <c r="I16" s="41">
        <v>0</v>
      </c>
      <c r="J16" s="41">
        <v>0</v>
      </c>
      <c r="K16" s="45">
        <v>0</v>
      </c>
      <c r="M16">
        <f t="shared" si="0"/>
        <v>7760000000</v>
      </c>
      <c r="N16">
        <f t="shared" si="1"/>
        <v>7760</v>
      </c>
    </row>
    <row r="17" spans="1:14" x14ac:dyDescent="0.3">
      <c r="A17" s="54"/>
      <c r="B17" s="5">
        <v>1.51</v>
      </c>
      <c r="C17" s="12">
        <v>1.2649999999999999</v>
      </c>
      <c r="D17" s="18">
        <v>1820</v>
      </c>
      <c r="E17" s="18">
        <v>410</v>
      </c>
      <c r="F17" s="51"/>
      <c r="G17" s="32"/>
      <c r="H17" s="36"/>
      <c r="I17" s="41">
        <v>0</v>
      </c>
      <c r="J17" s="41">
        <v>0</v>
      </c>
      <c r="K17" s="45">
        <v>0</v>
      </c>
      <c r="M17">
        <f t="shared" si="0"/>
        <v>7280000000</v>
      </c>
      <c r="N17">
        <f t="shared" si="1"/>
        <v>7280</v>
      </c>
    </row>
    <row r="18" spans="1:14" x14ac:dyDescent="0.3">
      <c r="A18" s="54"/>
      <c r="B18" s="6">
        <v>1.492</v>
      </c>
      <c r="C18" s="13">
        <v>1.272</v>
      </c>
      <c r="D18" s="19">
        <v>1870</v>
      </c>
      <c r="E18" s="19">
        <v>380</v>
      </c>
      <c r="F18" s="52"/>
      <c r="G18" s="33">
        <v>2.250000000000002E-2</v>
      </c>
      <c r="H18" s="34">
        <v>0.9000000000000008</v>
      </c>
      <c r="I18" s="41">
        <v>0</v>
      </c>
      <c r="J18" s="41">
        <v>0</v>
      </c>
      <c r="K18" s="45">
        <v>0</v>
      </c>
      <c r="M18">
        <f t="shared" si="0"/>
        <v>7480000000</v>
      </c>
      <c r="N18">
        <f t="shared" si="1"/>
        <v>7480</v>
      </c>
    </row>
    <row r="19" spans="1:14" x14ac:dyDescent="0.3">
      <c r="A19" s="53">
        <v>6</v>
      </c>
      <c r="B19" s="4">
        <v>1.68</v>
      </c>
      <c r="C19" s="11">
        <v>1.345</v>
      </c>
      <c r="D19" s="17">
        <v>2070</v>
      </c>
      <c r="E19" s="17">
        <v>700</v>
      </c>
      <c r="F19" s="50">
        <v>875.73120000000006</v>
      </c>
      <c r="G19" s="31"/>
      <c r="H19" s="35"/>
      <c r="I19" s="41">
        <v>0</v>
      </c>
      <c r="J19" s="41">
        <v>0</v>
      </c>
      <c r="K19" s="45">
        <v>0</v>
      </c>
      <c r="M19">
        <f t="shared" si="0"/>
        <v>8280000000</v>
      </c>
      <c r="N19">
        <f t="shared" si="1"/>
        <v>8280</v>
      </c>
    </row>
    <row r="20" spans="1:14" x14ac:dyDescent="0.3">
      <c r="A20" s="53"/>
      <c r="B20" s="5">
        <v>1.67</v>
      </c>
      <c r="C20" s="12">
        <v>1.331</v>
      </c>
      <c r="D20" s="18">
        <v>2090</v>
      </c>
      <c r="E20" s="18">
        <v>710</v>
      </c>
      <c r="F20" s="51"/>
      <c r="G20" s="32"/>
      <c r="H20" s="36"/>
      <c r="I20" s="41">
        <v>0</v>
      </c>
      <c r="J20" s="41">
        <v>0</v>
      </c>
      <c r="K20" s="45">
        <v>0</v>
      </c>
      <c r="M20">
        <f t="shared" si="0"/>
        <v>8360000000</v>
      </c>
      <c r="N20">
        <f t="shared" si="1"/>
        <v>8360</v>
      </c>
    </row>
    <row r="21" spans="1:14" x14ac:dyDescent="0.3">
      <c r="A21" s="53"/>
      <c r="B21" s="6">
        <v>1.6779999999999999</v>
      </c>
      <c r="C21" s="13">
        <v>1.3380000000000001</v>
      </c>
      <c r="D21" s="19">
        <v>2170</v>
      </c>
      <c r="E21" s="19">
        <v>760</v>
      </c>
      <c r="F21" s="52"/>
      <c r="G21" s="33">
        <v>2.1000000000000019E-2</v>
      </c>
      <c r="H21" s="34">
        <v>0.87500000000000078</v>
      </c>
      <c r="I21" s="41">
        <v>0</v>
      </c>
      <c r="J21" s="41">
        <v>0</v>
      </c>
      <c r="K21" s="45">
        <v>0</v>
      </c>
      <c r="M21">
        <f t="shared" si="0"/>
        <v>8680000000</v>
      </c>
      <c r="N21">
        <f t="shared" si="1"/>
        <v>8680</v>
      </c>
    </row>
    <row r="22" spans="1:14" x14ac:dyDescent="0.3">
      <c r="A22" s="53">
        <v>7</v>
      </c>
      <c r="B22" s="4">
        <v>1.782</v>
      </c>
      <c r="C22" s="11">
        <v>1.4379999999999999</v>
      </c>
      <c r="D22" s="17">
        <v>2810</v>
      </c>
      <c r="E22" s="17">
        <v>700</v>
      </c>
      <c r="F22" s="50">
        <v>1087.0808</v>
      </c>
      <c r="G22" s="31"/>
      <c r="H22" s="35"/>
      <c r="I22" s="41">
        <v>0</v>
      </c>
      <c r="J22" s="41">
        <v>0</v>
      </c>
      <c r="K22" s="45">
        <v>0</v>
      </c>
      <c r="M22">
        <f t="shared" si="0"/>
        <v>11240000000</v>
      </c>
      <c r="N22">
        <f t="shared" si="1"/>
        <v>11240</v>
      </c>
    </row>
    <row r="23" spans="1:14" x14ac:dyDescent="0.3">
      <c r="A23" s="53"/>
      <c r="B23" s="5">
        <v>1.7729999999999999</v>
      </c>
      <c r="C23" s="12">
        <v>1.4319999999999999</v>
      </c>
      <c r="D23" s="18">
        <v>2750</v>
      </c>
      <c r="E23" s="18">
        <v>760</v>
      </c>
      <c r="F23" s="51"/>
      <c r="G23" s="32"/>
      <c r="H23" s="36"/>
      <c r="I23" s="41">
        <v>0</v>
      </c>
      <c r="J23" s="41">
        <v>0</v>
      </c>
      <c r="K23" s="45">
        <v>0</v>
      </c>
      <c r="M23">
        <f t="shared" si="0"/>
        <v>11000000000</v>
      </c>
      <c r="N23">
        <f t="shared" si="1"/>
        <v>11000</v>
      </c>
    </row>
    <row r="24" spans="1:14" x14ac:dyDescent="0.3">
      <c r="A24" s="53"/>
      <c r="B24" s="6">
        <v>1.9079999999999999</v>
      </c>
      <c r="C24" s="13">
        <v>1.429</v>
      </c>
      <c r="D24" s="19">
        <v>2780</v>
      </c>
      <c r="E24" s="19">
        <v>820</v>
      </c>
      <c r="F24" s="52"/>
      <c r="G24" s="33">
        <v>2.6000000000000023E-2</v>
      </c>
      <c r="H24" s="34">
        <v>0.9629629629629638</v>
      </c>
      <c r="I24" s="41">
        <v>0</v>
      </c>
      <c r="J24" s="41">
        <v>0</v>
      </c>
      <c r="K24" s="45">
        <v>0</v>
      </c>
      <c r="M24">
        <f t="shared" si="0"/>
        <v>11120000000</v>
      </c>
      <c r="N24">
        <f t="shared" si="1"/>
        <v>11120</v>
      </c>
    </row>
    <row r="25" spans="1:14" x14ac:dyDescent="0.3">
      <c r="A25" s="53">
        <v>8</v>
      </c>
      <c r="B25" s="4">
        <v>1.9</v>
      </c>
      <c r="C25" s="11">
        <v>1.4930000000000001</v>
      </c>
      <c r="D25" s="17">
        <v>2950</v>
      </c>
      <c r="E25" s="17">
        <v>750</v>
      </c>
      <c r="F25" s="50">
        <v>1144.0884000000001</v>
      </c>
      <c r="G25" s="31"/>
      <c r="H25" s="35"/>
      <c r="I25" s="41">
        <v>0</v>
      </c>
      <c r="J25" s="41">
        <v>0</v>
      </c>
      <c r="K25" s="45">
        <v>0</v>
      </c>
      <c r="M25">
        <f t="shared" si="0"/>
        <v>11800000000</v>
      </c>
      <c r="N25">
        <f t="shared" si="1"/>
        <v>11800</v>
      </c>
    </row>
    <row r="26" spans="1:14" x14ac:dyDescent="0.3">
      <c r="A26" s="53"/>
      <c r="B26" s="5">
        <v>1.93</v>
      </c>
      <c r="C26" s="12">
        <v>1.5009999999999999</v>
      </c>
      <c r="D26" s="18">
        <v>2900</v>
      </c>
      <c r="E26" s="18">
        <v>740</v>
      </c>
      <c r="F26" s="51"/>
      <c r="G26" s="32"/>
      <c r="H26" s="36"/>
      <c r="I26" s="41">
        <v>0</v>
      </c>
      <c r="J26" s="41">
        <v>0</v>
      </c>
      <c r="K26" s="45">
        <v>0</v>
      </c>
      <c r="M26">
        <f t="shared" si="0"/>
        <v>11600000000</v>
      </c>
      <c r="N26">
        <f t="shared" si="1"/>
        <v>11600</v>
      </c>
    </row>
    <row r="27" spans="1:14" x14ac:dyDescent="0.3">
      <c r="A27" s="53"/>
      <c r="B27" s="6">
        <v>1.915</v>
      </c>
      <c r="C27" s="13">
        <v>1.4910000000000001</v>
      </c>
      <c r="D27" s="19">
        <v>2760</v>
      </c>
      <c r="E27" s="19">
        <v>750</v>
      </c>
      <c r="F27" s="52"/>
      <c r="G27" s="33">
        <v>2.9000000000000001E-2</v>
      </c>
      <c r="H27" s="34">
        <v>1.07</v>
      </c>
      <c r="I27" s="41">
        <v>0</v>
      </c>
      <c r="J27" s="41">
        <v>0</v>
      </c>
      <c r="K27" s="45">
        <v>0</v>
      </c>
      <c r="M27">
        <f t="shared" si="0"/>
        <v>11040000000</v>
      </c>
      <c r="N27">
        <f t="shared" si="1"/>
        <v>11040</v>
      </c>
    </row>
    <row r="28" spans="1:14" x14ac:dyDescent="0.3">
      <c r="A28" s="53">
        <v>9</v>
      </c>
      <c r="B28" s="4">
        <v>1.4750000000000001</v>
      </c>
      <c r="C28" s="11">
        <v>1.1779999999999999</v>
      </c>
      <c r="D28" s="17">
        <v>1640</v>
      </c>
      <c r="E28" s="17">
        <v>1010</v>
      </c>
      <c r="F28" s="50">
        <v>803.93499999999995</v>
      </c>
      <c r="G28" s="31"/>
      <c r="H28" s="35"/>
      <c r="I28" s="41">
        <v>0</v>
      </c>
      <c r="J28" s="41">
        <v>0</v>
      </c>
      <c r="K28" s="45">
        <v>1</v>
      </c>
      <c r="M28">
        <f t="shared" si="0"/>
        <v>6560000000</v>
      </c>
      <c r="N28">
        <f t="shared" si="1"/>
        <v>6560</v>
      </c>
    </row>
    <row r="29" spans="1:14" x14ac:dyDescent="0.3">
      <c r="A29" s="53"/>
      <c r="B29" s="5">
        <v>1.472</v>
      </c>
      <c r="C29" s="12">
        <v>1.171</v>
      </c>
      <c r="D29" s="18">
        <v>1570</v>
      </c>
      <c r="E29" s="18">
        <v>1020</v>
      </c>
      <c r="F29" s="51"/>
      <c r="G29" s="32">
        <v>2.63E-2</v>
      </c>
      <c r="H29" s="36"/>
      <c r="I29" s="41">
        <v>0</v>
      </c>
      <c r="J29" s="41">
        <v>0</v>
      </c>
      <c r="K29" s="45">
        <v>1</v>
      </c>
      <c r="M29">
        <f t="shared" si="0"/>
        <v>6280000000</v>
      </c>
      <c r="N29">
        <f t="shared" si="1"/>
        <v>6280</v>
      </c>
    </row>
    <row r="30" spans="1:14" x14ac:dyDescent="0.3">
      <c r="A30" s="53"/>
      <c r="B30" s="9">
        <v>1.4730000000000001</v>
      </c>
      <c r="C30" s="16">
        <v>1.161</v>
      </c>
      <c r="D30" s="23">
        <v>1560</v>
      </c>
      <c r="E30" s="23">
        <v>1020</v>
      </c>
      <c r="F30" s="52"/>
      <c r="G30" s="34"/>
      <c r="H30" s="34"/>
      <c r="I30" s="41">
        <v>0</v>
      </c>
      <c r="J30" s="41">
        <v>0</v>
      </c>
      <c r="K30" s="45">
        <v>1</v>
      </c>
      <c r="M30">
        <f t="shared" si="0"/>
        <v>6240000000</v>
      </c>
      <c r="N30">
        <f t="shared" si="1"/>
        <v>6240</v>
      </c>
    </row>
    <row r="31" spans="1:14" x14ac:dyDescent="0.3">
      <c r="A31" s="53">
        <v>10</v>
      </c>
      <c r="B31" s="7">
        <v>1.1359999999999999</v>
      </c>
      <c r="C31" s="14">
        <v>1.018</v>
      </c>
      <c r="D31" s="20">
        <v>720</v>
      </c>
      <c r="E31" s="20">
        <v>500</v>
      </c>
      <c r="F31" s="51">
        <v>672.03740000000005</v>
      </c>
      <c r="G31" s="35"/>
      <c r="H31" s="35"/>
      <c r="I31" s="41">
        <v>0</v>
      </c>
      <c r="J31" s="41">
        <v>0</v>
      </c>
      <c r="K31" s="45">
        <v>1</v>
      </c>
      <c r="M31">
        <f t="shared" si="0"/>
        <v>2880000000</v>
      </c>
      <c r="N31">
        <f t="shared" si="1"/>
        <v>2880</v>
      </c>
    </row>
    <row r="32" spans="1:14" x14ac:dyDescent="0.3">
      <c r="A32" s="53"/>
      <c r="B32" s="8">
        <v>1.038</v>
      </c>
      <c r="C32" s="15">
        <v>1.0169999999999999</v>
      </c>
      <c r="D32" s="21">
        <v>810</v>
      </c>
      <c r="E32" s="21">
        <v>490</v>
      </c>
      <c r="F32" s="51"/>
      <c r="G32" s="36"/>
      <c r="H32" s="36"/>
      <c r="I32" s="41">
        <v>0</v>
      </c>
      <c r="J32" s="41">
        <v>0</v>
      </c>
      <c r="K32" s="45">
        <v>1</v>
      </c>
      <c r="M32">
        <f t="shared" si="0"/>
        <v>3240000000</v>
      </c>
      <c r="N32">
        <f t="shared" si="1"/>
        <v>3240</v>
      </c>
    </row>
    <row r="33" spans="1:14" x14ac:dyDescent="0.3">
      <c r="A33" s="53"/>
      <c r="B33" s="9">
        <v>1</v>
      </c>
      <c r="C33" s="16">
        <v>1.02</v>
      </c>
      <c r="D33" s="22">
        <v>840</v>
      </c>
      <c r="E33" s="22">
        <v>490</v>
      </c>
      <c r="F33" s="52"/>
      <c r="G33" s="34">
        <v>2.3E-2</v>
      </c>
      <c r="H33" s="34">
        <v>0.95833333333333326</v>
      </c>
      <c r="I33" s="42">
        <v>0</v>
      </c>
      <c r="J33" s="42">
        <v>0</v>
      </c>
      <c r="K33" s="46">
        <v>1</v>
      </c>
      <c r="M33">
        <f t="shared" si="0"/>
        <v>3360000000</v>
      </c>
      <c r="N33">
        <f t="shared" si="1"/>
        <v>3360</v>
      </c>
    </row>
    <row r="34" spans="1:14" ht="57.6" x14ac:dyDescent="0.3">
      <c r="B34" s="1" t="s">
        <v>2</v>
      </c>
      <c r="C34" s="1" t="s">
        <v>4</v>
      </c>
      <c r="D34" s="1" t="s">
        <v>6</v>
      </c>
      <c r="E34" s="2" t="s">
        <v>8</v>
      </c>
      <c r="F34" s="1"/>
      <c r="G34" s="1"/>
      <c r="H34" s="1" t="s">
        <v>12</v>
      </c>
    </row>
  </sheetData>
  <mergeCells count="20">
    <mergeCell ref="F22:F24"/>
    <mergeCell ref="F25:F27"/>
    <mergeCell ref="F28:F30"/>
    <mergeCell ref="F31:F33"/>
    <mergeCell ref="A22:A24"/>
    <mergeCell ref="A25:A27"/>
    <mergeCell ref="A28:A30"/>
    <mergeCell ref="A31:A33"/>
    <mergeCell ref="F19:F21"/>
    <mergeCell ref="A4:A6"/>
    <mergeCell ref="A7:A9"/>
    <mergeCell ref="A10:A12"/>
    <mergeCell ref="A13:A15"/>
    <mergeCell ref="A16:A18"/>
    <mergeCell ref="A19:A21"/>
    <mergeCell ref="F4:F6"/>
    <mergeCell ref="F7:F9"/>
    <mergeCell ref="F10:F12"/>
    <mergeCell ref="F13:F15"/>
    <mergeCell ref="F16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AF5B-BB75-4B3F-87DB-2B7E15CB6EF0}">
  <dimension ref="A1:K36"/>
  <sheetViews>
    <sheetView tabSelected="1" zoomScale="70" zoomScaleNormal="70" workbookViewId="0">
      <selection activeCell="G43" sqref="G43"/>
    </sheetView>
  </sheetViews>
  <sheetFormatPr defaultRowHeight="14.4" x14ac:dyDescent="0.3"/>
  <cols>
    <col min="2" max="2" width="30.109375" customWidth="1"/>
    <col min="3" max="3" width="17.6640625" customWidth="1"/>
    <col min="4" max="4" width="19.6640625" customWidth="1"/>
    <col min="5" max="5" width="20.6640625" customWidth="1"/>
    <col min="6" max="6" width="30.6640625" customWidth="1"/>
    <col min="7" max="7" width="29.88671875" customWidth="1"/>
    <col min="8" max="8" width="80.88671875" customWidth="1"/>
  </cols>
  <sheetData>
    <row r="1" spans="1:11" x14ac:dyDescent="0.3">
      <c r="A1" s="30" t="s">
        <v>14</v>
      </c>
      <c r="B1" s="39" t="s">
        <v>15</v>
      </c>
    </row>
    <row r="2" spans="1:11" ht="28.8" x14ac:dyDescent="0.3">
      <c r="A2" s="37" t="s">
        <v>0</v>
      </c>
      <c r="B2" s="40" t="s">
        <v>1</v>
      </c>
      <c r="C2" s="40" t="s">
        <v>3</v>
      </c>
      <c r="D2" s="40" t="s">
        <v>5</v>
      </c>
      <c r="E2" s="3" t="s">
        <v>7</v>
      </c>
      <c r="F2" s="40" t="s">
        <v>9</v>
      </c>
      <c r="G2" s="40" t="s">
        <v>10</v>
      </c>
      <c r="H2" s="3" t="s">
        <v>11</v>
      </c>
      <c r="I2" s="37" t="s">
        <v>16</v>
      </c>
      <c r="J2" s="37" t="s">
        <v>17</v>
      </c>
      <c r="K2" s="37" t="s">
        <v>18</v>
      </c>
    </row>
    <row r="3" spans="1:11" x14ac:dyDescent="0.3">
      <c r="A3" s="55">
        <v>0</v>
      </c>
      <c r="B3" s="28">
        <v>0.17799999999999999</v>
      </c>
      <c r="C3" s="28">
        <v>0.121</v>
      </c>
      <c r="D3" s="28">
        <v>32</v>
      </c>
      <c r="E3" s="28">
        <v>9</v>
      </c>
      <c r="F3" s="28"/>
      <c r="G3" s="28"/>
      <c r="H3" s="28"/>
      <c r="I3" s="41">
        <v>0</v>
      </c>
      <c r="J3" s="41">
        <v>1</v>
      </c>
      <c r="K3" s="45"/>
    </row>
    <row r="4" spans="1:11" x14ac:dyDescent="0.3">
      <c r="A4" s="53"/>
      <c r="B4" s="41">
        <v>0.17199999999999999</v>
      </c>
      <c r="C4" s="41">
        <v>0.122</v>
      </c>
      <c r="D4" s="41">
        <v>30</v>
      </c>
      <c r="E4" s="41">
        <v>8</v>
      </c>
      <c r="F4" s="41"/>
      <c r="G4" s="41">
        <v>5.9999999999999995E-4</v>
      </c>
      <c r="H4" s="41">
        <f>G4/0.024</f>
        <v>2.4999999999999998E-2</v>
      </c>
      <c r="I4" s="41">
        <v>0</v>
      </c>
      <c r="J4" s="41">
        <v>1</v>
      </c>
      <c r="K4" s="45"/>
    </row>
    <row r="5" spans="1:11" x14ac:dyDescent="0.3">
      <c r="A5" s="53"/>
      <c r="B5" s="42">
        <v>0.17299999999999999</v>
      </c>
      <c r="C5" s="42">
        <v>0.11899999999999999</v>
      </c>
      <c r="D5" s="42">
        <v>35</v>
      </c>
      <c r="E5" s="42">
        <v>9</v>
      </c>
      <c r="F5" s="43"/>
      <c r="G5" s="42"/>
      <c r="H5" s="42"/>
      <c r="I5" s="41">
        <v>0</v>
      </c>
      <c r="J5" s="41">
        <v>1</v>
      </c>
      <c r="K5" s="45"/>
    </row>
    <row r="6" spans="1:11" x14ac:dyDescent="0.3">
      <c r="A6" s="53">
        <v>1</v>
      </c>
      <c r="B6" s="28">
        <v>0.56699999999999995</v>
      </c>
      <c r="C6" s="5">
        <v>0.44400000000000001</v>
      </c>
      <c r="D6" s="18">
        <v>52</v>
      </c>
      <c r="E6" s="26">
        <v>9</v>
      </c>
      <c r="F6" s="51"/>
      <c r="G6" s="32"/>
      <c r="H6" s="36"/>
      <c r="I6" s="41">
        <v>0</v>
      </c>
      <c r="J6" s="41">
        <v>1</v>
      </c>
      <c r="K6" s="45"/>
    </row>
    <row r="7" spans="1:11" x14ac:dyDescent="0.3">
      <c r="A7" s="53"/>
      <c r="B7" s="41">
        <v>0.56899999999999995</v>
      </c>
      <c r="C7" s="5">
        <v>0.441</v>
      </c>
      <c r="D7" s="18">
        <v>51</v>
      </c>
      <c r="E7" s="26">
        <v>8</v>
      </c>
      <c r="F7" s="51"/>
      <c r="G7" s="48">
        <v>1.9000000000000128E-3</v>
      </c>
      <c r="H7" s="36">
        <f>G7/0.024</f>
        <v>7.9166666666667204E-2</v>
      </c>
      <c r="I7" s="41">
        <v>0</v>
      </c>
      <c r="J7" s="41">
        <v>1</v>
      </c>
      <c r="K7" s="45"/>
    </row>
    <row r="8" spans="1:11" x14ac:dyDescent="0.3">
      <c r="A8" s="53"/>
      <c r="B8" s="49">
        <v>0.57999999999999996</v>
      </c>
      <c r="C8" s="6">
        <v>0.439</v>
      </c>
      <c r="D8" s="19">
        <v>50</v>
      </c>
      <c r="E8" s="27">
        <v>9</v>
      </c>
      <c r="F8" s="52"/>
      <c r="G8" s="33"/>
      <c r="H8" s="34"/>
      <c r="I8" s="41">
        <v>0</v>
      </c>
      <c r="J8" s="41">
        <v>1</v>
      </c>
      <c r="K8" s="45"/>
    </row>
    <row r="9" spans="1:11" x14ac:dyDescent="0.3">
      <c r="A9" s="53">
        <v>2</v>
      </c>
      <c r="B9" s="4">
        <v>0.90100000000000002</v>
      </c>
      <c r="C9" s="11">
        <v>0.77900000000000003</v>
      </c>
      <c r="D9" s="17">
        <v>71</v>
      </c>
      <c r="E9" s="25">
        <v>8</v>
      </c>
      <c r="F9" s="50"/>
      <c r="G9" s="31"/>
      <c r="H9" s="35"/>
      <c r="I9" s="41">
        <v>0</v>
      </c>
      <c r="J9" s="41">
        <v>1</v>
      </c>
      <c r="K9" s="45"/>
    </row>
    <row r="10" spans="1:11" x14ac:dyDescent="0.3">
      <c r="A10" s="53"/>
      <c r="B10" s="5">
        <v>0.90500000000000003</v>
      </c>
      <c r="C10" s="12">
        <v>0.78</v>
      </c>
      <c r="D10" s="18">
        <v>76</v>
      </c>
      <c r="E10" s="26">
        <v>12</v>
      </c>
      <c r="F10" s="51"/>
      <c r="G10" s="32">
        <v>2.8E-3</v>
      </c>
      <c r="H10" s="36">
        <f>G10/0.024</f>
        <v>0.11666666666666667</v>
      </c>
      <c r="I10" s="41">
        <v>0</v>
      </c>
      <c r="J10" s="41">
        <v>1</v>
      </c>
      <c r="K10" s="45"/>
    </row>
    <row r="11" spans="1:11" x14ac:dyDescent="0.3">
      <c r="A11" s="53"/>
      <c r="B11" s="6">
        <v>0.89700000000000002</v>
      </c>
      <c r="C11" s="13">
        <v>0.78200000000000003</v>
      </c>
      <c r="D11" s="19">
        <v>73</v>
      </c>
      <c r="E11" s="27">
        <v>10</v>
      </c>
      <c r="F11" s="52"/>
      <c r="G11" s="33"/>
      <c r="H11" s="34"/>
      <c r="I11" s="41">
        <v>0</v>
      </c>
      <c r="J11" s="41">
        <v>1</v>
      </c>
      <c r="K11" s="45"/>
    </row>
    <row r="12" spans="1:11" x14ac:dyDescent="0.3">
      <c r="A12" s="53">
        <v>3</v>
      </c>
      <c r="B12" s="4">
        <v>0.995</v>
      </c>
      <c r="C12" s="11">
        <v>0.84699999999999998</v>
      </c>
      <c r="D12" s="17">
        <f>28+25+27+24+24</f>
        <v>128</v>
      </c>
      <c r="E12" s="17">
        <v>12</v>
      </c>
      <c r="F12" s="50"/>
      <c r="G12" s="31"/>
      <c r="H12" s="35"/>
      <c r="I12" s="41">
        <v>0</v>
      </c>
      <c r="J12" s="41">
        <v>1</v>
      </c>
      <c r="K12" s="45"/>
    </row>
    <row r="13" spans="1:11" x14ac:dyDescent="0.3">
      <c r="A13" s="53"/>
      <c r="B13" s="5">
        <v>1.0089999999999999</v>
      </c>
      <c r="C13" s="12">
        <v>0.85499999999999998</v>
      </c>
      <c r="D13" s="18">
        <v>127</v>
      </c>
      <c r="E13" s="18">
        <v>11</v>
      </c>
      <c r="F13" s="51"/>
      <c r="G13" s="32">
        <v>3.2000000000000002E-3</v>
      </c>
      <c r="H13" s="36">
        <f>G13/0.022</f>
        <v>0.14545454545454548</v>
      </c>
      <c r="I13" s="41">
        <v>0</v>
      </c>
      <c r="J13" s="41">
        <v>1</v>
      </c>
      <c r="K13" s="45"/>
    </row>
    <row r="14" spans="1:11" x14ac:dyDescent="0.3">
      <c r="A14" s="53"/>
      <c r="B14" s="6">
        <v>0.998</v>
      </c>
      <c r="C14" s="13">
        <v>0.85199999999999998</v>
      </c>
      <c r="D14" s="19">
        <v>125</v>
      </c>
      <c r="E14" s="19">
        <v>12</v>
      </c>
      <c r="F14" s="52"/>
      <c r="G14" s="33"/>
      <c r="H14" s="34"/>
      <c r="I14" s="41">
        <v>0</v>
      </c>
      <c r="J14" s="41">
        <v>1</v>
      </c>
      <c r="K14" s="45"/>
    </row>
    <row r="15" spans="1:11" x14ac:dyDescent="0.3">
      <c r="A15" s="53">
        <v>4</v>
      </c>
      <c r="B15" s="4">
        <v>0.93899999999999995</v>
      </c>
      <c r="C15" s="11">
        <v>0.79500000000000004</v>
      </c>
      <c r="D15" s="17">
        <v>175</v>
      </c>
      <c r="E15" s="17">
        <v>12</v>
      </c>
      <c r="F15" s="50"/>
      <c r="G15" s="31"/>
      <c r="H15" s="35"/>
      <c r="I15" s="41">
        <v>0</v>
      </c>
      <c r="J15" s="41">
        <v>1</v>
      </c>
      <c r="K15" s="45"/>
    </row>
    <row r="16" spans="1:11" x14ac:dyDescent="0.3">
      <c r="A16" s="53"/>
      <c r="B16" s="5">
        <v>0.92400000000000004</v>
      </c>
      <c r="C16" s="12">
        <v>0.79300000000000004</v>
      </c>
      <c r="D16" s="18">
        <v>172</v>
      </c>
      <c r="E16" s="18">
        <v>14</v>
      </c>
      <c r="F16" s="51"/>
      <c r="G16" s="32">
        <v>4.0000000000000001E-3</v>
      </c>
      <c r="H16" s="36">
        <f>G16/0.024</f>
        <v>0.16666666666666666</v>
      </c>
      <c r="I16" s="41">
        <v>0</v>
      </c>
      <c r="J16" s="41">
        <v>1</v>
      </c>
      <c r="K16" s="45"/>
    </row>
    <row r="17" spans="1:11" x14ac:dyDescent="0.3">
      <c r="A17" s="53"/>
      <c r="B17" s="6">
        <v>0.93300000000000005</v>
      </c>
      <c r="C17" s="13">
        <v>0.79</v>
      </c>
      <c r="D17" s="19">
        <v>173</v>
      </c>
      <c r="E17" s="19">
        <v>14</v>
      </c>
      <c r="F17" s="52"/>
      <c r="G17" s="33"/>
      <c r="H17" s="34"/>
      <c r="I17" s="41">
        <v>0</v>
      </c>
      <c r="J17" s="41">
        <v>1</v>
      </c>
      <c r="K17" s="45"/>
    </row>
    <row r="18" spans="1:11" x14ac:dyDescent="0.3">
      <c r="A18" s="54">
        <v>5</v>
      </c>
      <c r="B18" s="4">
        <v>0.995</v>
      </c>
      <c r="C18" s="11">
        <v>0.85699999999999998</v>
      </c>
      <c r="D18" s="17">
        <v>186</v>
      </c>
      <c r="E18" s="17">
        <v>23</v>
      </c>
      <c r="F18" s="50"/>
      <c r="G18" s="31"/>
      <c r="H18" s="35"/>
      <c r="I18" s="41">
        <v>0</v>
      </c>
      <c r="J18" s="41">
        <v>1</v>
      </c>
      <c r="K18" s="45"/>
    </row>
    <row r="19" spans="1:11" x14ac:dyDescent="0.3">
      <c r="A19" s="54"/>
      <c r="B19" s="5">
        <v>1.0089999999999999</v>
      </c>
      <c r="C19" s="12">
        <v>0.84899999999999998</v>
      </c>
      <c r="D19" s="18">
        <v>181</v>
      </c>
      <c r="E19" s="18">
        <v>20</v>
      </c>
      <c r="F19" s="51"/>
      <c r="G19" s="32"/>
      <c r="H19" s="36"/>
      <c r="I19" s="41">
        <v>0</v>
      </c>
      <c r="J19" s="41">
        <v>1</v>
      </c>
      <c r="K19" s="45"/>
    </row>
    <row r="20" spans="1:11" x14ac:dyDescent="0.3">
      <c r="A20" s="54"/>
      <c r="B20" s="6">
        <v>1.0109999999999999</v>
      </c>
      <c r="C20" s="13">
        <v>0.85299999999999998</v>
      </c>
      <c r="D20" s="19">
        <v>182</v>
      </c>
      <c r="E20" s="19">
        <v>22</v>
      </c>
      <c r="F20" s="52"/>
      <c r="G20" s="33">
        <v>7.7999999999999996E-3</v>
      </c>
      <c r="H20" s="34">
        <f>G20/0.024</f>
        <v>0.32499999999999996</v>
      </c>
      <c r="I20" s="41">
        <v>0</v>
      </c>
      <c r="J20" s="41">
        <v>1</v>
      </c>
      <c r="K20" s="45"/>
    </row>
    <row r="21" spans="1:11" x14ac:dyDescent="0.3">
      <c r="A21" s="53">
        <v>6</v>
      </c>
      <c r="B21" s="4">
        <v>0.94699999999999995</v>
      </c>
      <c r="C21" s="11">
        <v>0.72799999999999998</v>
      </c>
      <c r="D21" s="17">
        <v>221</v>
      </c>
      <c r="E21" s="17">
        <v>52</v>
      </c>
      <c r="F21" s="50"/>
      <c r="G21" s="31"/>
      <c r="H21" s="35"/>
      <c r="I21" s="41">
        <v>0</v>
      </c>
      <c r="J21" s="41">
        <v>1</v>
      </c>
      <c r="K21" s="45"/>
    </row>
    <row r="22" spans="1:11" x14ac:dyDescent="0.3">
      <c r="A22" s="53"/>
      <c r="B22" s="5">
        <v>0.96199999999999997</v>
      </c>
      <c r="C22" s="12">
        <v>0.72899999999999998</v>
      </c>
      <c r="D22" s="18">
        <v>216</v>
      </c>
      <c r="E22" s="18">
        <v>50</v>
      </c>
      <c r="F22" s="51"/>
      <c r="G22" s="32"/>
      <c r="H22" s="36"/>
      <c r="I22" s="41">
        <v>0</v>
      </c>
      <c r="J22" s="41">
        <v>1</v>
      </c>
      <c r="K22" s="45"/>
    </row>
    <row r="23" spans="1:11" x14ac:dyDescent="0.3">
      <c r="A23" s="53"/>
      <c r="B23" s="6">
        <v>0.95199999999999996</v>
      </c>
      <c r="C23" s="13">
        <v>0.73099999999999998</v>
      </c>
      <c r="D23" s="19">
        <v>219</v>
      </c>
      <c r="E23" s="19">
        <v>42</v>
      </c>
      <c r="F23" s="52"/>
      <c r="G23" s="33">
        <v>1.41E-2</v>
      </c>
      <c r="H23" s="34">
        <f>G23/0.023</f>
        <v>0.61304347826086958</v>
      </c>
      <c r="I23" s="41">
        <v>0</v>
      </c>
      <c r="J23" s="41">
        <v>1</v>
      </c>
      <c r="K23" s="45"/>
    </row>
    <row r="24" spans="1:11" x14ac:dyDescent="0.3">
      <c r="A24" s="53">
        <v>7</v>
      </c>
      <c r="B24" s="4">
        <v>0.88100000000000001</v>
      </c>
      <c r="C24" s="11">
        <v>0.71299999999999997</v>
      </c>
      <c r="D24" s="17">
        <v>227</v>
      </c>
      <c r="E24" s="17">
        <v>22</v>
      </c>
      <c r="F24" s="50"/>
      <c r="G24" s="31"/>
      <c r="H24" s="35"/>
      <c r="I24" s="41">
        <v>0</v>
      </c>
      <c r="J24" s="41">
        <v>1</v>
      </c>
      <c r="K24" s="45"/>
    </row>
    <row r="25" spans="1:11" x14ac:dyDescent="0.3">
      <c r="A25" s="53"/>
      <c r="B25" s="5">
        <v>0.872</v>
      </c>
      <c r="C25" s="12">
        <v>0.72099999999999997</v>
      </c>
      <c r="D25" s="18">
        <v>225</v>
      </c>
      <c r="E25" s="18">
        <v>32</v>
      </c>
      <c r="F25" s="51"/>
      <c r="G25" s="32"/>
      <c r="H25" s="36"/>
      <c r="I25" s="41">
        <v>0</v>
      </c>
      <c r="J25" s="41">
        <v>1</v>
      </c>
      <c r="K25" s="45"/>
    </row>
    <row r="26" spans="1:11" x14ac:dyDescent="0.3">
      <c r="A26" s="53"/>
      <c r="B26" s="6">
        <v>0.875</v>
      </c>
      <c r="C26" s="13">
        <v>0.72499999999999998</v>
      </c>
      <c r="D26" s="19">
        <v>221</v>
      </c>
      <c r="E26" s="19">
        <v>27</v>
      </c>
      <c r="F26" s="52"/>
      <c r="G26" s="33">
        <f>0.0083+0.0067</f>
        <v>1.4999999999999999E-2</v>
      </c>
      <c r="H26" s="34">
        <f>G26/0.024</f>
        <v>0.625</v>
      </c>
      <c r="I26" s="41">
        <v>0</v>
      </c>
      <c r="J26" s="41">
        <v>1</v>
      </c>
      <c r="K26" s="45"/>
    </row>
    <row r="27" spans="1:11" x14ac:dyDescent="0.3">
      <c r="A27" s="53">
        <v>8</v>
      </c>
      <c r="B27" s="4">
        <v>0.85599999999999998</v>
      </c>
      <c r="C27" s="11">
        <v>0.73899999999999999</v>
      </c>
      <c r="D27" s="17">
        <v>212</v>
      </c>
      <c r="E27" s="17">
        <v>22</v>
      </c>
      <c r="F27" s="50"/>
      <c r="G27" s="31"/>
      <c r="H27" s="35"/>
      <c r="I27" s="41">
        <v>0</v>
      </c>
      <c r="J27" s="41">
        <v>1</v>
      </c>
      <c r="K27" s="45"/>
    </row>
    <row r="28" spans="1:11" x14ac:dyDescent="0.3">
      <c r="A28" s="53"/>
      <c r="B28" s="5">
        <v>0.84</v>
      </c>
      <c r="C28" s="12">
        <v>0.71099999999999997</v>
      </c>
      <c r="D28" s="18">
        <v>210</v>
      </c>
      <c r="E28" s="18">
        <v>25</v>
      </c>
      <c r="F28" s="51"/>
      <c r="G28" s="32"/>
      <c r="H28" s="36"/>
      <c r="I28" s="41">
        <v>0</v>
      </c>
      <c r="J28" s="41">
        <v>1</v>
      </c>
      <c r="K28" s="45"/>
    </row>
    <row r="29" spans="1:11" x14ac:dyDescent="0.3">
      <c r="A29" s="53"/>
      <c r="B29" s="6">
        <v>0.84699999999999998</v>
      </c>
      <c r="C29" s="13">
        <v>0.72099999999999997</v>
      </c>
      <c r="D29" s="19">
        <v>207</v>
      </c>
      <c r="E29" s="19">
        <v>24</v>
      </c>
      <c r="F29" s="52"/>
      <c r="G29" s="34">
        <f>0.008+0.0075</f>
        <v>1.55E-2</v>
      </c>
      <c r="H29" s="34">
        <f>G29/0.023</f>
        <v>0.67391304347826086</v>
      </c>
      <c r="I29" s="41">
        <v>0</v>
      </c>
      <c r="J29" s="41">
        <v>1</v>
      </c>
      <c r="K29" s="45"/>
    </row>
    <row r="30" spans="1:11" x14ac:dyDescent="0.3">
      <c r="A30" s="53">
        <v>9</v>
      </c>
      <c r="B30" s="4">
        <v>0.79500000000000004</v>
      </c>
      <c r="C30" s="11">
        <v>0.61699999999999999</v>
      </c>
      <c r="D30" s="17">
        <v>123</v>
      </c>
      <c r="E30" s="17">
        <v>23</v>
      </c>
      <c r="F30" s="50"/>
      <c r="H30" s="35"/>
      <c r="I30" s="41">
        <v>0</v>
      </c>
      <c r="J30" s="41">
        <v>1</v>
      </c>
      <c r="K30" s="45"/>
    </row>
    <row r="31" spans="1:11" x14ac:dyDescent="0.3">
      <c r="A31" s="53"/>
      <c r="B31" s="5"/>
      <c r="C31" s="12"/>
      <c r="D31" s="18">
        <v>130</v>
      </c>
      <c r="E31" s="18">
        <v>34</v>
      </c>
      <c r="F31" s="51"/>
      <c r="H31" s="36"/>
      <c r="I31" s="41">
        <v>0</v>
      </c>
      <c r="J31" s="41">
        <v>1</v>
      </c>
      <c r="K31" s="45"/>
    </row>
    <row r="32" spans="1:11" x14ac:dyDescent="0.3">
      <c r="A32" s="53"/>
      <c r="B32" s="9"/>
      <c r="C32" s="16"/>
      <c r="D32" s="23"/>
      <c r="E32" s="23"/>
      <c r="F32" s="52"/>
      <c r="G32">
        <v>2.2200000000000001E-2</v>
      </c>
      <c r="H32" s="34">
        <f>G32/0.02</f>
        <v>1.1100000000000001</v>
      </c>
      <c r="I32" s="41">
        <v>0</v>
      </c>
      <c r="J32" s="41">
        <v>1</v>
      </c>
      <c r="K32" s="45"/>
    </row>
    <row r="33" spans="1:11" x14ac:dyDescent="0.3">
      <c r="A33" s="53">
        <v>10</v>
      </c>
      <c r="B33" s="7">
        <v>0.65500000000000003</v>
      </c>
      <c r="C33" s="14">
        <v>0.36199999999999999</v>
      </c>
      <c r="D33" s="20">
        <v>74</v>
      </c>
      <c r="E33" s="20">
        <v>26</v>
      </c>
      <c r="F33" s="51"/>
      <c r="G33" s="35">
        <v>2.0299999999999999E-2</v>
      </c>
      <c r="H33" s="35">
        <f>G33/0.02</f>
        <v>1.0149999999999999</v>
      </c>
      <c r="I33" s="1">
        <v>0</v>
      </c>
      <c r="J33" s="41">
        <v>1</v>
      </c>
      <c r="K33" s="45"/>
    </row>
    <row r="34" spans="1:11" x14ac:dyDescent="0.3">
      <c r="A34" s="53"/>
      <c r="B34" s="8"/>
      <c r="C34" s="15"/>
      <c r="D34" s="21"/>
      <c r="E34" s="21"/>
      <c r="F34" s="51"/>
      <c r="G34" s="36"/>
      <c r="H34" s="36"/>
      <c r="I34" s="1">
        <v>0</v>
      </c>
      <c r="J34" s="41">
        <v>1</v>
      </c>
      <c r="K34" s="45"/>
    </row>
    <row r="35" spans="1:11" x14ac:dyDescent="0.3">
      <c r="A35" s="53"/>
      <c r="B35" s="9"/>
      <c r="C35" s="16"/>
      <c r="D35" s="22"/>
      <c r="E35" s="22"/>
      <c r="F35" s="52"/>
      <c r="G35" s="34"/>
      <c r="H35" s="34"/>
      <c r="I35" s="42">
        <v>0</v>
      </c>
      <c r="J35" s="42">
        <v>1</v>
      </c>
      <c r="K35" s="46"/>
    </row>
    <row r="36" spans="1:11" ht="57.6" x14ac:dyDescent="0.3">
      <c r="B36" s="1" t="s">
        <v>2</v>
      </c>
      <c r="C36" s="1" t="s">
        <v>4</v>
      </c>
      <c r="D36" s="1" t="s">
        <v>6</v>
      </c>
      <c r="E36" s="2" t="s">
        <v>8</v>
      </c>
      <c r="F36" s="1"/>
      <c r="G36" s="1"/>
      <c r="H36" s="1" t="s">
        <v>12</v>
      </c>
    </row>
  </sheetData>
  <mergeCells count="21">
    <mergeCell ref="A33:A35"/>
    <mergeCell ref="F33:F35"/>
    <mergeCell ref="A3:A5"/>
    <mergeCell ref="A24:A26"/>
    <mergeCell ref="F24:F26"/>
    <mergeCell ref="A27:A29"/>
    <mergeCell ref="F27:F29"/>
    <mergeCell ref="A30:A32"/>
    <mergeCell ref="F30:F32"/>
    <mergeCell ref="A15:A17"/>
    <mergeCell ref="F15:F17"/>
    <mergeCell ref="A18:A20"/>
    <mergeCell ref="F18:F20"/>
    <mergeCell ref="A21:A23"/>
    <mergeCell ref="F21:F23"/>
    <mergeCell ref="A6:A8"/>
    <mergeCell ref="F6:F8"/>
    <mergeCell ref="A9:A11"/>
    <mergeCell ref="F9:F11"/>
    <mergeCell ref="A12:A14"/>
    <mergeCell ref="F12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С-66 BG-11</vt:lpstr>
      <vt:lpstr>С-66 меласса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gosha pesat</dc:creator>
  <cp:lastModifiedBy>Морщинин Иван Владимирович</cp:lastModifiedBy>
  <dcterms:created xsi:type="dcterms:W3CDTF">2015-06-05T18:19:34Z</dcterms:created>
  <dcterms:modified xsi:type="dcterms:W3CDTF">2024-12-20T12:25:37Z</dcterms:modified>
</cp:coreProperties>
</file>