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3" i="1" l="1"/>
  <c r="M68" i="1"/>
  <c r="M66" i="1"/>
  <c r="M65" i="1"/>
  <c r="M63" i="1"/>
  <c r="M62" i="1"/>
  <c r="M60" i="1"/>
  <c r="M55" i="1"/>
  <c r="M46" i="1"/>
  <c r="M34" i="1"/>
  <c r="L28" i="1"/>
  <c r="M28" i="1" s="1"/>
  <c r="L27" i="1"/>
  <c r="M26" i="1"/>
  <c r="L23" i="1"/>
  <c r="M23" i="1" s="1"/>
  <c r="M22" i="1"/>
  <c r="L66" i="1"/>
  <c r="L63" i="1"/>
  <c r="L60" i="1"/>
  <c r="L55" i="1"/>
  <c r="L46" i="1"/>
  <c r="L34" i="1"/>
  <c r="L20" i="1"/>
  <c r="M20" i="1" s="1"/>
  <c r="M19" i="1"/>
  <c r="M18" i="1"/>
  <c r="M17" i="1"/>
  <c r="M16" i="1"/>
  <c r="M12" i="1"/>
  <c r="M11" i="1"/>
  <c r="M9" i="1"/>
  <c r="M7" i="1"/>
  <c r="L7" i="1"/>
  <c r="L9" i="1"/>
  <c r="K69" i="1"/>
  <c r="J69" i="1"/>
  <c r="I69" i="1"/>
  <c r="H69" i="1"/>
  <c r="G69" i="1"/>
  <c r="F69" i="1"/>
  <c r="E69" i="1"/>
  <c r="D69" i="1"/>
  <c r="C69" i="1"/>
  <c r="B69" i="1"/>
  <c r="K66" i="1"/>
  <c r="J66" i="1"/>
  <c r="I66" i="1"/>
  <c r="H66" i="1"/>
  <c r="G66" i="1"/>
  <c r="F66" i="1"/>
  <c r="E66" i="1"/>
  <c r="D66" i="1"/>
  <c r="C66" i="1"/>
  <c r="B66" i="1"/>
  <c r="K61" i="1"/>
  <c r="K59" i="1"/>
  <c r="K57" i="1"/>
  <c r="K54" i="1"/>
  <c r="K53" i="1"/>
  <c r="K52" i="1"/>
  <c r="K51" i="1"/>
  <c r="K50" i="1"/>
  <c r="K49" i="1"/>
  <c r="K48" i="1"/>
  <c r="I46" i="1"/>
  <c r="H46" i="1"/>
  <c r="G46" i="1"/>
  <c r="F46" i="1"/>
  <c r="E46" i="1"/>
  <c r="D46" i="1"/>
  <c r="C46" i="1"/>
  <c r="B46" i="1"/>
  <c r="K39" i="1"/>
  <c r="K45" i="1"/>
  <c r="K44" i="1"/>
  <c r="K46" i="1" s="1"/>
  <c r="K43" i="1"/>
  <c r="K42" i="1"/>
  <c r="K41" i="1"/>
  <c r="K40" i="1"/>
  <c r="K38" i="1"/>
  <c r="K36" i="1"/>
  <c r="K33" i="1"/>
  <c r="K32" i="1"/>
  <c r="K31" i="1"/>
  <c r="K30" i="1"/>
  <c r="K27" i="1"/>
  <c r="K26" i="1"/>
  <c r="K22" i="1"/>
  <c r="K19" i="1" l="1"/>
  <c r="K18" i="1"/>
  <c r="K17" i="1"/>
  <c r="K16" i="1"/>
  <c r="K20" i="1" l="1"/>
  <c r="K23" i="1" s="1"/>
  <c r="C13" i="1"/>
  <c r="J67" i="1"/>
  <c r="L67" i="1" s="1"/>
  <c r="J65" i="1"/>
  <c r="L65" i="1" s="1"/>
  <c r="J62" i="1"/>
  <c r="L62" i="1" s="1"/>
  <c r="J61" i="1"/>
  <c r="L61" i="1" s="1"/>
  <c r="J59" i="1"/>
  <c r="L59" i="1" s="1"/>
  <c r="J57" i="1"/>
  <c r="L57" i="1" s="1"/>
  <c r="M57" i="1" s="1"/>
  <c r="J49" i="1"/>
  <c r="L49" i="1" s="1"/>
  <c r="J50" i="1"/>
  <c r="J51" i="1"/>
  <c r="L51" i="1" s="1"/>
  <c r="J52" i="1"/>
  <c r="L52" i="1" s="1"/>
  <c r="J53" i="1"/>
  <c r="L53" i="1" s="1"/>
  <c r="J54" i="1"/>
  <c r="L54" i="1" s="1"/>
  <c r="M54" i="1" s="1"/>
  <c r="J48" i="1"/>
  <c r="L4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J45" i="1"/>
  <c r="L45" i="1" s="1"/>
  <c r="J38" i="1"/>
  <c r="J36" i="1"/>
  <c r="L36" i="1" s="1"/>
  <c r="J31" i="1"/>
  <c r="L31" i="1" s="1"/>
  <c r="J32" i="1"/>
  <c r="L32" i="1" s="1"/>
  <c r="J33" i="1"/>
  <c r="L33" i="1" s="1"/>
  <c r="J30" i="1"/>
  <c r="J27" i="1"/>
  <c r="J26" i="1"/>
  <c r="J22" i="1"/>
  <c r="L22" i="1" s="1"/>
  <c r="J17" i="1"/>
  <c r="L17" i="1" s="1"/>
  <c r="J18" i="1"/>
  <c r="L18" i="1" s="1"/>
  <c r="J19" i="1"/>
  <c r="L19" i="1" s="1"/>
  <c r="J16" i="1"/>
  <c r="L16" i="1" s="1"/>
  <c r="C55" i="1"/>
  <c r="D55" i="1"/>
  <c r="E55" i="1"/>
  <c r="F55" i="1"/>
  <c r="G55" i="1"/>
  <c r="H55" i="1"/>
  <c r="I55" i="1"/>
  <c r="K55" i="1"/>
  <c r="B55" i="1"/>
  <c r="C34" i="1"/>
  <c r="D34" i="1"/>
  <c r="E34" i="1"/>
  <c r="F34" i="1"/>
  <c r="G34" i="1"/>
  <c r="H34" i="1"/>
  <c r="I34" i="1"/>
  <c r="K34" i="1"/>
  <c r="B34" i="1"/>
  <c r="K28" i="1"/>
  <c r="C28" i="1"/>
  <c r="D28" i="1"/>
  <c r="E28" i="1"/>
  <c r="F28" i="1"/>
  <c r="G28" i="1"/>
  <c r="H28" i="1"/>
  <c r="I28" i="1"/>
  <c r="B28" i="1"/>
  <c r="C20" i="1"/>
  <c r="C23" i="1" s="1"/>
  <c r="D20" i="1"/>
  <c r="D23" i="1" s="1"/>
  <c r="E20" i="1"/>
  <c r="E23" i="1" s="1"/>
  <c r="F20" i="1"/>
  <c r="F23" i="1" s="1"/>
  <c r="G20" i="1"/>
  <c r="G23" i="1" s="1"/>
  <c r="H20" i="1"/>
  <c r="H23" i="1" s="1"/>
  <c r="I20" i="1"/>
  <c r="I23" i="1" s="1"/>
  <c r="B20" i="1"/>
  <c r="B23" i="1" s="1"/>
  <c r="D13" i="1"/>
  <c r="E13" i="1"/>
  <c r="F13" i="1"/>
  <c r="G13" i="1"/>
  <c r="H13" i="1"/>
  <c r="I13" i="1"/>
  <c r="B13" i="1"/>
  <c r="K10" i="1"/>
  <c r="K11" i="1"/>
  <c r="K12" i="1"/>
  <c r="K9" i="1"/>
  <c r="J10" i="1"/>
  <c r="L10" i="1" s="1"/>
  <c r="J11" i="1"/>
  <c r="J12" i="1"/>
  <c r="J9" i="1"/>
  <c r="K7" i="1"/>
  <c r="J7" i="1"/>
  <c r="L44" i="1" l="1"/>
  <c r="M44" i="1" s="1"/>
  <c r="J46" i="1"/>
  <c r="J28" i="1"/>
  <c r="J55" i="1"/>
  <c r="J34" i="1"/>
  <c r="J20" i="1"/>
  <c r="J23" i="1" s="1"/>
  <c r="L26" i="1"/>
  <c r="L50" i="1"/>
  <c r="L30" i="1"/>
  <c r="L12" i="1"/>
  <c r="K60" i="1"/>
  <c r="K63" i="1" s="1"/>
  <c r="K68" i="1" s="1"/>
  <c r="F60" i="1"/>
  <c r="F63" i="1" s="1"/>
  <c r="F68" i="1" s="1"/>
  <c r="I60" i="1"/>
  <c r="I63" i="1" s="1"/>
  <c r="I68" i="1" s="1"/>
  <c r="E60" i="1"/>
  <c r="E63" i="1" s="1"/>
  <c r="E68" i="1" s="1"/>
  <c r="H60" i="1"/>
  <c r="H63" i="1" s="1"/>
  <c r="H68" i="1" s="1"/>
  <c r="D60" i="1"/>
  <c r="D63" i="1" s="1"/>
  <c r="D68" i="1" s="1"/>
  <c r="G60" i="1"/>
  <c r="G63" i="1" s="1"/>
  <c r="G68" i="1" s="1"/>
  <c r="C60" i="1"/>
  <c r="C63" i="1" s="1"/>
  <c r="C68" i="1" s="1"/>
  <c r="B60" i="1"/>
  <c r="B63" i="1" s="1"/>
  <c r="B68" i="1" s="1"/>
  <c r="K13" i="1"/>
  <c r="L11" i="1"/>
  <c r="J13" i="1"/>
  <c r="J68" i="1" l="1"/>
  <c r="L68" i="1" s="1"/>
  <c r="J60" i="1"/>
  <c r="J63" i="1" s="1"/>
  <c r="L13" i="1"/>
</calcChain>
</file>

<file path=xl/comments1.xml><?xml version="1.0" encoding="utf-8"?>
<comments xmlns="http://schemas.openxmlformats.org/spreadsheetml/2006/main">
  <authors>
    <author>MEDIA</author>
  </authors>
  <commentList>
    <comment ref="J7" authorId="0">
      <text>
        <r>
          <rPr>
            <sz val="11"/>
            <color indexed="81"/>
            <rFont val="Tahoma"/>
            <family val="2"/>
          </rPr>
          <t>دراین سلول عددی وارد نشود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sz val="11"/>
            <color indexed="81"/>
            <rFont val="Tahoma"/>
            <family val="2"/>
          </rPr>
          <t>در این سلول عددی وارد نشود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</commentList>
</comments>
</file>

<file path=xl/sharedStrings.xml><?xml version="1.0" encoding="utf-8"?>
<sst xmlns="http://schemas.openxmlformats.org/spreadsheetml/2006/main" count="86" uniqueCount="73">
  <si>
    <t>سال مالی:</t>
  </si>
  <si>
    <t>واقعی</t>
  </si>
  <si>
    <t>درآمدها</t>
  </si>
  <si>
    <t>مجموع درآمدها</t>
  </si>
  <si>
    <t>هزینه ها</t>
  </si>
  <si>
    <t>فصل یک</t>
  </si>
  <si>
    <t>فصل دوم</t>
  </si>
  <si>
    <t>فصل سوم</t>
  </si>
  <si>
    <t>فصل چهارم</t>
  </si>
  <si>
    <t>کل سال</t>
  </si>
  <si>
    <t>اختلاف سالانه</t>
  </si>
  <si>
    <t>درصد اختلاف سالانه</t>
  </si>
  <si>
    <t>کود</t>
  </si>
  <si>
    <t>آبیاری</t>
  </si>
  <si>
    <t>برق</t>
  </si>
  <si>
    <t>گاز</t>
  </si>
  <si>
    <t>تعمیر سازه</t>
  </si>
  <si>
    <t>هزینه های تبلیغات</t>
  </si>
  <si>
    <t>سایر هزینه های فروش</t>
  </si>
  <si>
    <t>فروش داخلی محصولات</t>
  </si>
  <si>
    <t>فروش صادراتی محصولات</t>
  </si>
  <si>
    <t>حمل و نقل</t>
  </si>
  <si>
    <t>میزان تولید</t>
  </si>
  <si>
    <t>مواد مستقیم</t>
  </si>
  <si>
    <t>بذر یا نشاء</t>
  </si>
  <si>
    <t>مواد اولیه غیر مستقیم</t>
  </si>
  <si>
    <t>سموم و مواد شیمیایی</t>
  </si>
  <si>
    <t>گازوئیل</t>
  </si>
  <si>
    <t>سایر نهاده‌های انرژی</t>
  </si>
  <si>
    <t>بهای اولیه محصول</t>
  </si>
  <si>
    <t>کنترل عوامل محیطی</t>
  </si>
  <si>
    <t>ادوات و ماشین آلات</t>
  </si>
  <si>
    <t>جمع آوری بوته‌های کشت قبلی</t>
  </si>
  <si>
    <t>آزمایشگاه</t>
  </si>
  <si>
    <t>کنترل کیفیت محصول</t>
  </si>
  <si>
    <t>انبار کود و مواد شیمیایی</t>
  </si>
  <si>
    <t>ایاب ذهاب</t>
  </si>
  <si>
    <t>سایر درآمدهای عملیاتی</t>
  </si>
  <si>
    <t>سایر درآمدهای غیر عملیاتی</t>
  </si>
  <si>
    <t>فروش</t>
  </si>
  <si>
    <t>آموزش</t>
  </si>
  <si>
    <t>امور مالی</t>
  </si>
  <si>
    <t>تدارکات</t>
  </si>
  <si>
    <t>روابط عمومی</t>
  </si>
  <si>
    <t>انبارداری</t>
  </si>
  <si>
    <t>بهای تمام شده‌ی کالای آماده‌ی فروش</t>
  </si>
  <si>
    <t xml:space="preserve">بهای تمام شده‌ی محصول </t>
  </si>
  <si>
    <t>سود ناخالص</t>
  </si>
  <si>
    <t>مالیات بر فروش</t>
  </si>
  <si>
    <t>پیش بینی</t>
  </si>
  <si>
    <t>سود عملیاتی بصورت درصدی از درآمد</t>
  </si>
  <si>
    <t>بسته بندی</t>
  </si>
  <si>
    <t xml:space="preserve"> بستر کشت</t>
  </si>
  <si>
    <t>سربار:</t>
  </si>
  <si>
    <t>قیم وگیره های نگه دارنده</t>
  </si>
  <si>
    <t>سایرهزینه های تولید</t>
  </si>
  <si>
    <t xml:space="preserve"> ایمنی کار(HSE)</t>
  </si>
  <si>
    <t>هزینه های اداری و تشکیلاتی</t>
  </si>
  <si>
    <t>هزینه سوخت</t>
  </si>
  <si>
    <t>انفورماتیک(IT)</t>
  </si>
  <si>
    <t>هزینه دستمزد غیرمستقیم</t>
  </si>
  <si>
    <t>دستمزد مدیران ارشد</t>
  </si>
  <si>
    <t xml:space="preserve">بیمه </t>
  </si>
  <si>
    <t>بودجه سالیانه</t>
  </si>
  <si>
    <t>عنوان</t>
  </si>
  <si>
    <t>مقدار تولید(کیلوگرم)</t>
  </si>
  <si>
    <t>دستمزد مستقیم</t>
  </si>
  <si>
    <t xml:space="preserve">هزینه دستمزد </t>
  </si>
  <si>
    <t>مجموع</t>
  </si>
  <si>
    <t>سود و زیان</t>
  </si>
  <si>
    <t>بهای کالای فروش رفته</t>
  </si>
  <si>
    <t>سود خالص</t>
  </si>
  <si>
    <t>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</si>
</sst>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_-* #,##0.00\-;_-* &quot;-&quot;??_-;_-@_-"/>
    <numFmt numFmtId="164" formatCode="_-* #,##0.0_-;_-* #,##0.0\-;_-* &quot;-&quot;??_-;_-@_-"/>
    <numFmt numFmtId="165" formatCode="_-* #,##0_-;_-* #,##0\-;_-* &quot;-&quot;??_-;_-@_-"/>
  </numFmts>
  <fonts count="1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4"/>
      <name val="B Nazanin"/>
      <charset val="178"/>
    </font>
    <font>
      <sz val="11"/>
      <color rgb="FF9C0006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4"/>
      <color rgb="FF006100"/>
      <name val="B Nazanin"/>
      <charset val="178"/>
    </font>
    <font>
      <sz val="14"/>
      <color rgb="FF9C0006"/>
      <name val="B Nazanin"/>
      <charset val="178"/>
    </font>
    <font>
      <b/>
      <sz val="14"/>
      <color rgb="FFFA7D00"/>
      <name val="B Nazanin"/>
      <charset val="178"/>
    </font>
    <font>
      <b/>
      <sz val="14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8" applyNumberFormat="0" applyAlignment="0" applyProtection="0"/>
    <xf numFmtId="0" fontId="1" fillId="5" borderId="9" applyNumberFormat="0" applyFont="0" applyAlignment="0" applyProtection="0"/>
    <xf numFmtId="0" fontId="6" fillId="6" borderId="0" applyNumberFormat="0" applyBorder="0" applyAlignment="0" applyProtection="0"/>
    <xf numFmtId="0" fontId="7" fillId="7" borderId="10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6" borderId="1" xfId="5" applyFont="1" applyBorder="1" applyAlignment="1">
      <alignment horizontal="center" vertical="center"/>
    </xf>
    <xf numFmtId="0" fontId="10" fillId="7" borderId="10" xfId="6" applyFont="1" applyAlignment="1">
      <alignment horizontal="center" vertical="center"/>
    </xf>
    <xf numFmtId="0" fontId="5" fillId="0" borderId="9" xfId="4" applyFont="1" applyFill="1" applyAlignment="1">
      <alignment horizontal="center" vertical="center"/>
    </xf>
    <xf numFmtId="0" fontId="10" fillId="7" borderId="16" xfId="6" applyFont="1" applyBorder="1" applyAlignment="1">
      <alignment horizontal="center" vertical="center"/>
    </xf>
    <xf numFmtId="9" fontId="10" fillId="7" borderId="15" xfId="7" applyFont="1" applyFill="1" applyBorder="1" applyAlignment="1">
      <alignment horizontal="center" vertical="center"/>
    </xf>
    <xf numFmtId="0" fontId="11" fillId="8" borderId="8" xfId="3" applyFont="1" applyFill="1" applyAlignment="1">
      <alignment horizontal="center" vertical="center"/>
    </xf>
    <xf numFmtId="0" fontId="11" fillId="8" borderId="17" xfId="3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1" fillId="8" borderId="1" xfId="3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10" fillId="7" borderId="10" xfId="7" applyFont="1" applyFill="1" applyBorder="1" applyAlignment="1">
      <alignment horizontal="center" vertical="center"/>
    </xf>
    <xf numFmtId="9" fontId="11" fillId="8" borderId="8" xfId="7" applyFont="1" applyFill="1" applyBorder="1" applyAlignment="1">
      <alignment horizontal="center" vertical="center"/>
    </xf>
    <xf numFmtId="164" fontId="5" fillId="0" borderId="1" xfId="8" applyNumberFormat="1" applyFont="1" applyBorder="1" applyAlignment="1">
      <alignment horizontal="center" vertical="center"/>
    </xf>
    <xf numFmtId="164" fontId="9" fillId="6" borderId="1" xfId="8" applyNumberFormat="1" applyFont="1" applyFill="1" applyBorder="1" applyAlignment="1">
      <alignment horizontal="center" vertical="center"/>
    </xf>
    <xf numFmtId="164" fontId="10" fillId="7" borderId="10" xfId="8" applyNumberFormat="1" applyFont="1" applyFill="1" applyBorder="1" applyAlignment="1">
      <alignment horizontal="center" vertical="center"/>
    </xf>
    <xf numFmtId="165" fontId="5" fillId="0" borderId="1" xfId="8" applyNumberFormat="1" applyFont="1" applyBorder="1" applyAlignment="1">
      <alignment horizontal="center" vertical="center"/>
    </xf>
    <xf numFmtId="165" fontId="9" fillId="6" borderId="1" xfId="8" applyNumberFormat="1" applyFont="1" applyFill="1" applyBorder="1" applyAlignment="1">
      <alignment horizontal="center" vertical="center"/>
    </xf>
    <xf numFmtId="165" fontId="10" fillId="7" borderId="10" xfId="8" applyNumberFormat="1" applyFont="1" applyFill="1" applyBorder="1" applyAlignment="1">
      <alignment horizontal="center" vertical="center"/>
    </xf>
    <xf numFmtId="165" fontId="11" fillId="8" borderId="8" xfId="8" applyNumberFormat="1" applyFont="1" applyFill="1" applyBorder="1" applyAlignment="1">
      <alignment horizontal="center" vertical="center"/>
    </xf>
    <xf numFmtId="165" fontId="5" fillId="0" borderId="4" xfId="8" applyNumberFormat="1" applyFont="1" applyBorder="1" applyAlignment="1">
      <alignment horizontal="center" vertical="center"/>
    </xf>
    <xf numFmtId="165" fontId="9" fillId="6" borderId="4" xfId="8" applyNumberFormat="1" applyFont="1" applyFill="1" applyBorder="1" applyAlignment="1">
      <alignment horizontal="center" vertical="center"/>
    </xf>
    <xf numFmtId="165" fontId="5" fillId="0" borderId="2" xfId="8" applyNumberFormat="1" applyFont="1" applyBorder="1" applyAlignment="1">
      <alignment horizontal="center" vertical="center"/>
    </xf>
    <xf numFmtId="165" fontId="9" fillId="6" borderId="2" xfId="8" applyNumberFormat="1" applyFont="1" applyFill="1" applyBorder="1" applyAlignment="1">
      <alignment horizontal="center" vertical="center"/>
    </xf>
    <xf numFmtId="165" fontId="10" fillId="7" borderId="12" xfId="8" applyNumberFormat="1" applyFont="1" applyFill="1" applyBorder="1" applyAlignment="1">
      <alignment horizontal="center" vertical="center"/>
    </xf>
    <xf numFmtId="165" fontId="11" fillId="8" borderId="1" xfId="8" applyNumberFormat="1" applyFont="1" applyFill="1" applyBorder="1" applyAlignment="1">
      <alignment horizontal="center" vertical="center"/>
    </xf>
    <xf numFmtId="165" fontId="5" fillId="0" borderId="1" xfId="8" applyNumberFormat="1" applyFont="1" applyFill="1" applyBorder="1" applyAlignment="1">
      <alignment horizontal="center" vertical="center"/>
    </xf>
    <xf numFmtId="165" fontId="11" fillId="8" borderId="17" xfId="8" applyNumberFormat="1" applyFont="1" applyFill="1" applyBorder="1" applyAlignment="1">
      <alignment horizontal="center" vertical="center"/>
    </xf>
    <xf numFmtId="9" fontId="10" fillId="7" borderId="10" xfId="6" applyNumberFormat="1" applyFont="1" applyAlignment="1">
      <alignment horizontal="center" vertical="center"/>
    </xf>
    <xf numFmtId="9" fontId="10" fillId="7" borderId="12" xfId="7" applyFont="1" applyFill="1" applyBorder="1" applyAlignment="1">
      <alignment horizontal="center" vertical="center"/>
    </xf>
    <xf numFmtId="9" fontId="11" fillId="8" borderId="1" xfId="7" applyFont="1" applyFill="1" applyBorder="1" applyAlignment="1">
      <alignment horizontal="center" vertical="center"/>
    </xf>
    <xf numFmtId="9" fontId="11" fillId="8" borderId="17" xfId="7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5" borderId="1" xfId="4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9" fontId="5" fillId="2" borderId="5" xfId="7" applyFont="1" applyFill="1" applyBorder="1" applyAlignment="1">
      <alignment horizontal="center" vertical="center"/>
    </xf>
    <xf numFmtId="9" fontId="5" fillId="2" borderId="6" xfId="7" applyFont="1" applyFill="1" applyBorder="1" applyAlignment="1">
      <alignment horizontal="center" vertical="center"/>
    </xf>
    <xf numFmtId="9" fontId="5" fillId="2" borderId="7" xfId="7" applyFont="1" applyFill="1" applyBorder="1" applyAlignment="1">
      <alignment horizontal="center" vertical="center"/>
    </xf>
    <xf numFmtId="0" fontId="11" fillId="5" borderId="1" xfId="4" applyFont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</cellXfs>
  <cellStyles count="9">
    <cellStyle name="Bad" xfId="5" builtinId="27"/>
    <cellStyle name="Calculation" xfId="6" builtinId="22"/>
    <cellStyle name="Check Cell" xfId="3" builtinId="23"/>
    <cellStyle name="Comma" xfId="8" builtinId="3"/>
    <cellStyle name="Good" xfId="1" builtinId="26"/>
    <cellStyle name="Neutral" xfId="2" builtinId="28"/>
    <cellStyle name="Normal" xfId="0" builtinId="0"/>
    <cellStyle name="Note" xfId="4" builtinId="1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70"/>
  <sheetViews>
    <sheetView rightToLeft="1" tabSelected="1" zoomScale="70" zoomScaleNormal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1.296875" defaultRowHeight="21.6" x14ac:dyDescent="0.25"/>
  <cols>
    <col min="1" max="1" width="32.59765625" style="2" bestFit="1" customWidth="1"/>
    <col min="2" max="4" width="16.69921875" style="2" bestFit="1" customWidth="1"/>
    <col min="5" max="5" width="17.8984375" style="2" bestFit="1" customWidth="1"/>
    <col min="6" max="11" width="16.69921875" style="2" bestFit="1" customWidth="1"/>
    <col min="12" max="12" width="16.19921875" style="2" bestFit="1" customWidth="1"/>
    <col min="13" max="13" width="16.3984375" style="2" bestFit="1" customWidth="1"/>
    <col min="14" max="16384" width="11.296875" style="2"/>
  </cols>
  <sheetData>
    <row r="2" spans="1:13" s="16" customFormat="1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5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3" x14ac:dyDescent="0.25">
      <c r="A4" s="40" t="s">
        <v>64</v>
      </c>
      <c r="B4" s="40" t="s">
        <v>5</v>
      </c>
      <c r="C4" s="40"/>
      <c r="D4" s="40" t="s">
        <v>6</v>
      </c>
      <c r="E4" s="40"/>
      <c r="F4" s="40" t="s">
        <v>7</v>
      </c>
      <c r="G4" s="40"/>
      <c r="H4" s="40" t="s">
        <v>8</v>
      </c>
      <c r="I4" s="40"/>
      <c r="J4" s="40" t="s">
        <v>9</v>
      </c>
      <c r="K4" s="40"/>
      <c r="L4" s="41" t="s">
        <v>10</v>
      </c>
      <c r="M4" s="41" t="s">
        <v>11</v>
      </c>
    </row>
    <row r="5" spans="1:13" x14ac:dyDescent="0.25">
      <c r="A5" s="41"/>
      <c r="B5" s="6" t="s">
        <v>49</v>
      </c>
      <c r="C5" s="6" t="s">
        <v>1</v>
      </c>
      <c r="D5" s="6" t="s">
        <v>49</v>
      </c>
      <c r="E5" s="6" t="s">
        <v>1</v>
      </c>
      <c r="F5" s="6" t="s">
        <v>49</v>
      </c>
      <c r="G5" s="6" t="s">
        <v>1</v>
      </c>
      <c r="H5" s="6" t="s">
        <v>49</v>
      </c>
      <c r="I5" s="6" t="s">
        <v>1</v>
      </c>
      <c r="J5" s="6" t="s">
        <v>49</v>
      </c>
      <c r="K5" s="6" t="s">
        <v>1</v>
      </c>
      <c r="L5" s="41"/>
      <c r="M5" s="41"/>
    </row>
    <row r="6" spans="1:13" ht="23.4" customHeight="1" x14ac:dyDescent="0.25">
      <c r="A6" s="53" t="s">
        <v>22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3" ht="21.6" customHeight="1" x14ac:dyDescent="0.25">
      <c r="A7" s="9" t="s">
        <v>65</v>
      </c>
      <c r="B7" s="1">
        <v>1000</v>
      </c>
      <c r="C7" s="7">
        <v>900</v>
      </c>
      <c r="D7" s="1">
        <v>1100</v>
      </c>
      <c r="E7" s="7">
        <v>950</v>
      </c>
      <c r="F7" s="1">
        <v>1000</v>
      </c>
      <c r="G7" s="7">
        <v>1050</v>
      </c>
      <c r="H7" s="1">
        <v>1000</v>
      </c>
      <c r="I7" s="7">
        <v>1050</v>
      </c>
      <c r="J7" s="1">
        <f>H7+F7+D7+B7</f>
        <v>4100</v>
      </c>
      <c r="K7" s="7">
        <f>I7+G7+E7+C7</f>
        <v>3950</v>
      </c>
      <c r="L7" s="10">
        <f>K7-J7</f>
        <v>-150</v>
      </c>
      <c r="M7" s="11">
        <f>L7/K7</f>
        <v>-3.7974683544303799E-2</v>
      </c>
    </row>
    <row r="8" spans="1:13" x14ac:dyDescent="0.25">
      <c r="A8" s="46" t="s">
        <v>2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8"/>
    </row>
    <row r="9" spans="1:13" ht="23.4" x14ac:dyDescent="0.25">
      <c r="A9" s="1" t="s">
        <v>19</v>
      </c>
      <c r="B9" s="22">
        <v>15000000</v>
      </c>
      <c r="C9" s="23">
        <v>13500000</v>
      </c>
      <c r="D9" s="22">
        <v>16500000</v>
      </c>
      <c r="E9" s="23">
        <v>14250000</v>
      </c>
      <c r="F9" s="22">
        <v>15000000</v>
      </c>
      <c r="G9" s="23">
        <v>15750000</v>
      </c>
      <c r="H9" s="22">
        <v>15000000</v>
      </c>
      <c r="I9" s="23">
        <v>15750000</v>
      </c>
      <c r="J9" s="22">
        <f>H9+F9+D9+B9</f>
        <v>61500000</v>
      </c>
      <c r="K9" s="23">
        <f>I9+G9+E9+C9</f>
        <v>59250000</v>
      </c>
      <c r="L9" s="24">
        <f>K9-J9</f>
        <v>-2250000</v>
      </c>
      <c r="M9" s="17">
        <f>L9/K9</f>
        <v>-3.7974683544303799E-2</v>
      </c>
    </row>
    <row r="10" spans="1:13" ht="23.4" x14ac:dyDescent="0.25">
      <c r="A10" s="1" t="s">
        <v>20</v>
      </c>
      <c r="B10" s="22">
        <v>0</v>
      </c>
      <c r="C10" s="23">
        <v>0</v>
      </c>
      <c r="D10" s="22">
        <v>0</v>
      </c>
      <c r="E10" s="23">
        <v>0</v>
      </c>
      <c r="F10" s="22">
        <v>0</v>
      </c>
      <c r="G10" s="23">
        <v>0</v>
      </c>
      <c r="H10" s="22">
        <v>0</v>
      </c>
      <c r="I10" s="23">
        <v>0</v>
      </c>
      <c r="J10" s="22">
        <f t="shared" ref="J10:J12" si="0">H10+F10+D10+B10</f>
        <v>0</v>
      </c>
      <c r="K10" s="23">
        <f t="shared" ref="K10:K12" si="1">I10+G10+E10+C10</f>
        <v>0</v>
      </c>
      <c r="L10" s="24">
        <f t="shared" ref="L10:L12" si="2">K10-J10</f>
        <v>0</v>
      </c>
      <c r="M10" s="17">
        <v>0</v>
      </c>
    </row>
    <row r="11" spans="1:13" ht="23.4" x14ac:dyDescent="0.25">
      <c r="A11" s="1" t="s">
        <v>37</v>
      </c>
      <c r="B11" s="22">
        <v>1000000</v>
      </c>
      <c r="C11" s="23">
        <v>950000</v>
      </c>
      <c r="D11" s="22">
        <v>1000000</v>
      </c>
      <c r="E11" s="23">
        <v>1000000</v>
      </c>
      <c r="F11" s="22">
        <v>1100000</v>
      </c>
      <c r="G11" s="23">
        <v>1050000</v>
      </c>
      <c r="H11" s="22">
        <v>110000</v>
      </c>
      <c r="I11" s="23">
        <v>110000</v>
      </c>
      <c r="J11" s="22">
        <f t="shared" si="0"/>
        <v>3210000</v>
      </c>
      <c r="K11" s="23">
        <f t="shared" si="1"/>
        <v>3110000</v>
      </c>
      <c r="L11" s="24">
        <f t="shared" si="2"/>
        <v>-100000</v>
      </c>
      <c r="M11" s="17">
        <f t="shared" ref="M11:M12" si="3">L11/K11</f>
        <v>-3.215434083601286E-2</v>
      </c>
    </row>
    <row r="12" spans="1:13" ht="24" thickBot="1" x14ac:dyDescent="0.3">
      <c r="A12" s="1" t="s">
        <v>38</v>
      </c>
      <c r="B12" s="22">
        <v>500000</v>
      </c>
      <c r="C12" s="23">
        <v>470000</v>
      </c>
      <c r="D12" s="22">
        <v>500000</v>
      </c>
      <c r="E12" s="23">
        <v>450000</v>
      </c>
      <c r="F12" s="22">
        <v>570000</v>
      </c>
      <c r="G12" s="23">
        <v>520000</v>
      </c>
      <c r="H12" s="22">
        <v>540000</v>
      </c>
      <c r="I12" s="23">
        <v>535000</v>
      </c>
      <c r="J12" s="22">
        <f t="shared" si="0"/>
        <v>2110000</v>
      </c>
      <c r="K12" s="23">
        <f t="shared" si="1"/>
        <v>1975000</v>
      </c>
      <c r="L12" s="24">
        <f t="shared" si="2"/>
        <v>-135000</v>
      </c>
      <c r="M12" s="17">
        <f t="shared" si="3"/>
        <v>-6.8354430379746839E-2</v>
      </c>
    </row>
    <row r="13" spans="1:13" ht="24.6" thickTop="1" thickBot="1" x14ac:dyDescent="0.3">
      <c r="A13" s="12" t="s">
        <v>3</v>
      </c>
      <c r="B13" s="12">
        <f>SUM(B9:B12)</f>
        <v>16500000</v>
      </c>
      <c r="C13" s="12">
        <f>SUM(C9:C12)</f>
        <v>14920000</v>
      </c>
      <c r="D13" s="12">
        <f t="shared" ref="D13:L13" si="4">SUM(D9:D12)</f>
        <v>18000000</v>
      </c>
      <c r="E13" s="12">
        <f t="shared" si="4"/>
        <v>15700000</v>
      </c>
      <c r="F13" s="12">
        <f t="shared" si="4"/>
        <v>16670000</v>
      </c>
      <c r="G13" s="12">
        <f t="shared" si="4"/>
        <v>17320000</v>
      </c>
      <c r="H13" s="12">
        <f t="shared" si="4"/>
        <v>15650000</v>
      </c>
      <c r="I13" s="12">
        <f t="shared" si="4"/>
        <v>16395000</v>
      </c>
      <c r="J13" s="12">
        <f t="shared" si="4"/>
        <v>66820000</v>
      </c>
      <c r="K13" s="12">
        <f t="shared" si="4"/>
        <v>64335000</v>
      </c>
      <c r="L13" s="12">
        <f t="shared" si="4"/>
        <v>-2485000</v>
      </c>
      <c r="M13" s="18">
        <f>L13/K13</f>
        <v>-3.8625942333100176E-2</v>
      </c>
    </row>
    <row r="14" spans="1:13" ht="22.2" thickTop="1" x14ac:dyDescent="0.25">
      <c r="A14" s="49" t="s">
        <v>4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1"/>
    </row>
    <row r="15" spans="1:13" x14ac:dyDescent="0.25">
      <c r="A15" s="42" t="s">
        <v>23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 ht="23.4" x14ac:dyDescent="0.25">
      <c r="A16" s="1" t="s">
        <v>24</v>
      </c>
      <c r="B16" s="22">
        <v>500000</v>
      </c>
      <c r="C16" s="23">
        <v>50000</v>
      </c>
      <c r="D16" s="22">
        <v>580000</v>
      </c>
      <c r="E16" s="23">
        <v>600000</v>
      </c>
      <c r="F16" s="22">
        <v>520000</v>
      </c>
      <c r="G16" s="23">
        <v>520000</v>
      </c>
      <c r="H16" s="22">
        <v>520000</v>
      </c>
      <c r="I16" s="23">
        <v>530000</v>
      </c>
      <c r="J16" s="22">
        <f>H16+F16+D16+B16</f>
        <v>2120000</v>
      </c>
      <c r="K16" s="23">
        <f t="shared" ref="K16:K19" si="5">I16+G16+E16+C16</f>
        <v>1700000</v>
      </c>
      <c r="L16" s="24">
        <f t="shared" ref="L16:L20" si="6">K16-J16</f>
        <v>-420000</v>
      </c>
      <c r="M16" s="17">
        <f t="shared" ref="M16:M20" si="7">L16/K16</f>
        <v>-0.24705882352941178</v>
      </c>
    </row>
    <row r="17" spans="1:13" ht="23.4" x14ac:dyDescent="0.25">
      <c r="A17" s="1" t="s">
        <v>12</v>
      </c>
      <c r="B17" s="22">
        <v>1000000</v>
      </c>
      <c r="C17" s="23">
        <v>1000000</v>
      </c>
      <c r="D17" s="22">
        <v>1200000</v>
      </c>
      <c r="E17" s="23">
        <v>1250000</v>
      </c>
      <c r="F17" s="22">
        <v>1000000</v>
      </c>
      <c r="G17" s="23">
        <v>1</v>
      </c>
      <c r="H17" s="22">
        <v>0</v>
      </c>
      <c r="I17" s="23">
        <v>0</v>
      </c>
      <c r="J17" s="22">
        <f t="shared" ref="J17:J19" si="8">H17+F17+D17+B17</f>
        <v>3200000</v>
      </c>
      <c r="K17" s="23">
        <f t="shared" si="5"/>
        <v>2250001</v>
      </c>
      <c r="L17" s="24">
        <f t="shared" si="6"/>
        <v>-949999</v>
      </c>
      <c r="M17" s="17">
        <f t="shared" si="7"/>
        <v>-0.42222159012373772</v>
      </c>
    </row>
    <row r="18" spans="1:13" ht="23.4" x14ac:dyDescent="0.25">
      <c r="A18" s="1" t="s">
        <v>52</v>
      </c>
      <c r="B18" s="22">
        <v>1200000</v>
      </c>
      <c r="C18" s="23">
        <v>1200000</v>
      </c>
      <c r="D18" s="22">
        <v>1200000</v>
      </c>
      <c r="E18" s="23">
        <v>1400000</v>
      </c>
      <c r="F18" s="22">
        <v>1400000</v>
      </c>
      <c r="G18" s="23">
        <v>1350000</v>
      </c>
      <c r="H18" s="22">
        <v>1300000</v>
      </c>
      <c r="I18" s="23">
        <v>1300000</v>
      </c>
      <c r="J18" s="22">
        <f t="shared" si="8"/>
        <v>5100000</v>
      </c>
      <c r="K18" s="23">
        <f t="shared" si="5"/>
        <v>5250000</v>
      </c>
      <c r="L18" s="24">
        <f t="shared" si="6"/>
        <v>150000</v>
      </c>
      <c r="M18" s="17">
        <f t="shared" si="7"/>
        <v>2.8571428571428571E-2</v>
      </c>
    </row>
    <row r="19" spans="1:13" ht="24" thickBot="1" x14ac:dyDescent="0.3">
      <c r="A19" s="1" t="s">
        <v>13</v>
      </c>
      <c r="B19" s="22">
        <v>4000000</v>
      </c>
      <c r="C19" s="23">
        <v>3700000</v>
      </c>
      <c r="D19" s="22">
        <v>4100000</v>
      </c>
      <c r="E19" s="23">
        <v>4000000</v>
      </c>
      <c r="F19" s="22">
        <v>4000000</v>
      </c>
      <c r="G19" s="23">
        <v>3900000</v>
      </c>
      <c r="H19" s="22">
        <v>3900000</v>
      </c>
      <c r="I19" s="23">
        <v>3900000</v>
      </c>
      <c r="J19" s="22">
        <f t="shared" si="8"/>
        <v>16000000</v>
      </c>
      <c r="K19" s="23">
        <f t="shared" si="5"/>
        <v>15500000</v>
      </c>
      <c r="L19" s="24">
        <f t="shared" si="6"/>
        <v>-500000</v>
      </c>
      <c r="M19" s="17">
        <f t="shared" si="7"/>
        <v>-3.2258064516129031E-2</v>
      </c>
    </row>
    <row r="20" spans="1:13" ht="24.6" thickTop="1" thickBot="1" x14ac:dyDescent="0.3">
      <c r="A20" s="12" t="s">
        <v>68</v>
      </c>
      <c r="B20" s="25">
        <f>SUM(B16:B19)</f>
        <v>6700000</v>
      </c>
      <c r="C20" s="25">
        <f t="shared" ref="C20:K20" si="9">SUM(C16:C19)</f>
        <v>5950000</v>
      </c>
      <c r="D20" s="25">
        <f t="shared" si="9"/>
        <v>7080000</v>
      </c>
      <c r="E20" s="25">
        <f t="shared" si="9"/>
        <v>7250000</v>
      </c>
      <c r="F20" s="25">
        <f t="shared" si="9"/>
        <v>6920000</v>
      </c>
      <c r="G20" s="25">
        <f t="shared" si="9"/>
        <v>5770001</v>
      </c>
      <c r="H20" s="25">
        <f t="shared" si="9"/>
        <v>5720000</v>
      </c>
      <c r="I20" s="25">
        <f t="shared" si="9"/>
        <v>5730000</v>
      </c>
      <c r="J20" s="25">
        <f t="shared" si="9"/>
        <v>26420000</v>
      </c>
      <c r="K20" s="25">
        <f t="shared" si="9"/>
        <v>24700001</v>
      </c>
      <c r="L20" s="25">
        <f t="shared" si="6"/>
        <v>-1719999</v>
      </c>
      <c r="M20" s="18">
        <f t="shared" si="7"/>
        <v>-6.9635584225279989E-2</v>
      </c>
    </row>
    <row r="21" spans="1:13" ht="23.4" customHeight="1" thickTop="1" x14ac:dyDescent="0.25">
      <c r="A21" s="42" t="s">
        <v>66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13" ht="24" thickBot="1" x14ac:dyDescent="0.3">
      <c r="A22" s="22" t="s">
        <v>67</v>
      </c>
      <c r="B22" s="22">
        <v>4000000</v>
      </c>
      <c r="C22" s="23">
        <v>4000000</v>
      </c>
      <c r="D22" s="22">
        <v>4100000</v>
      </c>
      <c r="E22" s="23">
        <v>4100000</v>
      </c>
      <c r="F22" s="22">
        <v>4000000</v>
      </c>
      <c r="G22" s="23">
        <v>4000000</v>
      </c>
      <c r="H22" s="22">
        <v>4000000</v>
      </c>
      <c r="I22" s="23">
        <v>4100000</v>
      </c>
      <c r="J22" s="22">
        <f t="shared" ref="J22:K22" si="10">H22+F22+D22+B22</f>
        <v>16100000</v>
      </c>
      <c r="K22" s="23">
        <f t="shared" si="10"/>
        <v>16200000</v>
      </c>
      <c r="L22" s="24">
        <f t="shared" ref="L22:L23" si="11">K22-J22</f>
        <v>100000</v>
      </c>
      <c r="M22" s="17">
        <f>L22/K22</f>
        <v>6.1728395061728392E-3</v>
      </c>
    </row>
    <row r="23" spans="1:13" ht="24.6" thickTop="1" thickBot="1" x14ac:dyDescent="0.3">
      <c r="A23" s="25" t="s">
        <v>29</v>
      </c>
      <c r="B23" s="25">
        <f>B22+B20</f>
        <v>10700000</v>
      </c>
      <c r="C23" s="25">
        <f t="shared" ref="C23:K23" si="12">C22+C20</f>
        <v>9950000</v>
      </c>
      <c r="D23" s="25">
        <f t="shared" si="12"/>
        <v>11180000</v>
      </c>
      <c r="E23" s="25">
        <f t="shared" si="12"/>
        <v>11350000</v>
      </c>
      <c r="F23" s="25">
        <f t="shared" si="12"/>
        <v>10920000</v>
      </c>
      <c r="G23" s="25">
        <f t="shared" si="12"/>
        <v>9770001</v>
      </c>
      <c r="H23" s="25">
        <f t="shared" si="12"/>
        <v>9720000</v>
      </c>
      <c r="I23" s="25">
        <f t="shared" si="12"/>
        <v>9830000</v>
      </c>
      <c r="J23" s="25">
        <f t="shared" si="12"/>
        <v>42520000</v>
      </c>
      <c r="K23" s="25">
        <f t="shared" si="12"/>
        <v>40900001</v>
      </c>
      <c r="L23" s="25">
        <f t="shared" si="11"/>
        <v>-1619999</v>
      </c>
      <c r="M23" s="18">
        <f>L23/K23</f>
        <v>-3.9608776537682723E-2</v>
      </c>
    </row>
    <row r="24" spans="1:13" ht="24" thickTop="1" x14ac:dyDescent="0.25">
      <c r="A24" s="52" t="s">
        <v>53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</row>
    <row r="25" spans="1:13" ht="23.4" customHeight="1" x14ac:dyDescent="0.25">
      <c r="A25" s="52" t="s">
        <v>25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</row>
    <row r="26" spans="1:13" ht="23.4" x14ac:dyDescent="0.25">
      <c r="A26" s="1" t="s">
        <v>26</v>
      </c>
      <c r="B26" s="22">
        <v>50000</v>
      </c>
      <c r="C26" s="23">
        <v>450000</v>
      </c>
      <c r="D26" s="22">
        <v>470000</v>
      </c>
      <c r="E26" s="23">
        <v>460000</v>
      </c>
      <c r="F26" s="22">
        <v>450000</v>
      </c>
      <c r="G26" s="23">
        <v>460000</v>
      </c>
      <c r="H26" s="22">
        <v>500000</v>
      </c>
      <c r="I26" s="23">
        <v>500000</v>
      </c>
      <c r="J26" s="22">
        <f t="shared" ref="J26:K27" si="13">H26+F26+D26+B26</f>
        <v>1470000</v>
      </c>
      <c r="K26" s="23">
        <f t="shared" si="13"/>
        <v>1870000</v>
      </c>
      <c r="L26" s="24">
        <f t="shared" ref="L26:L28" si="14">K26-J26</f>
        <v>400000</v>
      </c>
      <c r="M26" s="17">
        <f t="shared" ref="M26:M28" si="15">IF(L26&gt;0.01,L26/K26,"")</f>
        <v>0.21390374331550802</v>
      </c>
    </row>
    <row r="27" spans="1:13" ht="24" thickBot="1" x14ac:dyDescent="0.3">
      <c r="A27" s="1" t="s">
        <v>54</v>
      </c>
      <c r="B27" s="22">
        <v>0</v>
      </c>
      <c r="C27" s="23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f t="shared" si="13"/>
        <v>0</v>
      </c>
      <c r="K27" s="23">
        <f t="shared" si="13"/>
        <v>0</v>
      </c>
      <c r="L27" s="24">
        <f t="shared" si="14"/>
        <v>0</v>
      </c>
      <c r="M27" s="17">
        <v>0</v>
      </c>
    </row>
    <row r="28" spans="1:13" ht="24.6" thickTop="1" thickBot="1" x14ac:dyDescent="0.3">
      <c r="A28" s="12" t="s">
        <v>68</v>
      </c>
      <c r="B28" s="12">
        <f>SUM(B26:B27)</f>
        <v>50000</v>
      </c>
      <c r="C28" s="12">
        <f t="shared" ref="C28:K28" si="16">SUM(C26:C27)</f>
        <v>450000</v>
      </c>
      <c r="D28" s="12">
        <f t="shared" si="16"/>
        <v>470000</v>
      </c>
      <c r="E28" s="12">
        <f t="shared" si="16"/>
        <v>460000</v>
      </c>
      <c r="F28" s="12">
        <f t="shared" si="16"/>
        <v>450000</v>
      </c>
      <c r="G28" s="12">
        <f t="shared" si="16"/>
        <v>460000</v>
      </c>
      <c r="H28" s="12">
        <f t="shared" si="16"/>
        <v>500000</v>
      </c>
      <c r="I28" s="12">
        <f t="shared" si="16"/>
        <v>500000</v>
      </c>
      <c r="J28" s="12">
        <f t="shared" si="16"/>
        <v>1470000</v>
      </c>
      <c r="K28" s="12">
        <f t="shared" si="16"/>
        <v>1870000</v>
      </c>
      <c r="L28" s="12">
        <f t="shared" si="14"/>
        <v>400000</v>
      </c>
      <c r="M28" s="17">
        <f t="shared" si="15"/>
        <v>0.21390374331550802</v>
      </c>
    </row>
    <row r="29" spans="1:13" ht="23.4" customHeight="1" thickTop="1" x14ac:dyDescent="0.25">
      <c r="A29" s="52" t="s">
        <v>58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</row>
    <row r="30" spans="1:13" ht="23.4" x14ac:dyDescent="0.25">
      <c r="A30" s="1" t="s">
        <v>14</v>
      </c>
      <c r="B30" s="19">
        <v>1000000</v>
      </c>
      <c r="C30" s="20">
        <v>900000</v>
      </c>
      <c r="D30" s="19">
        <v>1000000</v>
      </c>
      <c r="E30" s="20">
        <v>1100000</v>
      </c>
      <c r="F30" s="19">
        <v>950000</v>
      </c>
      <c r="G30" s="20">
        <v>1000000</v>
      </c>
      <c r="H30" s="19">
        <v>950000</v>
      </c>
      <c r="I30" s="20">
        <v>970000</v>
      </c>
      <c r="J30" s="19">
        <f t="shared" ref="J30:K33" si="17">H30+F30+D30+B30</f>
        <v>3900000</v>
      </c>
      <c r="K30" s="20">
        <f t="shared" si="17"/>
        <v>3970000</v>
      </c>
      <c r="L30" s="21">
        <f t="shared" ref="L30:L34" si="18">K30-J30</f>
        <v>70000</v>
      </c>
      <c r="M30" s="17">
        <v>0</v>
      </c>
    </row>
    <row r="31" spans="1:13" ht="23.4" x14ac:dyDescent="0.25">
      <c r="A31" s="1" t="s">
        <v>15</v>
      </c>
      <c r="B31" s="19">
        <v>0</v>
      </c>
      <c r="C31" s="20">
        <v>0</v>
      </c>
      <c r="D31" s="19">
        <v>0</v>
      </c>
      <c r="E31" s="20">
        <v>0</v>
      </c>
      <c r="F31" s="19">
        <v>0</v>
      </c>
      <c r="G31" s="20">
        <v>0</v>
      </c>
      <c r="H31" s="19">
        <v>0</v>
      </c>
      <c r="I31" s="20">
        <v>0</v>
      </c>
      <c r="J31" s="19">
        <f t="shared" si="17"/>
        <v>0</v>
      </c>
      <c r="K31" s="20">
        <f t="shared" si="17"/>
        <v>0</v>
      </c>
      <c r="L31" s="21">
        <f t="shared" si="18"/>
        <v>0</v>
      </c>
      <c r="M31" s="17">
        <v>0</v>
      </c>
    </row>
    <row r="32" spans="1:13" ht="23.4" x14ac:dyDescent="0.25">
      <c r="A32" s="1" t="s">
        <v>27</v>
      </c>
      <c r="B32" s="19">
        <v>600000</v>
      </c>
      <c r="C32" s="20">
        <v>570000</v>
      </c>
      <c r="D32" s="19">
        <v>600000</v>
      </c>
      <c r="E32" s="20">
        <v>600000</v>
      </c>
      <c r="F32" s="19">
        <v>590000</v>
      </c>
      <c r="G32" s="20">
        <v>585000</v>
      </c>
      <c r="H32" s="19">
        <v>590000</v>
      </c>
      <c r="I32" s="20">
        <v>590000</v>
      </c>
      <c r="J32" s="19">
        <f t="shared" si="17"/>
        <v>2380000</v>
      </c>
      <c r="K32" s="20">
        <f t="shared" si="17"/>
        <v>2345000</v>
      </c>
      <c r="L32" s="21">
        <f t="shared" si="18"/>
        <v>-35000</v>
      </c>
      <c r="M32" s="17">
        <v>0</v>
      </c>
    </row>
    <row r="33" spans="1:13" ht="24" thickBot="1" x14ac:dyDescent="0.3">
      <c r="A33" s="1" t="s">
        <v>28</v>
      </c>
      <c r="B33" s="19">
        <v>0</v>
      </c>
      <c r="C33" s="20">
        <v>0</v>
      </c>
      <c r="D33" s="19">
        <v>0</v>
      </c>
      <c r="E33" s="20">
        <v>0</v>
      </c>
      <c r="F33" s="19">
        <v>0</v>
      </c>
      <c r="G33" s="20">
        <v>0</v>
      </c>
      <c r="H33" s="19">
        <v>0</v>
      </c>
      <c r="I33" s="20">
        <v>0</v>
      </c>
      <c r="J33" s="19">
        <f t="shared" si="17"/>
        <v>0</v>
      </c>
      <c r="K33" s="20">
        <f t="shared" si="17"/>
        <v>0</v>
      </c>
      <c r="L33" s="21">
        <f t="shared" si="18"/>
        <v>0</v>
      </c>
      <c r="M33" s="17">
        <v>0</v>
      </c>
    </row>
    <row r="34" spans="1:13" ht="24.6" thickTop="1" thickBot="1" x14ac:dyDescent="0.3">
      <c r="A34" s="12" t="s">
        <v>68</v>
      </c>
      <c r="B34" s="25">
        <f>SUM(B30:B33)</f>
        <v>1600000</v>
      </c>
      <c r="C34" s="25">
        <f t="shared" ref="C34:K34" si="19">SUM(C30:C33)</f>
        <v>1470000</v>
      </c>
      <c r="D34" s="25">
        <f t="shared" si="19"/>
        <v>1600000</v>
      </c>
      <c r="E34" s="25">
        <f t="shared" si="19"/>
        <v>1700000</v>
      </c>
      <c r="F34" s="25">
        <f t="shared" si="19"/>
        <v>1540000</v>
      </c>
      <c r="G34" s="25">
        <f t="shared" si="19"/>
        <v>1585000</v>
      </c>
      <c r="H34" s="25">
        <f t="shared" si="19"/>
        <v>1540000</v>
      </c>
      <c r="I34" s="25">
        <f t="shared" si="19"/>
        <v>1560000</v>
      </c>
      <c r="J34" s="25">
        <f t="shared" si="19"/>
        <v>6280000</v>
      </c>
      <c r="K34" s="25">
        <f t="shared" si="19"/>
        <v>6315000</v>
      </c>
      <c r="L34" s="25">
        <f t="shared" si="18"/>
        <v>35000</v>
      </c>
      <c r="M34" s="18">
        <f t="shared" ref="M34" si="20">IF(L34&gt;0.01,L34/K34,"")</f>
        <v>5.5423594615993665E-3</v>
      </c>
    </row>
    <row r="35" spans="1:13" ht="23.4" customHeight="1" thickTop="1" x14ac:dyDescent="0.25">
      <c r="A35" s="52" t="s">
        <v>60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</row>
    <row r="36" spans="1:13" ht="23.4" x14ac:dyDescent="0.25">
      <c r="A36" s="1" t="s">
        <v>61</v>
      </c>
      <c r="B36" s="1">
        <v>0</v>
      </c>
      <c r="C36" s="7">
        <v>0</v>
      </c>
      <c r="D36" s="1">
        <v>0</v>
      </c>
      <c r="E36" s="7">
        <v>0</v>
      </c>
      <c r="F36" s="1">
        <v>0</v>
      </c>
      <c r="G36" s="7">
        <v>0</v>
      </c>
      <c r="H36" s="1">
        <v>0</v>
      </c>
      <c r="I36" s="7">
        <v>0</v>
      </c>
      <c r="J36" s="1">
        <f t="shared" ref="J36:K45" si="21">H36+F36+D36+B36</f>
        <v>0</v>
      </c>
      <c r="K36" s="7">
        <f t="shared" si="21"/>
        <v>0</v>
      </c>
      <c r="L36" s="8">
        <f t="shared" ref="L36:L46" si="22">K36-J36</f>
        <v>0</v>
      </c>
      <c r="M36" s="34">
        <v>0</v>
      </c>
    </row>
    <row r="37" spans="1:13" x14ac:dyDescent="0.25">
      <c r="A37" s="42" t="s">
        <v>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3.4" x14ac:dyDescent="0.25">
      <c r="A38" s="1" t="s">
        <v>30</v>
      </c>
      <c r="B38" s="22">
        <v>100000</v>
      </c>
      <c r="C38" s="23">
        <v>100000</v>
      </c>
      <c r="D38" s="22">
        <v>10000</v>
      </c>
      <c r="E38" s="23">
        <v>100000</v>
      </c>
      <c r="F38" s="22">
        <v>100000</v>
      </c>
      <c r="G38" s="23">
        <v>10000</v>
      </c>
      <c r="H38" s="22">
        <v>100000</v>
      </c>
      <c r="I38" s="23">
        <v>100000</v>
      </c>
      <c r="J38" s="22">
        <f t="shared" si="21"/>
        <v>310000</v>
      </c>
      <c r="K38" s="23">
        <f t="shared" si="21"/>
        <v>310000</v>
      </c>
      <c r="L38" s="24">
        <v>0</v>
      </c>
      <c r="M38" s="34">
        <v>0</v>
      </c>
    </row>
    <row r="39" spans="1:13" ht="23.4" x14ac:dyDescent="0.25">
      <c r="A39" s="1" t="s">
        <v>16</v>
      </c>
      <c r="B39" s="22">
        <v>0</v>
      </c>
      <c r="C39" s="23">
        <v>0</v>
      </c>
      <c r="D39" s="22">
        <v>0</v>
      </c>
      <c r="E39" s="23">
        <v>0</v>
      </c>
      <c r="F39" s="22">
        <v>0</v>
      </c>
      <c r="G39" s="23">
        <v>0</v>
      </c>
      <c r="H39" s="22">
        <v>0</v>
      </c>
      <c r="I39" s="23">
        <v>0</v>
      </c>
      <c r="J39" s="22">
        <f t="shared" si="21"/>
        <v>0</v>
      </c>
      <c r="K39" s="23">
        <f t="shared" si="21"/>
        <v>0</v>
      </c>
      <c r="L39" s="24">
        <f t="shared" si="22"/>
        <v>0</v>
      </c>
      <c r="M39" s="34">
        <v>0</v>
      </c>
    </row>
    <row r="40" spans="1:13" ht="23.4" x14ac:dyDescent="0.25">
      <c r="A40" s="1" t="s">
        <v>31</v>
      </c>
      <c r="B40" s="22">
        <v>0</v>
      </c>
      <c r="C40" s="23">
        <v>0</v>
      </c>
      <c r="D40" s="22">
        <v>0</v>
      </c>
      <c r="E40" s="23">
        <v>0</v>
      </c>
      <c r="F40" s="22">
        <v>0</v>
      </c>
      <c r="G40" s="23">
        <v>0</v>
      </c>
      <c r="H40" s="22">
        <v>0</v>
      </c>
      <c r="I40" s="23">
        <v>0</v>
      </c>
      <c r="J40" s="22">
        <f t="shared" si="21"/>
        <v>0</v>
      </c>
      <c r="K40" s="23">
        <f t="shared" si="21"/>
        <v>0</v>
      </c>
      <c r="L40" s="24">
        <f t="shared" si="22"/>
        <v>0</v>
      </c>
      <c r="M40" s="34">
        <v>0</v>
      </c>
    </row>
    <row r="41" spans="1:13" ht="23.4" x14ac:dyDescent="0.25">
      <c r="A41" s="1" t="s">
        <v>32</v>
      </c>
      <c r="B41" s="22">
        <v>0</v>
      </c>
      <c r="C41" s="23">
        <v>0</v>
      </c>
      <c r="D41" s="22">
        <v>0</v>
      </c>
      <c r="E41" s="23">
        <v>0</v>
      </c>
      <c r="F41" s="22">
        <v>0</v>
      </c>
      <c r="G41" s="23">
        <v>0</v>
      </c>
      <c r="H41" s="22">
        <v>0</v>
      </c>
      <c r="I41" s="23">
        <v>0</v>
      </c>
      <c r="J41" s="22">
        <f t="shared" si="21"/>
        <v>0</v>
      </c>
      <c r="K41" s="23">
        <f t="shared" si="21"/>
        <v>0</v>
      </c>
      <c r="L41" s="24">
        <f t="shared" si="22"/>
        <v>0</v>
      </c>
      <c r="M41" s="34">
        <v>0</v>
      </c>
    </row>
    <row r="42" spans="1:13" ht="23.4" x14ac:dyDescent="0.25">
      <c r="A42" s="1" t="s">
        <v>33</v>
      </c>
      <c r="B42" s="22">
        <v>0</v>
      </c>
      <c r="C42" s="23">
        <v>0</v>
      </c>
      <c r="D42" s="22">
        <v>0</v>
      </c>
      <c r="E42" s="23">
        <v>0</v>
      </c>
      <c r="F42" s="22">
        <v>0</v>
      </c>
      <c r="G42" s="23">
        <v>0</v>
      </c>
      <c r="H42" s="22">
        <v>0</v>
      </c>
      <c r="I42" s="23">
        <v>0</v>
      </c>
      <c r="J42" s="22">
        <f t="shared" si="21"/>
        <v>0</v>
      </c>
      <c r="K42" s="23">
        <f t="shared" si="21"/>
        <v>0</v>
      </c>
      <c r="L42" s="24">
        <f t="shared" si="22"/>
        <v>0</v>
      </c>
      <c r="M42" s="34">
        <v>0</v>
      </c>
    </row>
    <row r="43" spans="1:13" ht="23.4" x14ac:dyDescent="0.25">
      <c r="A43" s="1" t="s">
        <v>34</v>
      </c>
      <c r="B43" s="22">
        <v>0</v>
      </c>
      <c r="C43" s="23">
        <v>0</v>
      </c>
      <c r="D43" s="22">
        <v>0</v>
      </c>
      <c r="E43" s="23">
        <v>0</v>
      </c>
      <c r="F43" s="22">
        <v>0</v>
      </c>
      <c r="G43" s="23">
        <v>0</v>
      </c>
      <c r="H43" s="22">
        <v>0</v>
      </c>
      <c r="I43" s="23">
        <v>0</v>
      </c>
      <c r="J43" s="22">
        <f t="shared" si="21"/>
        <v>0</v>
      </c>
      <c r="K43" s="23">
        <f t="shared" si="21"/>
        <v>0</v>
      </c>
      <c r="L43" s="24">
        <f t="shared" si="22"/>
        <v>0</v>
      </c>
      <c r="M43" s="8">
        <v>0</v>
      </c>
    </row>
    <row r="44" spans="1:13" ht="23.4" x14ac:dyDescent="0.25">
      <c r="A44" s="1" t="s">
        <v>35</v>
      </c>
      <c r="B44" s="22">
        <v>40000</v>
      </c>
      <c r="C44" s="23">
        <v>50000</v>
      </c>
      <c r="D44" s="22">
        <v>45000</v>
      </c>
      <c r="E44" s="23">
        <v>60000</v>
      </c>
      <c r="F44" s="22">
        <v>50000</v>
      </c>
      <c r="G44" s="23">
        <v>50000</v>
      </c>
      <c r="H44" s="22">
        <v>55000</v>
      </c>
      <c r="I44" s="23">
        <v>52000</v>
      </c>
      <c r="J44" s="22">
        <f t="shared" si="21"/>
        <v>190000</v>
      </c>
      <c r="K44" s="23">
        <f t="shared" si="21"/>
        <v>212000</v>
      </c>
      <c r="L44" s="24">
        <f t="shared" si="22"/>
        <v>22000</v>
      </c>
      <c r="M44" s="17">
        <f t="shared" ref="M44:M46" si="23">IF(L44&gt;0.01,L44/K44,"")</f>
        <v>0.10377358490566038</v>
      </c>
    </row>
    <row r="45" spans="1:13" ht="24" thickBot="1" x14ac:dyDescent="0.3">
      <c r="A45" s="4" t="s">
        <v>56</v>
      </c>
      <c r="B45" s="26">
        <v>0</v>
      </c>
      <c r="C45" s="27">
        <v>0</v>
      </c>
      <c r="D45" s="26">
        <v>0</v>
      </c>
      <c r="E45" s="27">
        <v>0</v>
      </c>
      <c r="F45" s="26">
        <v>0</v>
      </c>
      <c r="G45" s="27">
        <v>0</v>
      </c>
      <c r="H45" s="26">
        <v>0</v>
      </c>
      <c r="I45" s="27">
        <v>0</v>
      </c>
      <c r="J45" s="22">
        <f t="shared" si="21"/>
        <v>0</v>
      </c>
      <c r="K45" s="27">
        <f t="shared" si="21"/>
        <v>0</v>
      </c>
      <c r="L45" s="24">
        <f t="shared" si="22"/>
        <v>0</v>
      </c>
      <c r="M45" s="34">
        <v>0</v>
      </c>
    </row>
    <row r="46" spans="1:13" ht="24.6" thickTop="1" thickBot="1" x14ac:dyDescent="0.3">
      <c r="A46" s="12" t="s">
        <v>68</v>
      </c>
      <c r="B46" s="25">
        <f t="shared" ref="B46:K46" si="24">SUM(B38:B45)</f>
        <v>140000</v>
      </c>
      <c r="C46" s="25">
        <f t="shared" si="24"/>
        <v>150000</v>
      </c>
      <c r="D46" s="25">
        <f t="shared" si="24"/>
        <v>55000</v>
      </c>
      <c r="E46" s="25">
        <f t="shared" si="24"/>
        <v>160000</v>
      </c>
      <c r="F46" s="25">
        <f t="shared" si="24"/>
        <v>150000</v>
      </c>
      <c r="G46" s="25">
        <f t="shared" si="24"/>
        <v>60000</v>
      </c>
      <c r="H46" s="25">
        <f t="shared" si="24"/>
        <v>155000</v>
      </c>
      <c r="I46" s="25">
        <f t="shared" si="24"/>
        <v>152000</v>
      </c>
      <c r="J46" s="25">
        <f t="shared" si="24"/>
        <v>500000</v>
      </c>
      <c r="K46" s="25">
        <f t="shared" si="24"/>
        <v>522000</v>
      </c>
      <c r="L46" s="25">
        <f t="shared" si="22"/>
        <v>22000</v>
      </c>
      <c r="M46" s="18">
        <f t="shared" si="23"/>
        <v>4.2145593869731802E-2</v>
      </c>
    </row>
    <row r="47" spans="1:13" ht="22.2" thickTop="1" x14ac:dyDescent="0.25">
      <c r="A47" s="42" t="s">
        <v>57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</row>
    <row r="48" spans="1:13" ht="23.4" x14ac:dyDescent="0.25">
      <c r="A48" s="5" t="s">
        <v>62</v>
      </c>
      <c r="B48" s="1">
        <v>0</v>
      </c>
      <c r="C48" s="7">
        <v>0</v>
      </c>
      <c r="D48" s="1">
        <v>0</v>
      </c>
      <c r="E48" s="7">
        <v>0</v>
      </c>
      <c r="F48" s="1">
        <v>0</v>
      </c>
      <c r="G48" s="7">
        <v>0</v>
      </c>
      <c r="H48" s="1">
        <v>0</v>
      </c>
      <c r="I48" s="7">
        <v>0</v>
      </c>
      <c r="J48" s="1">
        <f t="shared" ref="J48:K54" si="25">H48+F48+D48+B48</f>
        <v>0</v>
      </c>
      <c r="K48" s="7">
        <f t="shared" si="25"/>
        <v>0</v>
      </c>
      <c r="L48" s="8">
        <f t="shared" ref="L48:L55" si="26">K48-J48</f>
        <v>0</v>
      </c>
      <c r="M48" s="34">
        <v>0</v>
      </c>
    </row>
    <row r="49" spans="1:13" ht="23.4" x14ac:dyDescent="0.25">
      <c r="A49" s="5" t="s">
        <v>40</v>
      </c>
      <c r="B49" s="1">
        <v>0</v>
      </c>
      <c r="C49" s="7">
        <v>0</v>
      </c>
      <c r="D49" s="1">
        <v>0</v>
      </c>
      <c r="E49" s="7">
        <v>0</v>
      </c>
      <c r="F49" s="1">
        <v>0</v>
      </c>
      <c r="G49" s="7">
        <v>0</v>
      </c>
      <c r="H49" s="1">
        <v>0</v>
      </c>
      <c r="I49" s="7">
        <v>0</v>
      </c>
      <c r="J49" s="1">
        <f t="shared" si="25"/>
        <v>0</v>
      </c>
      <c r="K49" s="7">
        <f t="shared" si="25"/>
        <v>0</v>
      </c>
      <c r="L49" s="8">
        <f t="shared" si="26"/>
        <v>0</v>
      </c>
      <c r="M49" s="34">
        <v>0</v>
      </c>
    </row>
    <row r="50" spans="1:13" ht="23.4" x14ac:dyDescent="0.25">
      <c r="A50" s="5" t="s">
        <v>59</v>
      </c>
      <c r="B50" s="1">
        <v>0</v>
      </c>
      <c r="C50" s="7">
        <v>0</v>
      </c>
      <c r="D50" s="1">
        <v>0</v>
      </c>
      <c r="E50" s="7">
        <v>0</v>
      </c>
      <c r="F50" s="1">
        <v>0</v>
      </c>
      <c r="G50" s="7">
        <v>0</v>
      </c>
      <c r="H50" s="1">
        <v>0</v>
      </c>
      <c r="I50" s="7">
        <v>0</v>
      </c>
      <c r="J50" s="1">
        <f t="shared" si="25"/>
        <v>0</v>
      </c>
      <c r="K50" s="7">
        <f t="shared" si="25"/>
        <v>0</v>
      </c>
      <c r="L50" s="8">
        <f t="shared" si="26"/>
        <v>0</v>
      </c>
      <c r="M50" s="34">
        <v>0</v>
      </c>
    </row>
    <row r="51" spans="1:13" ht="23.4" x14ac:dyDescent="0.25">
      <c r="A51" s="5" t="s">
        <v>41</v>
      </c>
      <c r="B51" s="1">
        <v>0</v>
      </c>
      <c r="C51" s="7">
        <v>0</v>
      </c>
      <c r="D51" s="1">
        <v>0</v>
      </c>
      <c r="E51" s="7">
        <v>0</v>
      </c>
      <c r="F51" s="1">
        <v>0</v>
      </c>
      <c r="G51" s="7">
        <v>0</v>
      </c>
      <c r="H51" s="1">
        <v>0</v>
      </c>
      <c r="I51" s="7">
        <v>0</v>
      </c>
      <c r="J51" s="1">
        <f t="shared" si="25"/>
        <v>0</v>
      </c>
      <c r="K51" s="7">
        <f t="shared" si="25"/>
        <v>0</v>
      </c>
      <c r="L51" s="8">
        <f t="shared" si="26"/>
        <v>0</v>
      </c>
      <c r="M51" s="34">
        <v>0</v>
      </c>
    </row>
    <row r="52" spans="1:13" ht="23.4" x14ac:dyDescent="0.25">
      <c r="A52" s="5" t="s">
        <v>42</v>
      </c>
      <c r="B52" s="1">
        <v>0</v>
      </c>
      <c r="C52" s="7">
        <v>0</v>
      </c>
      <c r="D52" s="1">
        <v>0</v>
      </c>
      <c r="E52" s="7">
        <v>0</v>
      </c>
      <c r="F52" s="1">
        <v>0</v>
      </c>
      <c r="G52" s="7">
        <v>0</v>
      </c>
      <c r="H52" s="1">
        <v>0</v>
      </c>
      <c r="I52" s="7">
        <v>0</v>
      </c>
      <c r="J52" s="1">
        <f t="shared" si="25"/>
        <v>0</v>
      </c>
      <c r="K52" s="7">
        <f t="shared" si="25"/>
        <v>0</v>
      </c>
      <c r="L52" s="8">
        <f t="shared" si="26"/>
        <v>0</v>
      </c>
      <c r="M52" s="34">
        <v>0</v>
      </c>
    </row>
    <row r="53" spans="1:13" ht="23.4" x14ac:dyDescent="0.25">
      <c r="A53" s="5" t="s">
        <v>43</v>
      </c>
      <c r="B53" s="1">
        <v>0</v>
      </c>
      <c r="C53" s="7">
        <v>0</v>
      </c>
      <c r="D53" s="1">
        <v>0</v>
      </c>
      <c r="E53" s="7">
        <v>0</v>
      </c>
      <c r="F53" s="1">
        <v>0</v>
      </c>
      <c r="G53" s="7">
        <v>0</v>
      </c>
      <c r="H53" s="1">
        <v>0</v>
      </c>
      <c r="I53" s="7">
        <v>0</v>
      </c>
      <c r="J53" s="1">
        <f t="shared" si="25"/>
        <v>0</v>
      </c>
      <c r="K53" s="7">
        <f t="shared" si="25"/>
        <v>0</v>
      </c>
      <c r="L53" s="8">
        <f t="shared" si="26"/>
        <v>0</v>
      </c>
      <c r="M53" s="34">
        <v>0</v>
      </c>
    </row>
    <row r="54" spans="1:13" ht="24" thickBot="1" x14ac:dyDescent="0.3">
      <c r="A54" s="5" t="s">
        <v>36</v>
      </c>
      <c r="B54" s="22">
        <v>1000000</v>
      </c>
      <c r="C54" s="23">
        <v>950000</v>
      </c>
      <c r="D54" s="22">
        <v>100000</v>
      </c>
      <c r="E54" s="23">
        <v>980000</v>
      </c>
      <c r="F54" s="22">
        <v>1100000</v>
      </c>
      <c r="G54" s="23">
        <v>1100000</v>
      </c>
      <c r="H54" s="22">
        <v>1100000</v>
      </c>
      <c r="I54" s="23">
        <v>1100000</v>
      </c>
      <c r="J54" s="22">
        <f t="shared" si="25"/>
        <v>3300000</v>
      </c>
      <c r="K54" s="23">
        <f t="shared" si="25"/>
        <v>4130000</v>
      </c>
      <c r="L54" s="24">
        <f t="shared" si="26"/>
        <v>830000</v>
      </c>
      <c r="M54" s="17">
        <f t="shared" ref="M54:M55" si="27">IF(L54&gt;0.01,L54/K54,"")</f>
        <v>0.2009685230024213</v>
      </c>
    </row>
    <row r="55" spans="1:13" ht="24.6" thickTop="1" thickBot="1" x14ac:dyDescent="0.3">
      <c r="A55" s="12" t="s">
        <v>68</v>
      </c>
      <c r="B55" s="25">
        <f>SUM(B48:B54)</f>
        <v>1000000</v>
      </c>
      <c r="C55" s="25">
        <f t="shared" ref="C55:K55" si="28">SUM(C48:C54)</f>
        <v>950000</v>
      </c>
      <c r="D55" s="25">
        <f t="shared" si="28"/>
        <v>100000</v>
      </c>
      <c r="E55" s="25">
        <f t="shared" si="28"/>
        <v>980000</v>
      </c>
      <c r="F55" s="25">
        <f t="shared" si="28"/>
        <v>1100000</v>
      </c>
      <c r="G55" s="25">
        <f t="shared" si="28"/>
        <v>1100000</v>
      </c>
      <c r="H55" s="25">
        <f t="shared" si="28"/>
        <v>1100000</v>
      </c>
      <c r="I55" s="25">
        <f t="shared" si="28"/>
        <v>1100000</v>
      </c>
      <c r="J55" s="25">
        <f t="shared" si="28"/>
        <v>3300000</v>
      </c>
      <c r="K55" s="25">
        <f t="shared" si="28"/>
        <v>4130000</v>
      </c>
      <c r="L55" s="25">
        <f t="shared" si="26"/>
        <v>830000</v>
      </c>
      <c r="M55" s="18">
        <f t="shared" si="27"/>
        <v>0.2009685230024213</v>
      </c>
    </row>
    <row r="56" spans="1:13" ht="22.2" thickTop="1" x14ac:dyDescent="0.25">
      <c r="A56" s="42" t="s">
        <v>39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</row>
    <row r="57" spans="1:13" ht="23.4" x14ac:dyDescent="0.25">
      <c r="A57" s="1" t="s">
        <v>51</v>
      </c>
      <c r="B57" s="22">
        <v>75000</v>
      </c>
      <c r="C57" s="23">
        <v>75000</v>
      </c>
      <c r="D57" s="22">
        <v>80000</v>
      </c>
      <c r="E57" s="23">
        <v>82000</v>
      </c>
      <c r="F57" s="22">
        <v>75000</v>
      </c>
      <c r="G57" s="23">
        <v>77000</v>
      </c>
      <c r="H57" s="22">
        <v>78000</v>
      </c>
      <c r="I57" s="23">
        <v>77000</v>
      </c>
      <c r="J57" s="22">
        <f t="shared" ref="J57:K62" si="29">H57+F57+D57+B57</f>
        <v>308000</v>
      </c>
      <c r="K57" s="23">
        <f t="shared" si="29"/>
        <v>311000</v>
      </c>
      <c r="L57" s="24">
        <f t="shared" ref="L57:L63" si="30">K57-J57</f>
        <v>3000</v>
      </c>
      <c r="M57" s="17">
        <f t="shared" ref="M57" si="31">IF(L57&gt;0.01,L57/K57,"")</f>
        <v>9.6463022508038593E-3</v>
      </c>
    </row>
    <row r="58" spans="1:13" ht="23.4" x14ac:dyDescent="0.25">
      <c r="A58" s="1" t="s">
        <v>17</v>
      </c>
      <c r="B58" s="22">
        <v>0</v>
      </c>
      <c r="C58" s="23">
        <v>0</v>
      </c>
      <c r="D58" s="22">
        <v>0</v>
      </c>
      <c r="E58" s="23">
        <v>0</v>
      </c>
      <c r="F58" s="22">
        <v>0</v>
      </c>
      <c r="G58" s="23">
        <v>0</v>
      </c>
      <c r="H58" s="22">
        <v>0</v>
      </c>
      <c r="I58" s="23">
        <v>0</v>
      </c>
      <c r="J58" s="22">
        <v>0</v>
      </c>
      <c r="K58" s="23">
        <v>0</v>
      </c>
      <c r="L58" s="24">
        <v>0</v>
      </c>
      <c r="M58" s="17">
        <v>0</v>
      </c>
    </row>
    <row r="59" spans="1:13" ht="24" thickBot="1" x14ac:dyDescent="0.3">
      <c r="A59" s="1" t="s">
        <v>18</v>
      </c>
      <c r="B59" s="22">
        <v>0</v>
      </c>
      <c r="C59" s="23">
        <v>0</v>
      </c>
      <c r="D59" s="22">
        <v>0</v>
      </c>
      <c r="E59" s="23">
        <v>0</v>
      </c>
      <c r="F59" s="22">
        <v>0</v>
      </c>
      <c r="G59" s="23">
        <v>0</v>
      </c>
      <c r="H59" s="22">
        <v>0</v>
      </c>
      <c r="I59" s="23">
        <v>0</v>
      </c>
      <c r="J59" s="22">
        <f t="shared" si="29"/>
        <v>0</v>
      </c>
      <c r="K59" s="23">
        <f t="shared" si="29"/>
        <v>0</v>
      </c>
      <c r="L59" s="24">
        <f t="shared" si="30"/>
        <v>0</v>
      </c>
      <c r="M59" s="17">
        <v>0</v>
      </c>
    </row>
    <row r="60" spans="1:13" ht="24.6" thickTop="1" thickBot="1" x14ac:dyDescent="0.3">
      <c r="A60" s="12" t="s">
        <v>46</v>
      </c>
      <c r="B60" s="25">
        <f>B55+B46+B34+B28+B23</f>
        <v>13490000</v>
      </c>
      <c r="C60" s="25">
        <f t="shared" ref="C60:K60" si="32">C55+C46+C34+C28+C23</f>
        <v>12970000</v>
      </c>
      <c r="D60" s="25">
        <f t="shared" si="32"/>
        <v>13405000</v>
      </c>
      <c r="E60" s="25">
        <f t="shared" si="32"/>
        <v>14650000</v>
      </c>
      <c r="F60" s="25">
        <f t="shared" si="32"/>
        <v>14160000</v>
      </c>
      <c r="G60" s="25">
        <f t="shared" si="32"/>
        <v>12975001</v>
      </c>
      <c r="H60" s="25">
        <f t="shared" si="32"/>
        <v>13015000</v>
      </c>
      <c r="I60" s="25">
        <f t="shared" si="32"/>
        <v>13142000</v>
      </c>
      <c r="J60" s="25">
        <f t="shared" si="32"/>
        <v>54070000</v>
      </c>
      <c r="K60" s="25">
        <f t="shared" si="32"/>
        <v>53737001</v>
      </c>
      <c r="L60" s="25">
        <f t="shared" si="30"/>
        <v>-332999</v>
      </c>
      <c r="M60" s="18">
        <f>L60/K60</f>
        <v>-6.1968288851847169E-3</v>
      </c>
    </row>
    <row r="61" spans="1:13" ht="24" thickTop="1" x14ac:dyDescent="0.25">
      <c r="A61" s="3" t="s">
        <v>44</v>
      </c>
      <c r="B61" s="28">
        <v>0</v>
      </c>
      <c r="C61" s="29">
        <v>0</v>
      </c>
      <c r="D61" s="28">
        <v>0</v>
      </c>
      <c r="E61" s="29">
        <v>0</v>
      </c>
      <c r="F61" s="28">
        <v>0</v>
      </c>
      <c r="G61" s="29">
        <v>0</v>
      </c>
      <c r="H61" s="28">
        <v>0</v>
      </c>
      <c r="I61" s="29">
        <v>0</v>
      </c>
      <c r="J61" s="28">
        <f t="shared" si="29"/>
        <v>0</v>
      </c>
      <c r="K61" s="29">
        <f t="shared" si="29"/>
        <v>0</v>
      </c>
      <c r="L61" s="30">
        <f t="shared" si="30"/>
        <v>0</v>
      </c>
      <c r="M61" s="35">
        <v>0</v>
      </c>
    </row>
    <row r="62" spans="1:13" ht="23.4" x14ac:dyDescent="0.25">
      <c r="A62" s="3" t="s">
        <v>21</v>
      </c>
      <c r="B62" s="28">
        <v>200000</v>
      </c>
      <c r="C62" s="29">
        <v>200000</v>
      </c>
      <c r="D62" s="28">
        <v>210000</v>
      </c>
      <c r="E62" s="29">
        <v>220000</v>
      </c>
      <c r="F62" s="28">
        <v>200000</v>
      </c>
      <c r="G62" s="29">
        <v>210000</v>
      </c>
      <c r="H62" s="28">
        <v>210000</v>
      </c>
      <c r="I62" s="29">
        <v>210000</v>
      </c>
      <c r="J62" s="28">
        <f t="shared" si="29"/>
        <v>820000</v>
      </c>
      <c r="K62" s="29">
        <v>15000</v>
      </c>
      <c r="L62" s="30">
        <f t="shared" si="30"/>
        <v>-805000</v>
      </c>
      <c r="M62" s="35">
        <f t="shared" ref="M62:M68" si="33">L62/K62</f>
        <v>-53.666666666666664</v>
      </c>
    </row>
    <row r="63" spans="1:13" ht="23.4" x14ac:dyDescent="0.25">
      <c r="A63" s="15" t="s">
        <v>45</v>
      </c>
      <c r="B63" s="31">
        <f>B62+B61+B60</f>
        <v>13690000</v>
      </c>
      <c r="C63" s="31">
        <f t="shared" ref="C63:K63" si="34">C62+C61+C60</f>
        <v>13170000</v>
      </c>
      <c r="D63" s="31">
        <f t="shared" si="34"/>
        <v>13615000</v>
      </c>
      <c r="E63" s="31">
        <f t="shared" si="34"/>
        <v>14870000</v>
      </c>
      <c r="F63" s="31">
        <f t="shared" si="34"/>
        <v>14360000</v>
      </c>
      <c r="G63" s="31">
        <f t="shared" si="34"/>
        <v>13185001</v>
      </c>
      <c r="H63" s="31">
        <f t="shared" si="34"/>
        <v>13225000</v>
      </c>
      <c r="I63" s="31">
        <f t="shared" si="34"/>
        <v>13352000</v>
      </c>
      <c r="J63" s="31">
        <f t="shared" si="34"/>
        <v>54890000</v>
      </c>
      <c r="K63" s="31">
        <f t="shared" si="34"/>
        <v>53752001</v>
      </c>
      <c r="L63" s="31">
        <f t="shared" si="30"/>
        <v>-1137999</v>
      </c>
      <c r="M63" s="36">
        <f t="shared" si="33"/>
        <v>-2.1171286255929338E-2</v>
      </c>
    </row>
    <row r="64" spans="1:13" x14ac:dyDescent="0.25">
      <c r="A64" s="43" t="s">
        <v>69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5"/>
    </row>
    <row r="65" spans="1:13" ht="23.4" x14ac:dyDescent="0.25">
      <c r="A65" s="14" t="s">
        <v>70</v>
      </c>
      <c r="B65" s="32">
        <v>15000</v>
      </c>
      <c r="C65" s="32">
        <v>15000</v>
      </c>
      <c r="D65" s="32">
        <v>15000</v>
      </c>
      <c r="E65" s="32">
        <v>15000</v>
      </c>
      <c r="F65" s="32">
        <v>15000</v>
      </c>
      <c r="G65" s="32">
        <v>15000</v>
      </c>
      <c r="H65" s="32">
        <v>15000</v>
      </c>
      <c r="I65" s="32">
        <v>15000</v>
      </c>
      <c r="J65" s="32">
        <f t="shared" ref="J65:J68" si="35">H65+F65+D65+B65</f>
        <v>60000</v>
      </c>
      <c r="K65" s="32">
        <v>15000</v>
      </c>
      <c r="L65" s="24">
        <f t="shared" ref="L65:L68" si="36">K65-J65</f>
        <v>-45000</v>
      </c>
      <c r="M65" s="17">
        <f t="shared" si="33"/>
        <v>-3</v>
      </c>
    </row>
    <row r="66" spans="1:13" ht="24" thickBot="1" x14ac:dyDescent="0.3">
      <c r="A66" s="13" t="s">
        <v>47</v>
      </c>
      <c r="B66" s="33">
        <f>(B65*B7)-B63</f>
        <v>1310000</v>
      </c>
      <c r="C66" s="33">
        <f t="shared" ref="C66:K66" si="37">(C65*C7)-C63</f>
        <v>330000</v>
      </c>
      <c r="D66" s="33">
        <f t="shared" si="37"/>
        <v>2885000</v>
      </c>
      <c r="E66" s="33">
        <f t="shared" si="37"/>
        <v>-620000</v>
      </c>
      <c r="F66" s="33">
        <f t="shared" si="37"/>
        <v>640000</v>
      </c>
      <c r="G66" s="33">
        <f t="shared" si="37"/>
        <v>2564999</v>
      </c>
      <c r="H66" s="33">
        <f t="shared" si="37"/>
        <v>1775000</v>
      </c>
      <c r="I66" s="33">
        <f t="shared" si="37"/>
        <v>2398000</v>
      </c>
      <c r="J66" s="33">
        <f t="shared" si="37"/>
        <v>191110000</v>
      </c>
      <c r="K66" s="33">
        <f t="shared" si="37"/>
        <v>5497999</v>
      </c>
      <c r="L66" s="33">
        <f t="shared" si="36"/>
        <v>-185612001</v>
      </c>
      <c r="M66" s="37">
        <f t="shared" si="33"/>
        <v>-33.759919017809935</v>
      </c>
    </row>
    <row r="67" spans="1:13" ht="24" thickTop="1" x14ac:dyDescent="0.25">
      <c r="A67" s="1" t="s">
        <v>48</v>
      </c>
      <c r="B67" s="22">
        <v>0</v>
      </c>
      <c r="C67" s="23">
        <v>0</v>
      </c>
      <c r="D67" s="22">
        <v>0</v>
      </c>
      <c r="E67" s="23">
        <v>0</v>
      </c>
      <c r="F67" s="22">
        <v>0</v>
      </c>
      <c r="G67" s="23">
        <v>0</v>
      </c>
      <c r="H67" s="22">
        <v>0</v>
      </c>
      <c r="I67" s="23">
        <v>0</v>
      </c>
      <c r="J67" s="22">
        <f t="shared" si="35"/>
        <v>0</v>
      </c>
      <c r="K67" s="23">
        <v>0</v>
      </c>
      <c r="L67" s="24">
        <f t="shared" si="36"/>
        <v>0</v>
      </c>
      <c r="M67" s="17">
        <v>0</v>
      </c>
    </row>
    <row r="68" spans="1:13" ht="24" thickBot="1" x14ac:dyDescent="0.3">
      <c r="A68" s="13" t="s">
        <v>71</v>
      </c>
      <c r="B68" s="33">
        <f>B66-B67</f>
        <v>1310000</v>
      </c>
      <c r="C68" s="33">
        <f t="shared" ref="C68:K68" si="38">C66-C67</f>
        <v>330000</v>
      </c>
      <c r="D68" s="33">
        <f t="shared" si="38"/>
        <v>2885000</v>
      </c>
      <c r="E68" s="33">
        <f t="shared" si="38"/>
        <v>-620000</v>
      </c>
      <c r="F68" s="33">
        <f t="shared" si="38"/>
        <v>640000</v>
      </c>
      <c r="G68" s="33">
        <f t="shared" si="38"/>
        <v>2564999</v>
      </c>
      <c r="H68" s="33">
        <f t="shared" si="38"/>
        <v>1775000</v>
      </c>
      <c r="I68" s="33">
        <f t="shared" si="38"/>
        <v>2398000</v>
      </c>
      <c r="J68" s="33">
        <f t="shared" si="35"/>
        <v>6610000</v>
      </c>
      <c r="K68" s="33">
        <f t="shared" si="38"/>
        <v>5497999</v>
      </c>
      <c r="L68" s="33">
        <f t="shared" si="36"/>
        <v>-1112001</v>
      </c>
      <c r="M68" s="37">
        <f t="shared" si="33"/>
        <v>-0.20225558425892765</v>
      </c>
    </row>
    <row r="69" spans="1:13" ht="24.6" thickTop="1" thickBot="1" x14ac:dyDescent="0.3">
      <c r="A69" s="13" t="s">
        <v>50</v>
      </c>
      <c r="B69" s="33">
        <f>B68/(B65*B7)</f>
        <v>8.7333333333333332E-2</v>
      </c>
      <c r="C69" s="33">
        <f t="shared" ref="C69:K69" si="39">C68/(C65*C7)</f>
        <v>2.4444444444444446E-2</v>
      </c>
      <c r="D69" s="33">
        <f t="shared" si="39"/>
        <v>0.17484848484848484</v>
      </c>
      <c r="E69" s="33">
        <f t="shared" si="39"/>
        <v>-4.3508771929824559E-2</v>
      </c>
      <c r="F69" s="33">
        <f t="shared" si="39"/>
        <v>4.2666666666666665E-2</v>
      </c>
      <c r="G69" s="33">
        <f t="shared" si="39"/>
        <v>0.16285707936507937</v>
      </c>
      <c r="H69" s="33">
        <f t="shared" si="39"/>
        <v>0.11833333333333333</v>
      </c>
      <c r="I69" s="33">
        <f t="shared" si="39"/>
        <v>0.15225396825396825</v>
      </c>
      <c r="J69" s="33">
        <f t="shared" si="39"/>
        <v>2.6869918699186993E-2</v>
      </c>
      <c r="K69" s="33">
        <f t="shared" si="39"/>
        <v>9.2793232067510542E-2</v>
      </c>
      <c r="L69" s="33" t="s">
        <v>72</v>
      </c>
      <c r="M69" s="13" t="s">
        <v>72</v>
      </c>
    </row>
    <row r="70" spans="1:13" ht="22.2" thickTop="1" x14ac:dyDescent="0.25"/>
  </sheetData>
  <mergeCells count="23">
    <mergeCell ref="D4:E4"/>
    <mergeCell ref="B4:C4"/>
    <mergeCell ref="J4:K4"/>
    <mergeCell ref="L4:L5"/>
    <mergeCell ref="M4:M5"/>
    <mergeCell ref="H4:I4"/>
    <mergeCell ref="F4:G4"/>
    <mergeCell ref="A2:M2"/>
    <mergeCell ref="A3:M3"/>
    <mergeCell ref="A4:A5"/>
    <mergeCell ref="A56:M56"/>
    <mergeCell ref="A64:M64"/>
    <mergeCell ref="A8:M8"/>
    <mergeCell ref="A14:M14"/>
    <mergeCell ref="A15:M15"/>
    <mergeCell ref="A24:M24"/>
    <mergeCell ref="A25:M25"/>
    <mergeCell ref="A29:M29"/>
    <mergeCell ref="A35:M35"/>
    <mergeCell ref="A21:M21"/>
    <mergeCell ref="A37:M37"/>
    <mergeCell ref="A47:M47"/>
    <mergeCell ref="A6:M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" sqref="B2"/>
    </sheetView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MEDIA</cp:lastModifiedBy>
  <dcterms:created xsi:type="dcterms:W3CDTF">2020-12-03T16:19:09Z</dcterms:created>
  <dcterms:modified xsi:type="dcterms:W3CDTF">2021-01-14T22:31:49Z</dcterms:modified>
</cp:coreProperties>
</file>