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grees\OneDrive\Desktop\Project_portfolio\"/>
    </mc:Choice>
  </mc:AlternateContent>
  <xr:revisionPtr revIDLastSave="0" documentId="13_ncr:1_{2EA15887-329B-4808-9A2A-AD7DCED5D453}" xr6:coauthVersionLast="47" xr6:coauthVersionMax="47" xr10:uidLastSave="{00000000-0000-0000-0000-000000000000}"/>
  <bookViews>
    <workbookView xWindow="-110" yWindow="-110" windowWidth="19420" windowHeight="10420" activeTab="3" xr2:uid="{00000000-000D-0000-FFFF-FFFF00000000}"/>
  </bookViews>
  <sheets>
    <sheet name="Data " sheetId="1" r:id="rId1"/>
    <sheet name="Questions" sheetId="3" r:id="rId2"/>
    <sheet name="Pivot" sheetId="9" r:id="rId3"/>
    <sheet name="Dashboard" sheetId="4" r:id="rId4"/>
  </sheets>
  <calcPr calcId="191029"/>
  <pivotCaches>
    <pivotCache cacheId="0" r:id="rId5"/>
    <pivotCache cacheId="1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" i="3" l="1"/>
  <c r="B18" i="3"/>
  <c r="B17" i="3"/>
  <c r="C106" i="1"/>
  <c r="B15" i="3"/>
  <c r="B14" i="3"/>
  <c r="B13" i="3"/>
  <c r="B12" i="3"/>
  <c r="B16" i="3"/>
  <c r="B11" i="3"/>
  <c r="B10" i="3"/>
  <c r="B9" i="3"/>
  <c r="B8" i="3"/>
  <c r="B7" i="3"/>
  <c r="B6" i="3"/>
  <c r="B5" i="3"/>
  <c r="B4" i="3"/>
  <c r="B3" i="3"/>
  <c r="B2" i="3"/>
</calcChain>
</file>

<file path=xl/sharedStrings.xml><?xml version="1.0" encoding="utf-8"?>
<sst xmlns="http://schemas.openxmlformats.org/spreadsheetml/2006/main" count="690" uniqueCount="61">
  <si>
    <t>PROJECT - DATA</t>
  </si>
  <si>
    <t xml:space="preserve">Sl No. </t>
  </si>
  <si>
    <t>Bill(£)</t>
  </si>
  <si>
    <t>F</t>
  </si>
  <si>
    <t>N</t>
  </si>
  <si>
    <t>M</t>
  </si>
  <si>
    <t>Y</t>
  </si>
  <si>
    <t xml:space="preserve">Impact of customer loyalty schemes in improving sales in retail business. </t>
  </si>
  <si>
    <t>A Case study from supermarket A</t>
  </si>
  <si>
    <t>B, C</t>
  </si>
  <si>
    <t>B</t>
  </si>
  <si>
    <t>C</t>
  </si>
  <si>
    <t>D</t>
  </si>
  <si>
    <t>E</t>
  </si>
  <si>
    <t>C, D</t>
  </si>
  <si>
    <t>B, D</t>
  </si>
  <si>
    <t>A, C</t>
  </si>
  <si>
    <t>D, E</t>
  </si>
  <si>
    <t>C, E</t>
  </si>
  <si>
    <t xml:space="preserve">Total number of participants </t>
  </si>
  <si>
    <t>Number of female participants</t>
  </si>
  <si>
    <t xml:space="preserve">Number of male participants </t>
  </si>
  <si>
    <t>The highest amount spend for shopping</t>
  </si>
  <si>
    <t>The lowest amount spend for shopping</t>
  </si>
  <si>
    <t>No. of people used loyalty card</t>
  </si>
  <si>
    <t>No. of people used loyalty vouchers for the shopping</t>
  </si>
  <si>
    <t>No. of people not using loyalty card</t>
  </si>
  <si>
    <t>No. of people not used vouchers</t>
  </si>
  <si>
    <t>No. of people who purcahed goods to use the loyalty voucher</t>
  </si>
  <si>
    <t>Row Labels</t>
  </si>
  <si>
    <t>Grand Total</t>
  </si>
  <si>
    <t>Weekly once</t>
  </si>
  <si>
    <t>Weekly twice</t>
  </si>
  <si>
    <t>Monthly once</t>
  </si>
  <si>
    <t>Monthly twice</t>
  </si>
  <si>
    <t>Monthly thrice</t>
  </si>
  <si>
    <t>Male/Female</t>
  </si>
  <si>
    <t>Did the participants used loyalty card</t>
  </si>
  <si>
    <t>Did the customer purchased any item to use the loyalty voucher?</t>
  </si>
  <si>
    <t>Did the customer used loyalty voucher for shopping?</t>
  </si>
  <si>
    <t>Other supermarket often visits by the customer</t>
  </si>
  <si>
    <t>How often visit at supermarket A</t>
  </si>
  <si>
    <t>No. of customers who have bill amount £51-£100</t>
  </si>
  <si>
    <t>No. of customers who have bill amount £101-£150</t>
  </si>
  <si>
    <t>No. of customers who have bill amount £151-£200</t>
  </si>
  <si>
    <t>No. of customers who have bill amount &lt; £50</t>
  </si>
  <si>
    <t>No. of customers who have bill amount &gt; £250</t>
  </si>
  <si>
    <t>No. of customers who have bill amount £201-£250</t>
  </si>
  <si>
    <t>Count of Did the participants used loyalty card</t>
  </si>
  <si>
    <t>Count of Did the customer used loyalty voucher for shopping?</t>
  </si>
  <si>
    <t>NULL</t>
  </si>
  <si>
    <t>Count of How often visit at supermarket A</t>
  </si>
  <si>
    <t>Count of Other supermarket often visits by the customer</t>
  </si>
  <si>
    <t>B, D, E</t>
  </si>
  <si>
    <t>D, B, C</t>
  </si>
  <si>
    <t>B, E</t>
  </si>
  <si>
    <t>TOTAL</t>
  </si>
  <si>
    <t>Total % of bill amount paid by loyalty card users</t>
  </si>
  <si>
    <t>Total % of bill amount paid by loyalty voucher users</t>
  </si>
  <si>
    <t>Sum of Bill(£)</t>
  </si>
  <si>
    <t xml:space="preserve">No. of loyalty card users who visit the store more than twice in a month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</si>
</sst>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8"/>
      <name val="Calibri"/>
      <family val="2"/>
    </font>
    <font>
      <sz val="11"/>
      <color theme="5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7">
    <xf numFmtId="0" fontId="0" fillId="0" borderId="0" xfId="0"/>
    <xf numFmtId="0" fontId="1" fillId="0" borderId="0" xfId="0" applyFont="1"/>
    <xf numFmtId="0" fontId="0" fillId="0" borderId="0" xfId="0" pivotButton="1"/>
    <xf numFmtId="0" fontId="0" fillId="2" borderId="0" xfId="0" applyFill="1"/>
    <xf numFmtId="0" fontId="0" fillId="0" borderId="0" xfId="0" applyAlignment="1">
      <alignment horizontal="left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0" fontId="0" fillId="0" borderId="0" xfId="0" applyNumberFormat="1"/>
    <xf numFmtId="2" fontId="0" fillId="0" borderId="0" xfId="0" applyNumberFormat="1"/>
    <xf numFmtId="10" fontId="0" fillId="0" borderId="0" xfId="1" applyNumberFormat="1" applyFont="1"/>
    <xf numFmtId="0" fontId="0" fillId="2" borderId="0" xfId="0" applyFill="1" applyAlignment="1">
      <alignment vertical="center" wrapText="1"/>
    </xf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2">
    <cellStyle name="Normal" xfId="0" builtinId="0" customBuiltin="1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[supermarket.xlsx]Pivot!PivotTable9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Customers used loyalty card</a:t>
            </a:r>
            <a:r>
              <a:rPr lang="en-US" baseline="0"/>
              <a:t> while shopping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0126389883082797"/>
          <c:y val="0.2197991195982392"/>
          <c:w val="0.77258655256997566"/>
          <c:h val="0.6335059713280520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Pivot!$B$3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Pivot!$A$4:$A$6</c:f>
              <c:strCache>
                <c:ptCount val="2"/>
                <c:pt idx="0">
                  <c:v>Y</c:v>
                </c:pt>
                <c:pt idx="1">
                  <c:v>N</c:v>
                </c:pt>
              </c:strCache>
            </c:strRef>
          </c:cat>
          <c:val>
            <c:numRef>
              <c:f>Pivot!$B$4:$B$6</c:f>
              <c:numCache>
                <c:formatCode>General</c:formatCode>
                <c:ptCount val="2"/>
                <c:pt idx="0">
                  <c:v>81</c:v>
                </c:pt>
                <c:pt idx="1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BB-488A-9BFD-E5E15176B24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85557567"/>
        <c:axId val="389265167"/>
      </c:barChart>
      <c:catAx>
        <c:axId val="385557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265167"/>
        <c:crosses val="autoZero"/>
        <c:auto val="1"/>
        <c:lblAlgn val="ctr"/>
        <c:lblOffset val="100"/>
        <c:noMultiLvlLbl val="0"/>
      </c:catAx>
      <c:valAx>
        <c:axId val="3892651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557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[supermarket.xlsx]Pivot!PivotTable11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Customers</a:t>
            </a:r>
            <a:r>
              <a:rPr lang="en-US" baseline="0"/>
              <a:t> purchased products to use vouchers VS non users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Pivot!$B$23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Pivot!$A$24:$A$26</c:f>
              <c:strCache>
                <c:ptCount val="2"/>
                <c:pt idx="0">
                  <c:v>Y</c:v>
                </c:pt>
                <c:pt idx="1">
                  <c:v>N</c:v>
                </c:pt>
              </c:strCache>
            </c:strRef>
          </c:cat>
          <c:val>
            <c:numRef>
              <c:f>Pivot!$B$24:$B$26</c:f>
              <c:numCache>
                <c:formatCode>General</c:formatCode>
                <c:ptCount val="2"/>
                <c:pt idx="0">
                  <c:v>47</c:v>
                </c:pt>
                <c:pt idx="1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0E-45B0-AAC6-3ABE2427E47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85554319"/>
        <c:axId val="389225327"/>
      </c:barChart>
      <c:catAx>
        <c:axId val="385554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225327"/>
        <c:crosses val="autoZero"/>
        <c:auto val="1"/>
        <c:lblAlgn val="ctr"/>
        <c:lblOffset val="100"/>
        <c:noMultiLvlLbl val="0"/>
      </c:catAx>
      <c:valAx>
        <c:axId val="3892253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554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2">
        <a:lumMod val="60000"/>
        <a:lumOff val="40000"/>
      </a:schemeClr>
    </a:solidFill>
    <a:ln w="9525" cap="flat" cmpd="sng" algn="ctr">
      <a:solidFill>
        <a:srgbClr val="7030A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[supermarket.xlsx]Pivot!PivotTable9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Customers used loyalty card</a:t>
            </a:r>
            <a:r>
              <a:rPr lang="en-US" baseline="0"/>
              <a:t> while shopping VS non users</a:t>
            </a:r>
            <a:endParaRPr lang="en-US"/>
          </a:p>
        </c:rich>
      </c:tx>
      <c:layout>
        <c:manualLayout>
          <c:xMode val="edge"/>
          <c:yMode val="edge"/>
          <c:x val="0.12042134464245752"/>
          <c:y val="3.29616425106563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0126389883082797"/>
          <c:y val="0.2197991195982392"/>
          <c:w val="0.77258655256997566"/>
          <c:h val="0.6335059713280520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Pivot!$B$3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Pivot!$A$4:$A$6</c:f>
              <c:strCache>
                <c:ptCount val="2"/>
                <c:pt idx="0">
                  <c:v>Y</c:v>
                </c:pt>
                <c:pt idx="1">
                  <c:v>N</c:v>
                </c:pt>
              </c:strCache>
            </c:strRef>
          </c:cat>
          <c:val>
            <c:numRef>
              <c:f>Pivot!$B$4:$B$6</c:f>
              <c:numCache>
                <c:formatCode>General</c:formatCode>
                <c:ptCount val="2"/>
                <c:pt idx="0">
                  <c:v>81</c:v>
                </c:pt>
                <c:pt idx="1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1B-4976-8F24-68E8D73E42C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85557567"/>
        <c:axId val="389265167"/>
      </c:barChart>
      <c:catAx>
        <c:axId val="385557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265167"/>
        <c:crosses val="autoZero"/>
        <c:auto val="1"/>
        <c:lblAlgn val="ctr"/>
        <c:lblOffset val="100"/>
        <c:noMultiLvlLbl val="0"/>
      </c:catAx>
      <c:valAx>
        <c:axId val="3892651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557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2">
        <a:lumMod val="60000"/>
        <a:lumOff val="40000"/>
      </a:schemeClr>
    </a:solidFill>
    <a:ln w="9525" cap="flat" cmpd="sng" algn="ctr">
      <a:solidFill>
        <a:srgbClr val="7030A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pivotSource>
    <c:name>[supermarket.xlsx]Pivot!PivotTable10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Customers</a:t>
            </a:r>
            <a:r>
              <a:rPr lang="en-US" baseline="0"/>
              <a:t> used loyalty vouchers for shopping VS non users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Pivot!$B$13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Pivot!$A$14:$A$16</c:f>
              <c:strCache>
                <c:ptCount val="2"/>
                <c:pt idx="0">
                  <c:v>Y</c:v>
                </c:pt>
                <c:pt idx="1">
                  <c:v>N</c:v>
                </c:pt>
              </c:strCache>
            </c:strRef>
          </c:cat>
          <c:val>
            <c:numRef>
              <c:f>Pivot!$B$14:$B$16</c:f>
              <c:numCache>
                <c:formatCode>General</c:formatCode>
                <c:ptCount val="2"/>
                <c:pt idx="0">
                  <c:v>63</c:v>
                </c:pt>
                <c:pt idx="1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EC-4620-8AE9-3823B5F7EE7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751103"/>
        <c:axId val="389273807"/>
      </c:barChart>
      <c:catAx>
        <c:axId val="190751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273807"/>
        <c:crosses val="autoZero"/>
        <c:auto val="1"/>
        <c:lblAlgn val="ctr"/>
        <c:lblOffset val="100"/>
        <c:noMultiLvlLbl val="0"/>
      </c:catAx>
      <c:valAx>
        <c:axId val="3892738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751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2">
        <a:lumMod val="60000"/>
        <a:lumOff val="40000"/>
      </a:schemeClr>
    </a:solidFill>
    <a:ln w="9525" cap="flat" cmpd="sng" algn="ctr">
      <a:solidFill>
        <a:srgbClr val="7030A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[supermarket.xlsx]Pivot!PivotTable18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Total % of bill amount paid by loyalty card users VS non-users</a:t>
            </a:r>
            <a:r>
              <a:rPr lang="en-GB" sz="1400" b="0" i="0" u="none" strike="noStrike" baseline="0"/>
              <a:t> </a:t>
            </a:r>
            <a:endParaRPr lang="en-GB"/>
          </a:p>
        </c:rich>
      </c:tx>
      <c:layout>
        <c:manualLayout>
          <c:xMode val="edge"/>
          <c:yMode val="edge"/>
          <c:x val="0.11073206736779123"/>
          <c:y val="2.78936964638699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rgbClr val="92D050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>
              <a:lumMod val="7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rgbClr val="92D050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Pivot!$B$71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92D050"/>
            </a:solidFill>
          </c:spPr>
          <c:dPt>
            <c:idx val="0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53C-44D7-955A-1C79A0877798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53C-44D7-955A-1C79A087779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Pivot!$A$72:$A$74</c:f>
              <c:strCache>
                <c:ptCount val="2"/>
                <c:pt idx="0">
                  <c:v>Y</c:v>
                </c:pt>
                <c:pt idx="1">
                  <c:v>N</c:v>
                </c:pt>
              </c:strCache>
            </c:strRef>
          </c:cat>
          <c:val>
            <c:numRef>
              <c:f>Pivot!$B$72:$B$74</c:f>
              <c:numCache>
                <c:formatCode>0.00%</c:formatCode>
                <c:ptCount val="2"/>
                <c:pt idx="0">
                  <c:v>0.91053945095027833</c:v>
                </c:pt>
                <c:pt idx="1">
                  <c:v>8.946054904972163E-2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53C-44D7-955A-1C79A0877798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266484007661821"/>
          <c:y val="0.27134458952179996"/>
          <c:w val="0.11428940435488792"/>
          <c:h val="0.309878427764298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2">
        <a:lumMod val="60000"/>
        <a:lumOff val="40000"/>
      </a:schemeClr>
    </a:solidFill>
    <a:ln w="9525" cap="flat" cmpd="sng" algn="ctr">
      <a:solidFill>
        <a:srgbClr val="7030A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[supermarket.xlsx]Pivot!PivotTable19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Total % of bill amount paid by loyalty voucher users VS non users</a:t>
            </a:r>
            <a:endParaRPr lang="en-GB"/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rgbClr val="92D050"/>
          </a:solidFill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6">
              <a:lumMod val="7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rgbClr val="92D050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Pivot!$B$78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92D050"/>
            </a:solidFill>
          </c:spPr>
          <c:dPt>
            <c:idx val="0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D62-449A-98B4-A9EFADEDD377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D62-449A-98B4-A9EFADEDD37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Pivot!$A$79:$A$81</c:f>
              <c:strCache>
                <c:ptCount val="2"/>
                <c:pt idx="0">
                  <c:v>Y</c:v>
                </c:pt>
                <c:pt idx="1">
                  <c:v>N</c:v>
                </c:pt>
              </c:strCache>
            </c:strRef>
          </c:cat>
          <c:val>
            <c:numRef>
              <c:f>Pivot!$B$79:$B$81</c:f>
              <c:numCache>
                <c:formatCode>0.00%</c:formatCode>
                <c:ptCount val="2"/>
                <c:pt idx="0">
                  <c:v>0.75945478978690728</c:v>
                </c:pt>
                <c:pt idx="1">
                  <c:v>0.24054521021309272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D62-449A-98B4-A9EFADEDD377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81292071427228463"/>
          <c:y val="0.25802867283907022"/>
          <c:w val="8.978786371283981E-2"/>
          <c:h val="0.3023702540137100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accent2">
        <a:lumMod val="60000"/>
        <a:lumOff val="40000"/>
      </a:schemeClr>
    </a:solidFill>
    <a:ln>
      <a:solidFill>
        <a:srgbClr val="7030A0"/>
      </a:solidFill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[supermarket.xlsx]Pivot!PivotTable10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Customers</a:t>
            </a:r>
            <a:r>
              <a:rPr lang="en-US" baseline="0"/>
              <a:t> used loyalty vouchers for shopping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Pivot!$B$13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Pivot!$A$14:$A$16</c:f>
              <c:strCache>
                <c:ptCount val="2"/>
                <c:pt idx="0">
                  <c:v>Y</c:v>
                </c:pt>
                <c:pt idx="1">
                  <c:v>N</c:v>
                </c:pt>
              </c:strCache>
            </c:strRef>
          </c:cat>
          <c:val>
            <c:numRef>
              <c:f>Pivot!$B$14:$B$16</c:f>
              <c:numCache>
                <c:formatCode>General</c:formatCode>
                <c:ptCount val="2"/>
                <c:pt idx="0">
                  <c:v>63</c:v>
                </c:pt>
                <c:pt idx="1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06-4658-A00E-BEE83780486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751103"/>
        <c:axId val="389273807"/>
      </c:barChart>
      <c:catAx>
        <c:axId val="190751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273807"/>
        <c:crosses val="autoZero"/>
        <c:auto val="1"/>
        <c:lblAlgn val="ctr"/>
        <c:lblOffset val="100"/>
        <c:noMultiLvlLbl val="0"/>
      </c:catAx>
      <c:valAx>
        <c:axId val="3892738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751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[supermarket.xlsx]Pivot!PivotTable11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Customers</a:t>
            </a:r>
            <a:r>
              <a:rPr lang="en-US" baseline="0"/>
              <a:t> purchased products to use vouchers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Pivot!$B$23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Pivot!$A$24:$A$26</c:f>
              <c:strCache>
                <c:ptCount val="2"/>
                <c:pt idx="0">
                  <c:v>Y</c:v>
                </c:pt>
                <c:pt idx="1">
                  <c:v>N</c:v>
                </c:pt>
              </c:strCache>
            </c:strRef>
          </c:cat>
          <c:val>
            <c:numRef>
              <c:f>Pivot!$B$24:$B$26</c:f>
              <c:numCache>
                <c:formatCode>General</c:formatCode>
                <c:ptCount val="2"/>
                <c:pt idx="0">
                  <c:v>47</c:v>
                </c:pt>
                <c:pt idx="1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21-475A-B34A-EB621D29F3A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85554319"/>
        <c:axId val="389225327"/>
      </c:barChart>
      <c:catAx>
        <c:axId val="385554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225327"/>
        <c:crosses val="autoZero"/>
        <c:auto val="1"/>
        <c:lblAlgn val="ctr"/>
        <c:lblOffset val="100"/>
        <c:noMultiLvlLbl val="0"/>
      </c:catAx>
      <c:valAx>
        <c:axId val="3892253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554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[supermarket.xlsx]Pivot!PivotTable14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How often the customers visit supermarket 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Pivot!$B$32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Pivot!$A$33:$A$38</c:f>
              <c:strCache>
                <c:ptCount val="5"/>
                <c:pt idx="0">
                  <c:v>Monthly once</c:v>
                </c:pt>
                <c:pt idx="1">
                  <c:v>Monthly thrice</c:v>
                </c:pt>
                <c:pt idx="2">
                  <c:v>Monthly twice</c:v>
                </c:pt>
                <c:pt idx="3">
                  <c:v>Weekly once</c:v>
                </c:pt>
                <c:pt idx="4">
                  <c:v>Weekly twice</c:v>
                </c:pt>
              </c:strCache>
            </c:strRef>
          </c:cat>
          <c:val>
            <c:numRef>
              <c:f>Pivot!$B$33:$B$38</c:f>
              <c:numCache>
                <c:formatCode>General</c:formatCode>
                <c:ptCount val="5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45</c:v>
                </c:pt>
                <c:pt idx="4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CD-4F77-8DB8-531621FE82F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16089871"/>
        <c:axId val="406670127"/>
      </c:barChart>
      <c:catAx>
        <c:axId val="416089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670127"/>
        <c:crosses val="autoZero"/>
        <c:auto val="1"/>
        <c:lblAlgn val="ctr"/>
        <c:lblOffset val="100"/>
        <c:noMultiLvlLbl val="0"/>
      </c:catAx>
      <c:valAx>
        <c:axId val="4066701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089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[supermarket.xlsx]Pivot!PivotTable17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Other supermarket often visited by the customers of supermarket 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0398467759097694E-2"/>
          <c:y val="0.25502702702702701"/>
          <c:w val="0.8150789529687168"/>
          <c:h val="0.5817390934241327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Pivot!$B$54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Pivot!$A$55:$A$67</c:f>
              <c:strCache>
                <c:ptCount val="12"/>
                <c:pt idx="0">
                  <c:v>B</c:v>
                </c:pt>
                <c:pt idx="1">
                  <c:v>B, C</c:v>
                </c:pt>
                <c:pt idx="2">
                  <c:v>B, D</c:v>
                </c:pt>
                <c:pt idx="3">
                  <c:v>B, D, E</c:v>
                </c:pt>
                <c:pt idx="4">
                  <c:v>B, E</c:v>
                </c:pt>
                <c:pt idx="5">
                  <c:v>C</c:v>
                </c:pt>
                <c:pt idx="6">
                  <c:v>C, D</c:v>
                </c:pt>
                <c:pt idx="7">
                  <c:v>C, E</c:v>
                </c:pt>
                <c:pt idx="8">
                  <c:v>D</c:v>
                </c:pt>
                <c:pt idx="9">
                  <c:v>D, B, C</c:v>
                </c:pt>
                <c:pt idx="10">
                  <c:v>D, E</c:v>
                </c:pt>
                <c:pt idx="11">
                  <c:v>E</c:v>
                </c:pt>
              </c:strCache>
            </c:strRef>
          </c:cat>
          <c:val>
            <c:numRef>
              <c:f>Pivot!$B$55:$B$67</c:f>
              <c:numCache>
                <c:formatCode>General</c:formatCode>
                <c:ptCount val="12"/>
                <c:pt idx="0">
                  <c:v>15</c:v>
                </c:pt>
                <c:pt idx="1">
                  <c:v>4</c:v>
                </c:pt>
                <c:pt idx="2">
                  <c:v>16</c:v>
                </c:pt>
                <c:pt idx="3">
                  <c:v>1</c:v>
                </c:pt>
                <c:pt idx="4">
                  <c:v>2</c:v>
                </c:pt>
                <c:pt idx="5">
                  <c:v>20</c:v>
                </c:pt>
                <c:pt idx="6">
                  <c:v>3</c:v>
                </c:pt>
                <c:pt idx="7">
                  <c:v>12</c:v>
                </c:pt>
                <c:pt idx="8">
                  <c:v>12</c:v>
                </c:pt>
                <c:pt idx="9">
                  <c:v>1</c:v>
                </c:pt>
                <c:pt idx="10">
                  <c:v>7</c:v>
                </c:pt>
                <c:pt idx="1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92-42C6-902F-A6062011DF9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398053519"/>
        <c:axId val="411942335"/>
      </c:barChart>
      <c:catAx>
        <c:axId val="3980535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942335"/>
        <c:crosses val="autoZero"/>
        <c:auto val="1"/>
        <c:lblAlgn val="ctr"/>
        <c:lblOffset val="100"/>
        <c:noMultiLvlLbl val="0"/>
      </c:catAx>
      <c:valAx>
        <c:axId val="411942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053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[supermarket.xlsx]Pivot!PivotTable18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Total % of bill amount paid by loyalty card users</a:t>
            </a:r>
            <a:r>
              <a:rPr lang="en-GB" sz="1400" b="0" i="0" u="none" strike="noStrike" baseline="0"/>
              <a:t>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Pivot!$B$71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AA9-41D5-923D-2E48B7A3A12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AA9-41D5-923D-2E48B7A3A12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Pivot!$A$72:$A$74</c:f>
              <c:strCache>
                <c:ptCount val="2"/>
                <c:pt idx="0">
                  <c:v>Y</c:v>
                </c:pt>
                <c:pt idx="1">
                  <c:v>N</c:v>
                </c:pt>
              </c:strCache>
            </c:strRef>
          </c:cat>
          <c:val>
            <c:numRef>
              <c:f>Pivot!$B$72:$B$74</c:f>
              <c:numCache>
                <c:formatCode>0.00%</c:formatCode>
                <c:ptCount val="2"/>
                <c:pt idx="0">
                  <c:v>0.91053945095027833</c:v>
                </c:pt>
                <c:pt idx="1">
                  <c:v>8.946054904972163E-2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69-4B5C-8816-2BB8A4691CAE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[supermarket.xlsx]Pivot!PivotTable19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Total % of bill amount paid by loyalty voucher users</a:t>
            </a:r>
            <a:r>
              <a:rPr lang="en-GB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Pivot!$B$78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45D-479A-9A88-C4FFCFECC50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45D-479A-9A88-C4FFCFECC5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Pivot!$A$79:$A$81</c:f>
              <c:strCache>
                <c:ptCount val="2"/>
                <c:pt idx="0">
                  <c:v>Y</c:v>
                </c:pt>
                <c:pt idx="1">
                  <c:v>N</c:v>
                </c:pt>
              </c:strCache>
            </c:strRef>
          </c:cat>
          <c:val>
            <c:numRef>
              <c:f>Pivot!$B$79:$B$81</c:f>
              <c:numCache>
                <c:formatCode>0.00%</c:formatCode>
                <c:ptCount val="2"/>
                <c:pt idx="0">
                  <c:v>0.75945478978690728</c:v>
                </c:pt>
                <c:pt idx="1">
                  <c:v>0.24054521021309272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ED-4EC4-A059-87504C05616F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[supermarket.xlsx]Pivot!PivotTable17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Other supermarkets often visited by the customers of supermarket 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3679514798559295E-2"/>
          <c:y val="0.25801216170827085"/>
          <c:w val="0.8150789529687168"/>
          <c:h val="0.5817390934241327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Pivot!$B$54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Pivot!$A$55:$A$67</c:f>
              <c:strCache>
                <c:ptCount val="12"/>
                <c:pt idx="0">
                  <c:v>B</c:v>
                </c:pt>
                <c:pt idx="1">
                  <c:v>B, C</c:v>
                </c:pt>
                <c:pt idx="2">
                  <c:v>B, D</c:v>
                </c:pt>
                <c:pt idx="3">
                  <c:v>B, D, E</c:v>
                </c:pt>
                <c:pt idx="4">
                  <c:v>B, E</c:v>
                </c:pt>
                <c:pt idx="5">
                  <c:v>C</c:v>
                </c:pt>
                <c:pt idx="6">
                  <c:v>C, D</c:v>
                </c:pt>
                <c:pt idx="7">
                  <c:v>C, E</c:v>
                </c:pt>
                <c:pt idx="8">
                  <c:v>D</c:v>
                </c:pt>
                <c:pt idx="9">
                  <c:v>D, B, C</c:v>
                </c:pt>
                <c:pt idx="10">
                  <c:v>D, E</c:v>
                </c:pt>
                <c:pt idx="11">
                  <c:v>E</c:v>
                </c:pt>
              </c:strCache>
            </c:strRef>
          </c:cat>
          <c:val>
            <c:numRef>
              <c:f>Pivot!$B$55:$B$67</c:f>
              <c:numCache>
                <c:formatCode>General</c:formatCode>
                <c:ptCount val="12"/>
                <c:pt idx="0">
                  <c:v>15</c:v>
                </c:pt>
                <c:pt idx="1">
                  <c:v>4</c:v>
                </c:pt>
                <c:pt idx="2">
                  <c:v>16</c:v>
                </c:pt>
                <c:pt idx="3">
                  <c:v>1</c:v>
                </c:pt>
                <c:pt idx="4">
                  <c:v>2</c:v>
                </c:pt>
                <c:pt idx="5">
                  <c:v>20</c:v>
                </c:pt>
                <c:pt idx="6">
                  <c:v>3</c:v>
                </c:pt>
                <c:pt idx="7">
                  <c:v>12</c:v>
                </c:pt>
                <c:pt idx="8">
                  <c:v>12</c:v>
                </c:pt>
                <c:pt idx="9">
                  <c:v>1</c:v>
                </c:pt>
                <c:pt idx="10">
                  <c:v>7</c:v>
                </c:pt>
                <c:pt idx="1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F8-441D-8471-60C69FB65B3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398053519"/>
        <c:axId val="411942335"/>
      </c:barChart>
      <c:catAx>
        <c:axId val="3980535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942335"/>
        <c:crosses val="autoZero"/>
        <c:auto val="1"/>
        <c:lblAlgn val="ctr"/>
        <c:lblOffset val="100"/>
        <c:noMultiLvlLbl val="0"/>
      </c:catAx>
      <c:valAx>
        <c:axId val="411942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053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2">
        <a:lumMod val="60000"/>
        <a:lumOff val="40000"/>
      </a:schemeClr>
    </a:solidFill>
    <a:ln w="9525" cap="flat" cmpd="sng" algn="ctr">
      <a:solidFill>
        <a:srgbClr val="7030A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[supermarket.xlsx]Pivot!PivotTable14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How often the customers visit supermarket 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Pivot!$B$32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Pivot!$A$33:$A$38</c:f>
              <c:strCache>
                <c:ptCount val="5"/>
                <c:pt idx="0">
                  <c:v>Monthly once</c:v>
                </c:pt>
                <c:pt idx="1">
                  <c:v>Monthly thrice</c:v>
                </c:pt>
                <c:pt idx="2">
                  <c:v>Monthly twice</c:v>
                </c:pt>
                <c:pt idx="3">
                  <c:v>Weekly once</c:v>
                </c:pt>
                <c:pt idx="4">
                  <c:v>Weekly twice</c:v>
                </c:pt>
              </c:strCache>
            </c:strRef>
          </c:cat>
          <c:val>
            <c:numRef>
              <c:f>Pivot!$B$33:$B$38</c:f>
              <c:numCache>
                <c:formatCode>General</c:formatCode>
                <c:ptCount val="5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45</c:v>
                </c:pt>
                <c:pt idx="4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C9-43EF-96A0-7466DA96176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16089871"/>
        <c:axId val="406670127"/>
      </c:barChart>
      <c:catAx>
        <c:axId val="416089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670127"/>
        <c:crosses val="autoZero"/>
        <c:auto val="1"/>
        <c:lblAlgn val="ctr"/>
        <c:lblOffset val="100"/>
        <c:noMultiLvlLbl val="0"/>
      </c:catAx>
      <c:valAx>
        <c:axId val="4066701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089871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2">
        <a:lumMod val="60000"/>
        <a:lumOff val="40000"/>
      </a:schemeClr>
    </a:solidFill>
    <a:ln w="9525" cap="flat" cmpd="sng" algn="ctr">
      <a:solidFill>
        <a:srgbClr val="7030A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2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165100</xdr:colOff>
      <xdr:row>0</xdr:row>
      <xdr:rowOff>101600</xdr:rowOff>
    </xdr:from>
    <xdr:to>
      <xdr:col>3</xdr:col>
      <xdr:colOff>469900</xdr:colOff>
      <xdr:row>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F0AD57-4D48-FA66-C201-18CE1A0711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133350</xdr:colOff>
      <xdr:row>10</xdr:row>
      <xdr:rowOff>44450</xdr:rowOff>
    </xdr:from>
    <xdr:to>
      <xdr:col>3</xdr:col>
      <xdr:colOff>374650</xdr:colOff>
      <xdr:row>19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F4E6A85-D0D6-16E8-0827-B7575AF0BB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133350</xdr:colOff>
      <xdr:row>20</xdr:row>
      <xdr:rowOff>19050</xdr:rowOff>
    </xdr:from>
    <xdr:to>
      <xdr:col>3</xdr:col>
      <xdr:colOff>361950</xdr:colOff>
      <xdr:row>28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151ED51-7535-A8A2-DECE-A7E9DE0956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123824</xdr:colOff>
      <xdr:row>29</xdr:row>
      <xdr:rowOff>133350</xdr:rowOff>
    </xdr:from>
    <xdr:to>
      <xdr:col>3</xdr:col>
      <xdr:colOff>222249</xdr:colOff>
      <xdr:row>40</xdr:row>
      <xdr:rowOff>88900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E164523-C31B-840F-73F7-64728073C9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146050</xdr:colOff>
      <xdr:row>53</xdr:row>
      <xdr:rowOff>6350</xdr:rowOff>
    </xdr:from>
    <xdr:to>
      <xdr:col>4</xdr:col>
      <xdr:colOff>279400</xdr:colOff>
      <xdr:row>66</xdr:row>
      <xdr:rowOff>127000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C3916F5-02E9-21B7-95CA-C779C180F5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171450</xdr:colOff>
      <xdr:row>67</xdr:row>
      <xdr:rowOff>63500</xdr:rowOff>
    </xdr:from>
    <xdr:to>
      <xdr:col>4</xdr:col>
      <xdr:colOff>50800</xdr:colOff>
      <xdr:row>77</xdr:row>
      <xdr:rowOff>95250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5FF16F1-DA7D-7F3A-97C2-A589F4948E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174624</xdr:colOff>
      <xdr:row>78</xdr:row>
      <xdr:rowOff>12700</xdr:rowOff>
    </xdr:from>
    <xdr:to>
      <xdr:col>3</xdr:col>
      <xdr:colOff>273049</xdr:colOff>
      <xdr:row>89</xdr:row>
      <xdr:rowOff>19050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DDA320E-059A-223E-20ED-DBC54EB49D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18</xdr:col>
      <xdr:colOff>65519</xdr:colOff>
      <xdr:row>4</xdr:row>
      <xdr:rowOff>106594</xdr:rowOff>
    </xdr:from>
    <xdr:to>
      <xdr:col>27</xdr:col>
      <xdr:colOff>259291</xdr:colOff>
      <xdr:row>29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388ADC-5246-4F33-8674-67A1EA7337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9</xdr:col>
      <xdr:colOff>178153</xdr:colOff>
      <xdr:row>17</xdr:row>
      <xdr:rowOff>13389</xdr:rowOff>
    </xdr:from>
    <xdr:to>
      <xdr:col>18</xdr:col>
      <xdr:colOff>21167</xdr:colOff>
      <xdr:row>29</xdr:row>
      <xdr:rowOff>72682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5334181-08A3-4388-82BA-4724EB8D69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0</xdr:col>
      <xdr:colOff>110185</xdr:colOff>
      <xdr:row>17</xdr:row>
      <xdr:rowOff>17201</xdr:rowOff>
    </xdr:from>
    <xdr:to>
      <xdr:col>9</xdr:col>
      <xdr:colOff>141111</xdr:colOff>
      <xdr:row>29</xdr:row>
      <xdr:rowOff>68850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94D4DEA-B7F2-4735-8160-F0EAA2B34A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1</xdr:col>
      <xdr:colOff>0</xdr:colOff>
      <xdr:row>4</xdr:row>
      <xdr:rowOff>109202</xdr:rowOff>
    </xdr:from>
    <xdr:to>
      <xdr:col>9</xdr:col>
      <xdr:colOff>142876</xdr:colOff>
      <xdr:row>16</xdr:row>
      <xdr:rowOff>163202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8C35082-8410-4A00-A04B-838F18BAB3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absolute">
    <xdr:from>
      <xdr:col>9</xdr:col>
      <xdr:colOff>178154</xdr:colOff>
      <xdr:row>4</xdr:row>
      <xdr:rowOff>110237</xdr:rowOff>
    </xdr:from>
    <xdr:to>
      <xdr:col>18</xdr:col>
      <xdr:colOff>14111</xdr:colOff>
      <xdr:row>16</xdr:row>
      <xdr:rowOff>164237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53A1FA1-2888-463B-8BD5-B1E9A90420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601487</xdr:colOff>
      <xdr:row>29</xdr:row>
      <xdr:rowOff>105835</xdr:rowOff>
    </xdr:from>
    <xdr:to>
      <xdr:col>27</xdr:col>
      <xdr:colOff>292101</xdr:colOff>
      <xdr:row>53</xdr:row>
      <xdr:rowOff>121708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703F6F90-C9E9-46E9-9431-5880756C81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109362</xdr:colOff>
      <xdr:row>29</xdr:row>
      <xdr:rowOff>100027</xdr:rowOff>
    </xdr:from>
    <xdr:to>
      <xdr:col>13</xdr:col>
      <xdr:colOff>569737</xdr:colOff>
      <xdr:row>53</xdr:row>
      <xdr:rowOff>135819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C3B033D-1D60-49B6-82ED-1ACDC05AB2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1</xdr:colOff>
      <xdr:row>0</xdr:row>
      <xdr:rowOff>0</xdr:rowOff>
    </xdr:from>
    <xdr:to>
      <xdr:col>27</xdr:col>
      <xdr:colOff>254000</xdr:colOff>
      <xdr:row>4</xdr:row>
      <xdr:rowOff>47038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32B672B0-569C-8FD7-42A1-3D105D3DBDB3}"/>
            </a:ext>
          </a:extLst>
        </xdr:cNvPr>
        <xdr:cNvSpPr/>
      </xdr:nvSpPr>
      <xdr:spPr>
        <a:xfrm>
          <a:off x="114301" y="0"/>
          <a:ext cx="16103599" cy="682038"/>
        </a:xfrm>
        <a:prstGeom prst="rect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800" b="1"/>
            <a:t>IMPACT OF CUSTOMER LOYALTY SCHEMES IN IMPROVING SALES IN RETAIL INDUSTRY: A CASE STUDY FROM ONE OF THE SUPERMARKETS IN THE UK</a:t>
          </a:r>
        </a:p>
      </xdr:txBody>
    </xdr:sp>
    <xdr:clientData/>
  </xdr:twoCellAnchor>
  <xdr:twoCellAnchor>
    <xdr:from>
      <xdr:col>30</xdr:col>
      <xdr:colOff>31750</xdr:colOff>
      <xdr:row>3</xdr:row>
      <xdr:rowOff>158750</xdr:rowOff>
    </xdr:from>
    <xdr:to>
      <xdr:col>36</xdr:col>
      <xdr:colOff>238125</xdr:colOff>
      <xdr:row>5</xdr:row>
      <xdr:rowOff>142875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768C1E0E-779E-3B42-853B-B70225ADF56D}"/>
            </a:ext>
          </a:extLst>
        </xdr:cNvPr>
        <xdr:cNvSpPr/>
      </xdr:nvSpPr>
      <xdr:spPr>
        <a:xfrm>
          <a:off x="17637125" y="603250"/>
          <a:ext cx="3825875" cy="365125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GB" sz="1100"/>
            <a:t>NB: The supermarket's</a:t>
          </a:r>
          <a:r>
            <a:rPr lang="en-GB" sz="1100" baseline="0"/>
            <a:t> name is anonymous due to privacy issue</a:t>
          </a:r>
          <a:endParaRPr lang="en-GB" sz="11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rees" refreshedDate="45184.585106712962" createdVersion="8" refreshedVersion="8" minRefreshableVersion="3" recordCount="101" xr:uid="{557BC449-EBB5-4DC2-95D4-D930E6CFFB91}">
  <cacheSource type="worksheet">
    <worksheetSource ref="A4:H105" sheet="Data "/>
  </cacheSource>
  <cacheFields count="8">
    <cacheField name="Sl No. " numFmtId="0">
      <sharedItems containsString="0" containsBlank="1" containsNumber="1" containsInteger="1" minValue="1" maxValue="100"/>
    </cacheField>
    <cacheField name="Male/Female" numFmtId="0">
      <sharedItems containsBlank="1"/>
    </cacheField>
    <cacheField name="Bill(£)" numFmtId="0">
      <sharedItems containsString="0" containsBlank="1" containsNumber="1" containsInteger="1" minValue="6" maxValue="312" count="75">
        <m/>
        <n v="77"/>
        <n v="47"/>
        <n v="7"/>
        <n v="120"/>
        <n v="124"/>
        <n v="6"/>
        <n v="41"/>
        <n v="68"/>
        <n v="28"/>
        <n v="60"/>
        <n v="65"/>
        <n v="78"/>
        <n v="144"/>
        <n v="160"/>
        <n v="22"/>
        <n v="226"/>
        <n v="48"/>
        <n v="36"/>
        <n v="8"/>
        <n v="56"/>
        <n v="70"/>
        <n v="168"/>
        <n v="312"/>
        <n v="165"/>
        <n v="148"/>
        <n v="152"/>
        <n v="101"/>
        <n v="86"/>
        <n v="176"/>
        <n v="128"/>
        <n v="114"/>
        <n v="87"/>
        <n v="125"/>
        <n v="172"/>
        <n v="215"/>
        <n v="202"/>
        <n v="175"/>
        <n v="133"/>
        <n v="110"/>
        <n v="98"/>
        <n v="82"/>
        <n v="33"/>
        <n v="35"/>
        <n v="38"/>
        <n v="44"/>
        <n v="105"/>
        <n v="72"/>
        <n v="146"/>
        <n v="153"/>
        <n v="67"/>
        <n v="85"/>
        <n v="96"/>
        <n v="26"/>
        <n v="260"/>
        <n v="178"/>
        <n v="103"/>
        <n v="25"/>
        <n v="24"/>
        <n v="198"/>
        <n v="210"/>
        <n v="170"/>
        <n v="76"/>
        <n v="79"/>
        <n v="55"/>
        <n v="69"/>
        <n v="115"/>
        <n v="212"/>
        <n v="108"/>
        <n v="58"/>
        <n v="262"/>
        <n v="88"/>
        <n v="75"/>
        <n v="155"/>
        <n v="180"/>
      </sharedItems>
    </cacheField>
    <cacheField name="Did the participants used loyalty card" numFmtId="0">
      <sharedItems containsBlank="1" count="3">
        <m/>
        <s v="Y"/>
        <s v="N"/>
      </sharedItems>
    </cacheField>
    <cacheField name="Did the customer used loyalty voucher for shopping?" numFmtId="0">
      <sharedItems containsBlank="1" count="3">
        <m/>
        <s v="Y"/>
        <s v="N"/>
      </sharedItems>
    </cacheField>
    <cacheField name="Did the customer purchased any item to use the loyalty voucher?" numFmtId="0">
      <sharedItems count="3">
        <s v="NULL"/>
        <s v="N"/>
        <s v="Y"/>
      </sharedItems>
    </cacheField>
    <cacheField name="How often visit at supermarket A" numFmtId="0">
      <sharedItems count="6">
        <s v="NULL"/>
        <s v="Weekly twice"/>
        <s v="Weekly once"/>
        <s v="Monthly thrice"/>
        <s v="Monthly twice"/>
        <s v="Monthly once"/>
      </sharedItems>
    </cacheField>
    <cacheField name="Other supermarket often visits by the customer" numFmtId="0">
      <sharedItems count="15">
        <s v="A, C"/>
        <s v="D, C"/>
        <s v="A, D"/>
        <s v="A"/>
        <s v="C"/>
        <s v="E"/>
        <s v="D, E"/>
        <s v="C, E"/>
        <s v="A, E, D"/>
        <s v="D, C, A"/>
        <s v="E, D"/>
        <s v="E, C"/>
        <s v="D"/>
        <s v="D, A"/>
        <s v="A, E"/>
      </sharedItems>
    </cacheField>
  </cacheFields>
  <extLst>
    <ext xmlns:x14="http://schemas.microsoft.com/office/spreadsheetml/2009/9/main" uri="{725AE2AE-9491-48be-B2B4-4EB974FC3084}">
      <x14:pivotCacheDefinition pivotCacheId="1536661402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rees" refreshedDate="45184.616682638887" createdVersion="8" refreshedVersion="8" minRefreshableVersion="3" recordCount="101" xr:uid="{2DF5F3CD-1F7F-42D1-A95F-9B59EA8505F7}">
  <cacheSource type="worksheet">
    <worksheetSource ref="H4:H105" sheet="Data "/>
  </cacheSource>
  <cacheFields count="1">
    <cacheField name="Other supermarket often visits by the customer" numFmtId="0">
      <sharedItems count="13">
        <s v="A, C"/>
        <s v="C, D"/>
        <s v="B, C"/>
        <s v="B, D"/>
        <s v="B"/>
        <s v="C"/>
        <s v="E"/>
        <s v="D, E"/>
        <s v="C, E"/>
        <s v="B, D, E"/>
        <s v="D, B, C"/>
        <s v="D"/>
        <s v="B, 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1">
  <r>
    <m/>
    <m/>
    <x v="0"/>
    <x v="0"/>
    <x v="0"/>
    <x v="0"/>
    <x v="0"/>
    <x v="0"/>
  </r>
  <r>
    <n v="1"/>
    <s v="F"/>
    <x v="1"/>
    <x v="1"/>
    <x v="1"/>
    <x v="1"/>
    <x v="1"/>
    <x v="1"/>
  </r>
  <r>
    <n v="2"/>
    <s v="M"/>
    <x v="2"/>
    <x v="1"/>
    <x v="1"/>
    <x v="1"/>
    <x v="1"/>
    <x v="0"/>
  </r>
  <r>
    <n v="3"/>
    <s v="M"/>
    <x v="3"/>
    <x v="1"/>
    <x v="1"/>
    <x v="1"/>
    <x v="1"/>
    <x v="2"/>
  </r>
  <r>
    <n v="4"/>
    <s v="M"/>
    <x v="4"/>
    <x v="1"/>
    <x v="1"/>
    <x v="2"/>
    <x v="1"/>
    <x v="3"/>
  </r>
  <r>
    <n v="5"/>
    <s v="M"/>
    <x v="5"/>
    <x v="1"/>
    <x v="1"/>
    <x v="1"/>
    <x v="2"/>
    <x v="4"/>
  </r>
  <r>
    <n v="6"/>
    <s v="M"/>
    <x v="6"/>
    <x v="2"/>
    <x v="2"/>
    <x v="1"/>
    <x v="2"/>
    <x v="3"/>
  </r>
  <r>
    <n v="7"/>
    <s v="F"/>
    <x v="7"/>
    <x v="1"/>
    <x v="2"/>
    <x v="1"/>
    <x v="1"/>
    <x v="3"/>
  </r>
  <r>
    <n v="8"/>
    <s v="M"/>
    <x v="8"/>
    <x v="1"/>
    <x v="1"/>
    <x v="2"/>
    <x v="2"/>
    <x v="4"/>
  </r>
  <r>
    <n v="9"/>
    <s v="M"/>
    <x v="9"/>
    <x v="1"/>
    <x v="1"/>
    <x v="1"/>
    <x v="1"/>
    <x v="4"/>
  </r>
  <r>
    <n v="10"/>
    <s v="F"/>
    <x v="10"/>
    <x v="1"/>
    <x v="2"/>
    <x v="1"/>
    <x v="2"/>
    <x v="4"/>
  </r>
  <r>
    <n v="11"/>
    <s v="F"/>
    <x v="11"/>
    <x v="1"/>
    <x v="1"/>
    <x v="2"/>
    <x v="1"/>
    <x v="5"/>
  </r>
  <r>
    <n v="12"/>
    <s v="F"/>
    <x v="12"/>
    <x v="1"/>
    <x v="2"/>
    <x v="1"/>
    <x v="3"/>
    <x v="5"/>
  </r>
  <r>
    <n v="13"/>
    <s v="M"/>
    <x v="13"/>
    <x v="1"/>
    <x v="1"/>
    <x v="2"/>
    <x v="1"/>
    <x v="3"/>
  </r>
  <r>
    <n v="14"/>
    <s v="M"/>
    <x v="14"/>
    <x v="1"/>
    <x v="1"/>
    <x v="2"/>
    <x v="4"/>
    <x v="5"/>
  </r>
  <r>
    <n v="15"/>
    <s v="F"/>
    <x v="15"/>
    <x v="2"/>
    <x v="2"/>
    <x v="1"/>
    <x v="2"/>
    <x v="2"/>
  </r>
  <r>
    <n v="16"/>
    <s v="M"/>
    <x v="16"/>
    <x v="1"/>
    <x v="2"/>
    <x v="1"/>
    <x v="2"/>
    <x v="6"/>
  </r>
  <r>
    <n v="17"/>
    <s v="F"/>
    <x v="17"/>
    <x v="2"/>
    <x v="2"/>
    <x v="1"/>
    <x v="2"/>
    <x v="4"/>
  </r>
  <r>
    <n v="18"/>
    <s v="M"/>
    <x v="18"/>
    <x v="1"/>
    <x v="1"/>
    <x v="2"/>
    <x v="2"/>
    <x v="7"/>
  </r>
  <r>
    <n v="19"/>
    <s v="F"/>
    <x v="19"/>
    <x v="2"/>
    <x v="2"/>
    <x v="1"/>
    <x v="2"/>
    <x v="7"/>
  </r>
  <r>
    <n v="20"/>
    <s v="M"/>
    <x v="20"/>
    <x v="2"/>
    <x v="2"/>
    <x v="1"/>
    <x v="1"/>
    <x v="8"/>
  </r>
  <r>
    <n v="21"/>
    <s v="F"/>
    <x v="8"/>
    <x v="1"/>
    <x v="1"/>
    <x v="1"/>
    <x v="5"/>
    <x v="9"/>
  </r>
  <r>
    <n v="22"/>
    <s v="M"/>
    <x v="21"/>
    <x v="1"/>
    <x v="1"/>
    <x v="1"/>
    <x v="1"/>
    <x v="10"/>
  </r>
  <r>
    <n v="23"/>
    <s v="F"/>
    <x v="22"/>
    <x v="1"/>
    <x v="1"/>
    <x v="1"/>
    <x v="2"/>
    <x v="2"/>
  </r>
  <r>
    <n v="24"/>
    <s v="M"/>
    <x v="23"/>
    <x v="1"/>
    <x v="1"/>
    <x v="1"/>
    <x v="2"/>
    <x v="2"/>
  </r>
  <r>
    <n v="25"/>
    <s v="M"/>
    <x v="24"/>
    <x v="1"/>
    <x v="1"/>
    <x v="2"/>
    <x v="1"/>
    <x v="2"/>
  </r>
  <r>
    <n v="26"/>
    <s v="F"/>
    <x v="25"/>
    <x v="1"/>
    <x v="1"/>
    <x v="2"/>
    <x v="1"/>
    <x v="0"/>
  </r>
  <r>
    <n v="27"/>
    <s v="F"/>
    <x v="26"/>
    <x v="2"/>
    <x v="2"/>
    <x v="1"/>
    <x v="1"/>
    <x v="0"/>
  </r>
  <r>
    <n v="28"/>
    <s v="M"/>
    <x v="27"/>
    <x v="1"/>
    <x v="2"/>
    <x v="1"/>
    <x v="2"/>
    <x v="6"/>
  </r>
  <r>
    <n v="29"/>
    <s v="F"/>
    <x v="28"/>
    <x v="1"/>
    <x v="2"/>
    <x v="1"/>
    <x v="2"/>
    <x v="6"/>
  </r>
  <r>
    <n v="30"/>
    <s v="M"/>
    <x v="9"/>
    <x v="2"/>
    <x v="2"/>
    <x v="1"/>
    <x v="2"/>
    <x v="11"/>
  </r>
  <r>
    <n v="31"/>
    <s v="F"/>
    <x v="29"/>
    <x v="1"/>
    <x v="1"/>
    <x v="2"/>
    <x v="2"/>
    <x v="11"/>
  </r>
  <r>
    <n v="32"/>
    <s v="M"/>
    <x v="30"/>
    <x v="1"/>
    <x v="1"/>
    <x v="2"/>
    <x v="1"/>
    <x v="5"/>
  </r>
  <r>
    <n v="33"/>
    <s v="F"/>
    <x v="31"/>
    <x v="1"/>
    <x v="1"/>
    <x v="2"/>
    <x v="1"/>
    <x v="5"/>
  </r>
  <r>
    <n v="34"/>
    <s v="F"/>
    <x v="32"/>
    <x v="2"/>
    <x v="2"/>
    <x v="1"/>
    <x v="1"/>
    <x v="4"/>
  </r>
  <r>
    <n v="35"/>
    <s v="M"/>
    <x v="8"/>
    <x v="2"/>
    <x v="2"/>
    <x v="1"/>
    <x v="1"/>
    <x v="4"/>
  </r>
  <r>
    <n v="36"/>
    <s v="M"/>
    <x v="33"/>
    <x v="1"/>
    <x v="2"/>
    <x v="1"/>
    <x v="2"/>
    <x v="4"/>
  </r>
  <r>
    <n v="37"/>
    <s v="M"/>
    <x v="34"/>
    <x v="1"/>
    <x v="1"/>
    <x v="2"/>
    <x v="2"/>
    <x v="4"/>
  </r>
  <r>
    <n v="38"/>
    <s v="F"/>
    <x v="35"/>
    <x v="1"/>
    <x v="1"/>
    <x v="2"/>
    <x v="2"/>
    <x v="12"/>
  </r>
  <r>
    <n v="39"/>
    <s v="F"/>
    <x v="36"/>
    <x v="1"/>
    <x v="1"/>
    <x v="2"/>
    <x v="1"/>
    <x v="6"/>
  </r>
  <r>
    <n v="40"/>
    <s v="F"/>
    <x v="37"/>
    <x v="1"/>
    <x v="1"/>
    <x v="2"/>
    <x v="2"/>
    <x v="13"/>
  </r>
  <r>
    <n v="41"/>
    <s v="F"/>
    <x v="38"/>
    <x v="1"/>
    <x v="1"/>
    <x v="2"/>
    <x v="1"/>
    <x v="13"/>
  </r>
  <r>
    <n v="42"/>
    <s v="F"/>
    <x v="39"/>
    <x v="1"/>
    <x v="1"/>
    <x v="1"/>
    <x v="5"/>
    <x v="13"/>
  </r>
  <r>
    <n v="43"/>
    <s v="M"/>
    <x v="40"/>
    <x v="1"/>
    <x v="1"/>
    <x v="1"/>
    <x v="5"/>
    <x v="6"/>
  </r>
  <r>
    <n v="44"/>
    <s v="M"/>
    <x v="41"/>
    <x v="2"/>
    <x v="2"/>
    <x v="1"/>
    <x v="1"/>
    <x v="11"/>
  </r>
  <r>
    <n v="45"/>
    <s v="F"/>
    <x v="21"/>
    <x v="2"/>
    <x v="2"/>
    <x v="1"/>
    <x v="1"/>
    <x v="13"/>
  </r>
  <r>
    <n v="46"/>
    <s v="F"/>
    <x v="42"/>
    <x v="2"/>
    <x v="2"/>
    <x v="1"/>
    <x v="1"/>
    <x v="13"/>
  </r>
  <r>
    <n v="47"/>
    <s v="F"/>
    <x v="43"/>
    <x v="2"/>
    <x v="2"/>
    <x v="1"/>
    <x v="1"/>
    <x v="2"/>
  </r>
  <r>
    <n v="48"/>
    <s v="F"/>
    <x v="44"/>
    <x v="2"/>
    <x v="2"/>
    <x v="1"/>
    <x v="1"/>
    <x v="1"/>
  </r>
  <r>
    <n v="49"/>
    <s v="F"/>
    <x v="45"/>
    <x v="2"/>
    <x v="2"/>
    <x v="1"/>
    <x v="1"/>
    <x v="1"/>
  </r>
  <r>
    <n v="50"/>
    <s v="M"/>
    <x v="46"/>
    <x v="1"/>
    <x v="1"/>
    <x v="2"/>
    <x v="1"/>
    <x v="11"/>
  </r>
  <r>
    <n v="51"/>
    <s v="F"/>
    <x v="47"/>
    <x v="1"/>
    <x v="1"/>
    <x v="2"/>
    <x v="1"/>
    <x v="11"/>
  </r>
  <r>
    <n v="52"/>
    <s v="F"/>
    <x v="48"/>
    <x v="1"/>
    <x v="1"/>
    <x v="2"/>
    <x v="2"/>
    <x v="4"/>
  </r>
  <r>
    <n v="53"/>
    <s v="F"/>
    <x v="49"/>
    <x v="1"/>
    <x v="1"/>
    <x v="2"/>
    <x v="2"/>
    <x v="4"/>
  </r>
  <r>
    <n v="54"/>
    <s v="M"/>
    <x v="44"/>
    <x v="1"/>
    <x v="2"/>
    <x v="1"/>
    <x v="1"/>
    <x v="12"/>
  </r>
  <r>
    <n v="55"/>
    <s v="M"/>
    <x v="50"/>
    <x v="1"/>
    <x v="1"/>
    <x v="2"/>
    <x v="1"/>
    <x v="12"/>
  </r>
  <r>
    <n v="56"/>
    <s v="F"/>
    <x v="51"/>
    <x v="1"/>
    <x v="1"/>
    <x v="2"/>
    <x v="1"/>
    <x v="12"/>
  </r>
  <r>
    <n v="57"/>
    <s v="F"/>
    <x v="52"/>
    <x v="1"/>
    <x v="1"/>
    <x v="2"/>
    <x v="2"/>
    <x v="3"/>
  </r>
  <r>
    <n v="58"/>
    <s v="F"/>
    <x v="53"/>
    <x v="2"/>
    <x v="2"/>
    <x v="1"/>
    <x v="1"/>
    <x v="3"/>
  </r>
  <r>
    <n v="59"/>
    <s v="M"/>
    <x v="54"/>
    <x v="1"/>
    <x v="1"/>
    <x v="2"/>
    <x v="3"/>
    <x v="5"/>
  </r>
  <r>
    <n v="60"/>
    <s v="F"/>
    <x v="33"/>
    <x v="1"/>
    <x v="1"/>
    <x v="2"/>
    <x v="2"/>
    <x v="3"/>
  </r>
  <r>
    <n v="61"/>
    <s v="M"/>
    <x v="55"/>
    <x v="1"/>
    <x v="1"/>
    <x v="2"/>
    <x v="2"/>
    <x v="3"/>
  </r>
  <r>
    <n v="62"/>
    <s v="F"/>
    <x v="56"/>
    <x v="1"/>
    <x v="1"/>
    <x v="2"/>
    <x v="1"/>
    <x v="3"/>
  </r>
  <r>
    <n v="63"/>
    <s v="F"/>
    <x v="53"/>
    <x v="2"/>
    <x v="2"/>
    <x v="1"/>
    <x v="1"/>
    <x v="12"/>
  </r>
  <r>
    <n v="64"/>
    <s v="F"/>
    <x v="12"/>
    <x v="2"/>
    <x v="2"/>
    <x v="1"/>
    <x v="1"/>
    <x v="3"/>
  </r>
  <r>
    <n v="65"/>
    <s v="F"/>
    <x v="57"/>
    <x v="2"/>
    <x v="2"/>
    <x v="1"/>
    <x v="1"/>
    <x v="12"/>
  </r>
  <r>
    <n v="66"/>
    <s v="F"/>
    <x v="58"/>
    <x v="1"/>
    <x v="2"/>
    <x v="1"/>
    <x v="2"/>
    <x v="4"/>
  </r>
  <r>
    <n v="67"/>
    <s v="F"/>
    <x v="39"/>
    <x v="1"/>
    <x v="1"/>
    <x v="2"/>
    <x v="4"/>
    <x v="4"/>
  </r>
  <r>
    <n v="68"/>
    <s v="M"/>
    <x v="33"/>
    <x v="1"/>
    <x v="1"/>
    <x v="2"/>
    <x v="2"/>
    <x v="3"/>
  </r>
  <r>
    <n v="69"/>
    <s v="M"/>
    <x v="59"/>
    <x v="1"/>
    <x v="1"/>
    <x v="2"/>
    <x v="2"/>
    <x v="5"/>
  </r>
  <r>
    <n v="70"/>
    <s v="F"/>
    <x v="60"/>
    <x v="1"/>
    <x v="1"/>
    <x v="1"/>
    <x v="2"/>
    <x v="13"/>
  </r>
  <r>
    <n v="71"/>
    <s v="M"/>
    <x v="30"/>
    <x v="1"/>
    <x v="1"/>
    <x v="2"/>
    <x v="1"/>
    <x v="12"/>
  </r>
  <r>
    <n v="72"/>
    <s v="F"/>
    <x v="61"/>
    <x v="1"/>
    <x v="2"/>
    <x v="1"/>
    <x v="2"/>
    <x v="12"/>
  </r>
  <r>
    <n v="73"/>
    <s v="M"/>
    <x v="8"/>
    <x v="1"/>
    <x v="1"/>
    <x v="2"/>
    <x v="1"/>
    <x v="3"/>
  </r>
  <r>
    <n v="74"/>
    <s v="M"/>
    <x v="51"/>
    <x v="1"/>
    <x v="2"/>
    <x v="1"/>
    <x v="2"/>
    <x v="3"/>
  </r>
  <r>
    <n v="75"/>
    <s v="F"/>
    <x v="31"/>
    <x v="1"/>
    <x v="1"/>
    <x v="1"/>
    <x v="1"/>
    <x v="4"/>
  </r>
  <r>
    <n v="76"/>
    <s v="F"/>
    <x v="46"/>
    <x v="1"/>
    <x v="1"/>
    <x v="1"/>
    <x v="1"/>
    <x v="4"/>
  </r>
  <r>
    <n v="77"/>
    <s v="F"/>
    <x v="62"/>
    <x v="1"/>
    <x v="1"/>
    <x v="1"/>
    <x v="2"/>
    <x v="11"/>
  </r>
  <r>
    <n v="78"/>
    <s v="M"/>
    <x v="63"/>
    <x v="1"/>
    <x v="1"/>
    <x v="2"/>
    <x v="2"/>
    <x v="11"/>
  </r>
  <r>
    <n v="79"/>
    <s v="M"/>
    <x v="27"/>
    <x v="1"/>
    <x v="1"/>
    <x v="2"/>
    <x v="2"/>
    <x v="6"/>
  </r>
  <r>
    <n v="80"/>
    <s v="F"/>
    <x v="17"/>
    <x v="1"/>
    <x v="1"/>
    <x v="2"/>
    <x v="2"/>
    <x v="14"/>
  </r>
  <r>
    <n v="81"/>
    <s v="M"/>
    <x v="64"/>
    <x v="1"/>
    <x v="2"/>
    <x v="1"/>
    <x v="2"/>
    <x v="0"/>
  </r>
  <r>
    <n v="82"/>
    <s v="F"/>
    <x v="1"/>
    <x v="1"/>
    <x v="2"/>
    <x v="1"/>
    <x v="2"/>
    <x v="2"/>
  </r>
  <r>
    <n v="83"/>
    <s v="F"/>
    <x v="65"/>
    <x v="1"/>
    <x v="1"/>
    <x v="1"/>
    <x v="1"/>
    <x v="2"/>
  </r>
  <r>
    <n v="84"/>
    <s v="F"/>
    <x v="66"/>
    <x v="1"/>
    <x v="1"/>
    <x v="2"/>
    <x v="2"/>
    <x v="14"/>
  </r>
  <r>
    <n v="85"/>
    <s v="M"/>
    <x v="67"/>
    <x v="1"/>
    <x v="1"/>
    <x v="2"/>
    <x v="1"/>
    <x v="11"/>
  </r>
  <r>
    <n v="86"/>
    <s v="F"/>
    <x v="50"/>
    <x v="1"/>
    <x v="1"/>
    <x v="2"/>
    <x v="2"/>
    <x v="12"/>
  </r>
  <r>
    <n v="87"/>
    <s v="F"/>
    <x v="68"/>
    <x v="1"/>
    <x v="1"/>
    <x v="2"/>
    <x v="2"/>
    <x v="12"/>
  </r>
  <r>
    <n v="88"/>
    <s v="M"/>
    <x v="40"/>
    <x v="1"/>
    <x v="1"/>
    <x v="2"/>
    <x v="2"/>
    <x v="4"/>
  </r>
  <r>
    <n v="89"/>
    <s v="M"/>
    <x v="69"/>
    <x v="1"/>
    <x v="2"/>
    <x v="2"/>
    <x v="1"/>
    <x v="4"/>
  </r>
  <r>
    <n v="90"/>
    <s v="F"/>
    <x v="21"/>
    <x v="1"/>
    <x v="2"/>
    <x v="1"/>
    <x v="2"/>
    <x v="2"/>
  </r>
  <r>
    <n v="91"/>
    <s v="F"/>
    <x v="22"/>
    <x v="1"/>
    <x v="1"/>
    <x v="2"/>
    <x v="1"/>
    <x v="2"/>
  </r>
  <r>
    <n v="92"/>
    <s v="M"/>
    <x v="70"/>
    <x v="1"/>
    <x v="1"/>
    <x v="2"/>
    <x v="1"/>
    <x v="7"/>
  </r>
  <r>
    <n v="93"/>
    <s v="M"/>
    <x v="37"/>
    <x v="1"/>
    <x v="1"/>
    <x v="2"/>
    <x v="2"/>
    <x v="7"/>
  </r>
  <r>
    <n v="94"/>
    <s v="F"/>
    <x v="48"/>
    <x v="1"/>
    <x v="1"/>
    <x v="2"/>
    <x v="2"/>
    <x v="4"/>
  </r>
  <r>
    <n v="95"/>
    <s v="M"/>
    <x v="71"/>
    <x v="1"/>
    <x v="2"/>
    <x v="1"/>
    <x v="1"/>
    <x v="4"/>
  </r>
  <r>
    <n v="96"/>
    <s v="F"/>
    <x v="72"/>
    <x v="1"/>
    <x v="1"/>
    <x v="2"/>
    <x v="1"/>
    <x v="12"/>
  </r>
  <r>
    <n v="97"/>
    <s v="F"/>
    <x v="50"/>
    <x v="1"/>
    <x v="2"/>
    <x v="1"/>
    <x v="1"/>
    <x v="12"/>
  </r>
  <r>
    <n v="98"/>
    <s v="M"/>
    <x v="73"/>
    <x v="1"/>
    <x v="1"/>
    <x v="2"/>
    <x v="1"/>
    <x v="3"/>
  </r>
  <r>
    <n v="99"/>
    <s v="M"/>
    <x v="74"/>
    <x v="1"/>
    <x v="1"/>
    <x v="1"/>
    <x v="2"/>
    <x v="3"/>
  </r>
  <r>
    <n v="100"/>
    <s v="M"/>
    <x v="33"/>
    <x v="1"/>
    <x v="2"/>
    <x v="1"/>
    <x v="2"/>
    <x v="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1">
  <r>
    <x v="0"/>
  </r>
  <r>
    <x v="1"/>
  </r>
  <r>
    <x v="2"/>
  </r>
  <r>
    <x v="3"/>
  </r>
  <r>
    <x v="4"/>
  </r>
  <r>
    <x v="5"/>
  </r>
  <r>
    <x v="4"/>
  </r>
  <r>
    <x v="4"/>
  </r>
  <r>
    <x v="5"/>
  </r>
  <r>
    <x v="5"/>
  </r>
  <r>
    <x v="5"/>
  </r>
  <r>
    <x v="6"/>
  </r>
  <r>
    <x v="6"/>
  </r>
  <r>
    <x v="4"/>
  </r>
  <r>
    <x v="6"/>
  </r>
  <r>
    <x v="3"/>
  </r>
  <r>
    <x v="7"/>
  </r>
  <r>
    <x v="5"/>
  </r>
  <r>
    <x v="8"/>
  </r>
  <r>
    <x v="8"/>
  </r>
  <r>
    <x v="9"/>
  </r>
  <r>
    <x v="10"/>
  </r>
  <r>
    <x v="7"/>
  </r>
  <r>
    <x v="3"/>
  </r>
  <r>
    <x v="3"/>
  </r>
  <r>
    <x v="3"/>
  </r>
  <r>
    <x v="2"/>
  </r>
  <r>
    <x v="2"/>
  </r>
  <r>
    <x v="7"/>
  </r>
  <r>
    <x v="7"/>
  </r>
  <r>
    <x v="8"/>
  </r>
  <r>
    <x v="8"/>
  </r>
  <r>
    <x v="6"/>
  </r>
  <r>
    <x v="6"/>
  </r>
  <r>
    <x v="5"/>
  </r>
  <r>
    <x v="5"/>
  </r>
  <r>
    <x v="5"/>
  </r>
  <r>
    <x v="5"/>
  </r>
  <r>
    <x v="11"/>
  </r>
  <r>
    <x v="7"/>
  </r>
  <r>
    <x v="3"/>
  </r>
  <r>
    <x v="3"/>
  </r>
  <r>
    <x v="3"/>
  </r>
  <r>
    <x v="7"/>
  </r>
  <r>
    <x v="8"/>
  </r>
  <r>
    <x v="3"/>
  </r>
  <r>
    <x v="3"/>
  </r>
  <r>
    <x v="3"/>
  </r>
  <r>
    <x v="1"/>
  </r>
  <r>
    <x v="1"/>
  </r>
  <r>
    <x v="8"/>
  </r>
  <r>
    <x v="8"/>
  </r>
  <r>
    <x v="5"/>
  </r>
  <r>
    <x v="5"/>
  </r>
  <r>
    <x v="11"/>
  </r>
  <r>
    <x v="11"/>
  </r>
  <r>
    <x v="11"/>
  </r>
  <r>
    <x v="4"/>
  </r>
  <r>
    <x v="4"/>
  </r>
  <r>
    <x v="6"/>
  </r>
  <r>
    <x v="4"/>
  </r>
  <r>
    <x v="4"/>
  </r>
  <r>
    <x v="4"/>
  </r>
  <r>
    <x v="11"/>
  </r>
  <r>
    <x v="4"/>
  </r>
  <r>
    <x v="11"/>
  </r>
  <r>
    <x v="5"/>
  </r>
  <r>
    <x v="5"/>
  </r>
  <r>
    <x v="4"/>
  </r>
  <r>
    <x v="6"/>
  </r>
  <r>
    <x v="3"/>
  </r>
  <r>
    <x v="11"/>
  </r>
  <r>
    <x v="11"/>
  </r>
  <r>
    <x v="4"/>
  </r>
  <r>
    <x v="4"/>
  </r>
  <r>
    <x v="5"/>
  </r>
  <r>
    <x v="5"/>
  </r>
  <r>
    <x v="8"/>
  </r>
  <r>
    <x v="8"/>
  </r>
  <r>
    <x v="7"/>
  </r>
  <r>
    <x v="12"/>
  </r>
  <r>
    <x v="2"/>
  </r>
  <r>
    <x v="3"/>
  </r>
  <r>
    <x v="3"/>
  </r>
  <r>
    <x v="12"/>
  </r>
  <r>
    <x v="8"/>
  </r>
  <r>
    <x v="11"/>
  </r>
  <r>
    <x v="11"/>
  </r>
  <r>
    <x v="5"/>
  </r>
  <r>
    <x v="5"/>
  </r>
  <r>
    <x v="3"/>
  </r>
  <r>
    <x v="3"/>
  </r>
  <r>
    <x v="8"/>
  </r>
  <r>
    <x v="8"/>
  </r>
  <r>
    <x v="5"/>
  </r>
  <r>
    <x v="5"/>
  </r>
  <r>
    <x v="11"/>
  </r>
  <r>
    <x v="11"/>
  </r>
  <r>
    <x v="4"/>
  </r>
  <r>
    <x v="4"/>
  </r>
  <r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E0030C-4225-4A68-8CC6-E35A6FA5A7B4}" name="PivotTable19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>
  <location ref="A78:B81" firstHeaderRow="1" firstDataRow="1" firstDataCol="1"/>
  <pivotFields count="8">
    <pivotField showAll="0"/>
    <pivotField showAll="0"/>
    <pivotField dataField="1" showAll="0">
      <items count="76">
        <item x="6"/>
        <item x="3"/>
        <item x="19"/>
        <item x="15"/>
        <item x="58"/>
        <item x="57"/>
        <item x="53"/>
        <item x="9"/>
        <item x="42"/>
        <item x="43"/>
        <item x="18"/>
        <item x="44"/>
        <item x="7"/>
        <item x="45"/>
        <item x="2"/>
        <item x="17"/>
        <item x="64"/>
        <item x="20"/>
        <item x="69"/>
        <item x="10"/>
        <item x="11"/>
        <item x="50"/>
        <item x="8"/>
        <item x="65"/>
        <item x="21"/>
        <item x="47"/>
        <item x="72"/>
        <item x="62"/>
        <item x="1"/>
        <item x="12"/>
        <item x="63"/>
        <item x="41"/>
        <item x="51"/>
        <item x="28"/>
        <item x="32"/>
        <item x="71"/>
        <item x="52"/>
        <item x="40"/>
        <item x="27"/>
        <item x="56"/>
        <item x="46"/>
        <item x="68"/>
        <item x="39"/>
        <item x="31"/>
        <item x="66"/>
        <item x="4"/>
        <item x="5"/>
        <item x="33"/>
        <item x="30"/>
        <item x="38"/>
        <item x="13"/>
        <item x="48"/>
        <item x="25"/>
        <item x="26"/>
        <item x="49"/>
        <item x="73"/>
        <item x="14"/>
        <item x="24"/>
        <item x="22"/>
        <item x="61"/>
        <item x="34"/>
        <item x="37"/>
        <item x="29"/>
        <item x="55"/>
        <item x="74"/>
        <item x="59"/>
        <item x="36"/>
        <item x="60"/>
        <item x="67"/>
        <item x="35"/>
        <item x="16"/>
        <item x="54"/>
        <item x="70"/>
        <item x="23"/>
        <item x="0"/>
        <item t="default"/>
      </items>
    </pivotField>
    <pivotField showAll="0">
      <items count="4">
        <item x="1"/>
        <item x="2"/>
        <item x="0"/>
        <item t="default"/>
      </items>
    </pivotField>
    <pivotField axis="axisRow" showAll="0">
      <items count="4">
        <item x="1"/>
        <item x="2"/>
        <item h="1" x="0"/>
        <item t="default"/>
      </items>
    </pivotField>
    <pivotField showAll="0">
      <items count="4">
        <item x="1"/>
        <item x="0"/>
        <item x="2"/>
        <item t="default"/>
      </items>
    </pivotField>
    <pivotField showAll="0"/>
    <pivotField showAll="0"/>
  </pivotFields>
  <rowFields count="1">
    <field x="4"/>
  </rowFields>
  <rowItems count="3">
    <i>
      <x/>
    </i>
    <i>
      <x v="1"/>
    </i>
    <i t="grand">
      <x/>
    </i>
  </rowItems>
  <colItems count="1">
    <i/>
  </colItems>
  <dataFields count="1">
    <dataField name="Sum of Bill(£)" fld="2" showDataAs="percentOfTotal" baseField="3" baseItem="0" numFmtId="10"/>
  </dataFields>
  <chartFormats count="6"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8" format="9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6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6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EB679B-7540-42EF-8E4F-D10C44095913}" name="PivotTable1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>
  <location ref="A71:B74" firstHeaderRow="1" firstDataRow="1" firstDataCol="1"/>
  <pivotFields count="8">
    <pivotField showAll="0"/>
    <pivotField showAll="0"/>
    <pivotField dataField="1" showAll="0">
      <items count="76">
        <item x="6"/>
        <item x="3"/>
        <item x="19"/>
        <item x="15"/>
        <item x="58"/>
        <item x="57"/>
        <item x="53"/>
        <item x="9"/>
        <item x="42"/>
        <item x="43"/>
        <item x="18"/>
        <item x="44"/>
        <item x="7"/>
        <item x="45"/>
        <item x="2"/>
        <item x="17"/>
        <item x="64"/>
        <item x="20"/>
        <item x="69"/>
        <item x="10"/>
        <item x="11"/>
        <item x="50"/>
        <item x="8"/>
        <item x="65"/>
        <item x="21"/>
        <item x="47"/>
        <item x="72"/>
        <item x="62"/>
        <item x="1"/>
        <item x="12"/>
        <item x="63"/>
        <item x="41"/>
        <item x="51"/>
        <item x="28"/>
        <item x="32"/>
        <item x="71"/>
        <item x="52"/>
        <item x="40"/>
        <item x="27"/>
        <item x="56"/>
        <item x="46"/>
        <item x="68"/>
        <item x="39"/>
        <item x="31"/>
        <item x="66"/>
        <item x="4"/>
        <item x="5"/>
        <item x="33"/>
        <item x="30"/>
        <item x="38"/>
        <item x="13"/>
        <item x="48"/>
        <item x="25"/>
        <item x="26"/>
        <item x="49"/>
        <item x="73"/>
        <item x="14"/>
        <item x="24"/>
        <item x="22"/>
        <item x="61"/>
        <item x="34"/>
        <item x="37"/>
        <item x="29"/>
        <item x="55"/>
        <item x="74"/>
        <item x="59"/>
        <item x="36"/>
        <item x="60"/>
        <item x="67"/>
        <item x="35"/>
        <item x="16"/>
        <item x="54"/>
        <item x="70"/>
        <item x="23"/>
        <item x="0"/>
        <item t="default"/>
      </items>
    </pivotField>
    <pivotField axis="axisRow" showAll="0">
      <items count="4">
        <item x="1"/>
        <item x="2"/>
        <item h="1" x="0"/>
        <item t="default"/>
      </items>
    </pivotField>
    <pivotField showAll="0">
      <items count="4">
        <item x="2"/>
        <item x="1"/>
        <item x="0"/>
        <item t="default"/>
      </items>
    </pivotField>
    <pivotField showAll="0">
      <items count="4">
        <item x="1"/>
        <item x="0"/>
        <item x="2"/>
        <item t="default"/>
      </items>
    </pivotField>
    <pivotField showAll="0"/>
    <pivotField showAll="0"/>
  </pivotFields>
  <rowFields count="1">
    <field x="3"/>
  </rowFields>
  <rowItems count="3">
    <i>
      <x/>
    </i>
    <i>
      <x v="1"/>
    </i>
    <i t="grand">
      <x/>
    </i>
  </rowItems>
  <colItems count="1">
    <i/>
  </colItems>
  <dataFields count="1">
    <dataField name="Sum of Bill(£)" fld="2" showDataAs="percentOfTotal" baseField="3" baseItem="0" numFmtId="10"/>
  </dataFields>
  <chartFormats count="6"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5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9" format="6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6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6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4E6A94-612E-42D0-B13C-1BF1FD8080C7}" name="PivotTable10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A13:B16" firstHeaderRow="1" firstDataRow="1" firstDataCol="1"/>
  <pivotFields count="8">
    <pivotField showAll="0"/>
    <pivotField showAll="0"/>
    <pivotField showAll="0"/>
    <pivotField showAll="0">
      <items count="4">
        <item x="1"/>
        <item x="2"/>
        <item x="0"/>
        <item t="default"/>
      </items>
    </pivotField>
    <pivotField axis="axisRow" dataField="1" showAll="0">
      <items count="4">
        <item x="1"/>
        <item x="2"/>
        <item h="1" x="0"/>
        <item t="default"/>
      </items>
    </pivotField>
    <pivotField showAll="0">
      <items count="4">
        <item x="1"/>
        <item x="0"/>
        <item x="2"/>
        <item t="default"/>
      </items>
    </pivotField>
    <pivotField showAll="0"/>
    <pivotField showAll="0"/>
  </pivotFields>
  <rowFields count="1">
    <field x="4"/>
  </rowFields>
  <rowItems count="3">
    <i>
      <x/>
    </i>
    <i>
      <x v="1"/>
    </i>
    <i t="grand">
      <x/>
    </i>
  </rowItems>
  <colItems count="1">
    <i/>
  </colItems>
  <dataFields count="1">
    <dataField name="Count of Did the customer used loyalty voucher for shopping?" fld="4" subtotal="count" baseField="0" baseItem="0"/>
  </dataFields>
  <chartFormats count="2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BA76C5-97A2-4310-82BC-343167584FDF}" name="PivotTable1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A44:B50" firstHeaderRow="1" firstDataRow="1" firstDataCol="1"/>
  <pivotFields count="8">
    <pivotField showAll="0"/>
    <pivotField showAll="0"/>
    <pivotField showAll="0"/>
    <pivotField showAll="0">
      <items count="4">
        <item x="1"/>
        <item x="2"/>
        <item x="0"/>
        <item t="default"/>
      </items>
    </pivotField>
    <pivotField showAll="0">
      <items count="4">
        <item x="1"/>
        <item x="2"/>
        <item x="0"/>
        <item t="default"/>
      </items>
    </pivotField>
    <pivotField multipleItemSelectionAllowed="1" showAll="0">
      <items count="4">
        <item x="0"/>
        <item x="2"/>
        <item x="1"/>
        <item t="default"/>
      </items>
    </pivotField>
    <pivotField axis="axisRow" dataField="1" showAll="0">
      <items count="7">
        <item x="5"/>
        <item x="3"/>
        <item x="4"/>
        <item h="1" x="0"/>
        <item x="2"/>
        <item x="1"/>
        <item t="default"/>
      </items>
    </pivotField>
    <pivotField showAll="0"/>
  </pivotFields>
  <rowFields count="1">
    <field x="6"/>
  </rowFields>
  <rowItems count="6">
    <i>
      <x/>
    </i>
    <i>
      <x v="1"/>
    </i>
    <i>
      <x v="2"/>
    </i>
    <i>
      <x v="4"/>
    </i>
    <i>
      <x v="5"/>
    </i>
    <i t="grand">
      <x/>
    </i>
  </rowItems>
  <colItems count="1">
    <i/>
  </colItems>
  <dataFields count="1">
    <dataField name="Count of How often visit at supermarket A" fld="6" subtotal="count" baseField="0" baseItem="0"/>
  </dataFields>
  <chartFormats count="1"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4631B2-1213-4150-BC7D-75286537371C}" name="PivotTable1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4">
  <location ref="A32:B38" firstHeaderRow="1" firstDataRow="1" firstDataCol="1"/>
  <pivotFields count="8">
    <pivotField showAll="0"/>
    <pivotField showAll="0"/>
    <pivotField showAll="0"/>
    <pivotField showAll="0">
      <items count="4">
        <item x="1"/>
        <item x="2"/>
        <item x="0"/>
        <item t="default"/>
      </items>
    </pivotField>
    <pivotField showAll="0">
      <items count="4">
        <item x="1"/>
        <item x="2"/>
        <item x="0"/>
        <item t="default"/>
      </items>
    </pivotField>
    <pivotField multipleItemSelectionAllowed="1" showAll="0">
      <items count="4">
        <item x="0"/>
        <item x="2"/>
        <item x="1"/>
        <item t="default"/>
      </items>
    </pivotField>
    <pivotField axis="axisRow" dataField="1" showAll="0">
      <items count="7">
        <item x="5"/>
        <item x="3"/>
        <item x="4"/>
        <item h="1" x="0"/>
        <item x="2"/>
        <item x="1"/>
        <item t="default"/>
      </items>
    </pivotField>
    <pivotField showAll="0"/>
  </pivotFields>
  <rowFields count="1">
    <field x="6"/>
  </rowFields>
  <rowItems count="6">
    <i>
      <x/>
    </i>
    <i>
      <x v="1"/>
    </i>
    <i>
      <x v="2"/>
    </i>
    <i>
      <x v="4"/>
    </i>
    <i>
      <x v="5"/>
    </i>
    <i t="grand">
      <x/>
    </i>
  </rowItems>
  <colItems count="1">
    <i/>
  </colItems>
  <dataFields count="1">
    <dataField name="Count of How often visit at supermarket A" fld="6" subtotal="count" baseField="0" baseItem="0"/>
  </dataFields>
  <chartFormats count="2"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7AE570-E6F2-4048-8307-75A30A793355}" name="PivotTable17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2">
  <location ref="A54:B67" firstHeaderRow="1" firstDataRow="1" firstDataCol="1"/>
  <pivotFields count="1">
    <pivotField axis="axisRow" dataField="1" showAll="0">
      <items count="14">
        <item h="1" x="0"/>
        <item x="4"/>
        <item x="2"/>
        <item x="3"/>
        <item x="9"/>
        <item x="12"/>
        <item x="5"/>
        <item x="1"/>
        <item x="8"/>
        <item x="11"/>
        <item x="10"/>
        <item x="7"/>
        <item x="6"/>
        <item t="default"/>
      </items>
    </pivotField>
  </pivotFields>
  <rowFields count="1">
    <field x="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Count of Other supermarket often visits by the customer" fld="0" subtotal="count" baseField="0" baseItem="0"/>
  </dataFields>
  <chartFormats count="2"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73B8E5-9807-4483-BDD4-2E9308426FC5}" name="PivotTable1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>
  <location ref="A23:B26" firstHeaderRow="1" firstDataRow="1" firstDataCol="1"/>
  <pivotFields count="8">
    <pivotField showAll="0"/>
    <pivotField showAll="0"/>
    <pivotField showAll="0"/>
    <pivotField showAll="0">
      <items count="4">
        <item x="1"/>
        <item x="2"/>
        <item x="0"/>
        <item t="default"/>
      </items>
    </pivotField>
    <pivotField dataField="1" showAll="0">
      <items count="4">
        <item x="1"/>
        <item x="2"/>
        <item x="0"/>
        <item t="default"/>
      </items>
    </pivotField>
    <pivotField axis="axisRow" multipleItemSelectionAllowed="1" showAll="0">
      <items count="4">
        <item h="1" x="0"/>
        <item x="2"/>
        <item x="1"/>
        <item t="default"/>
      </items>
    </pivotField>
    <pivotField showAll="0"/>
    <pivotField showAll="0"/>
  </pivotFields>
  <rowFields count="1">
    <field x="5"/>
  </rowFields>
  <rowItems count="3">
    <i>
      <x v="1"/>
    </i>
    <i>
      <x v="2"/>
    </i>
    <i t="grand">
      <x/>
    </i>
  </rowItems>
  <colItems count="1">
    <i/>
  </colItems>
  <dataFields count="1">
    <dataField name="Count of Did the customer used loyalty voucher for shopping?" fld="4" subtotal="count" baseField="0" baseItem="0"/>
  </dataFields>
  <chartFormats count="2"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53D45F-9A3E-443E-8561-8B8F36863857}" name="PivotTable9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B6" firstHeaderRow="1" firstDataRow="1" firstDataCol="1"/>
  <pivotFields count="8">
    <pivotField showAll="0"/>
    <pivotField showAll="0"/>
    <pivotField showAll="0"/>
    <pivotField axis="axisRow" dataField="1" showAll="0">
      <items count="4">
        <item x="1"/>
        <item x="2"/>
        <item h="1" x="0"/>
        <item t="default"/>
      </items>
    </pivotField>
    <pivotField showAll="0">
      <items count="4">
        <item x="2"/>
        <item x="1"/>
        <item x="0"/>
        <item t="default"/>
      </items>
    </pivotField>
    <pivotField showAll="0">
      <items count="4">
        <item x="1"/>
        <item x="0"/>
        <item x="2"/>
        <item t="default"/>
      </items>
    </pivotField>
    <pivotField showAll="0"/>
    <pivotField showAll="0"/>
  </pivotFields>
  <rowFields count="1">
    <field x="3"/>
  </rowFields>
  <rowItems count="3">
    <i>
      <x/>
    </i>
    <i>
      <x v="1"/>
    </i>
    <i t="grand">
      <x/>
    </i>
  </rowItems>
  <colItems count="1">
    <i/>
  </colItems>
  <dataFields count="1">
    <dataField name="Count of Did the participants used loyalty card" fld="3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9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6"/>
  <sheetViews>
    <sheetView topLeftCell="B4" workbookViewId="0">
      <selection activeCell="J12" sqref="I8:J12"/>
    </sheetView>
  </sheetViews>
  <sheetFormatPr defaultRowHeight="14.5" x14ac:dyDescent="0.35"/>
  <cols>
    <col min="1" max="1" width="8.7265625" customWidth="1"/>
    <col min="2" max="2" width="11.90625" customWidth="1"/>
    <col min="4" max="4" width="16.453125" customWidth="1"/>
    <col min="5" max="5" width="17.7265625" customWidth="1"/>
    <col min="6" max="6" width="21.6328125" customWidth="1"/>
    <col min="7" max="7" width="17.26953125" customWidth="1"/>
    <col min="8" max="8" width="22.6328125" customWidth="1"/>
    <col min="9" max="9" width="14.81640625" customWidth="1"/>
    <col min="10" max="10" width="25.1796875" customWidth="1"/>
    <col min="11" max="11" width="7" customWidth="1"/>
    <col min="12" max="12" width="12.1796875" customWidth="1"/>
    <col min="13" max="13" width="25.26953125" customWidth="1"/>
    <col min="16" max="16" width="8.7265625" customWidth="1"/>
  </cols>
  <sheetData>
    <row r="1" spans="1:10" x14ac:dyDescent="0.35">
      <c r="A1" s="1" t="s">
        <v>0</v>
      </c>
      <c r="B1" s="1"/>
      <c r="C1" s="1"/>
      <c r="D1" s="1"/>
      <c r="E1" s="14" t="s">
        <v>7</v>
      </c>
      <c r="F1" s="14"/>
      <c r="G1" s="14"/>
      <c r="H1" s="14"/>
      <c r="I1" s="1"/>
      <c r="J1" s="1"/>
    </row>
    <row r="2" spans="1:10" x14ac:dyDescent="0.35">
      <c r="A2" s="1"/>
      <c r="B2" s="1"/>
      <c r="C2" s="1"/>
      <c r="D2" s="1"/>
      <c r="E2" s="1"/>
      <c r="F2" s="14" t="s">
        <v>8</v>
      </c>
      <c r="G2" s="14"/>
      <c r="H2" s="14"/>
      <c r="I2" s="1"/>
      <c r="J2" s="1"/>
    </row>
    <row r="4" spans="1:10" ht="53" customHeight="1" x14ac:dyDescent="0.35">
      <c r="A4" s="15" t="s">
        <v>1</v>
      </c>
      <c r="B4" s="15" t="s">
        <v>36</v>
      </c>
      <c r="C4" s="16" t="s">
        <v>2</v>
      </c>
      <c r="D4" s="15" t="s">
        <v>37</v>
      </c>
      <c r="E4" s="15" t="s">
        <v>39</v>
      </c>
      <c r="F4" s="5" t="s">
        <v>38</v>
      </c>
      <c r="G4" s="5" t="s">
        <v>41</v>
      </c>
      <c r="H4" s="5" t="s">
        <v>40</v>
      </c>
    </row>
    <row r="5" spans="1:10" hidden="1" x14ac:dyDescent="0.35">
      <c r="A5" s="15"/>
      <c r="B5" s="15"/>
      <c r="C5" s="16"/>
      <c r="D5" s="15"/>
      <c r="E5" s="15"/>
      <c r="F5" s="5" t="s">
        <v>50</v>
      </c>
      <c r="G5" s="6" t="s">
        <v>50</v>
      </c>
      <c r="H5" s="6" t="s">
        <v>16</v>
      </c>
    </row>
    <row r="6" spans="1:10" x14ac:dyDescent="0.35">
      <c r="A6" s="6">
        <v>1</v>
      </c>
      <c r="B6" s="6" t="s">
        <v>3</v>
      </c>
      <c r="C6" s="6">
        <v>77</v>
      </c>
      <c r="D6" s="6" t="s">
        <v>6</v>
      </c>
      <c r="E6" s="6" t="s">
        <v>6</v>
      </c>
      <c r="F6" s="6" t="s">
        <v>4</v>
      </c>
      <c r="G6" s="6" t="s">
        <v>32</v>
      </c>
      <c r="H6" s="6" t="s">
        <v>14</v>
      </c>
    </row>
    <row r="7" spans="1:10" x14ac:dyDescent="0.35">
      <c r="A7" s="6">
        <v>2</v>
      </c>
      <c r="B7" s="6" t="s">
        <v>5</v>
      </c>
      <c r="C7" s="6">
        <v>47</v>
      </c>
      <c r="D7" s="6" t="s">
        <v>6</v>
      </c>
      <c r="E7" s="6" t="s">
        <v>6</v>
      </c>
      <c r="F7" s="6" t="s">
        <v>4</v>
      </c>
      <c r="G7" s="6" t="s">
        <v>32</v>
      </c>
      <c r="H7" s="6" t="s">
        <v>9</v>
      </c>
    </row>
    <row r="8" spans="1:10" x14ac:dyDescent="0.35">
      <c r="A8" s="6">
        <v>3</v>
      </c>
      <c r="B8" s="6" t="s">
        <v>5</v>
      </c>
      <c r="C8" s="6">
        <v>7</v>
      </c>
      <c r="D8" s="6" t="s">
        <v>6</v>
      </c>
      <c r="E8" s="6" t="s">
        <v>6</v>
      </c>
      <c r="F8" s="6" t="s">
        <v>4</v>
      </c>
      <c r="G8" s="6" t="s">
        <v>32</v>
      </c>
      <c r="H8" s="6" t="s">
        <v>15</v>
      </c>
    </row>
    <row r="9" spans="1:10" x14ac:dyDescent="0.35">
      <c r="A9" s="6">
        <v>4</v>
      </c>
      <c r="B9" s="6" t="s">
        <v>5</v>
      </c>
      <c r="C9" s="6">
        <v>120</v>
      </c>
      <c r="D9" s="6" t="s">
        <v>6</v>
      </c>
      <c r="E9" s="6" t="s">
        <v>6</v>
      </c>
      <c r="F9" s="6" t="s">
        <v>6</v>
      </c>
      <c r="G9" s="6" t="s">
        <v>32</v>
      </c>
      <c r="H9" s="7" t="s">
        <v>10</v>
      </c>
    </row>
    <row r="10" spans="1:10" x14ac:dyDescent="0.35">
      <c r="A10" s="6">
        <v>5</v>
      </c>
      <c r="B10" s="6" t="s">
        <v>5</v>
      </c>
      <c r="C10" s="6">
        <v>124</v>
      </c>
      <c r="D10" s="6" t="s">
        <v>6</v>
      </c>
      <c r="E10" s="6" t="s">
        <v>6</v>
      </c>
      <c r="F10" s="6" t="s">
        <v>4</v>
      </c>
      <c r="G10" s="6" t="s">
        <v>31</v>
      </c>
      <c r="H10" s="6" t="s">
        <v>11</v>
      </c>
    </row>
    <row r="11" spans="1:10" x14ac:dyDescent="0.35">
      <c r="A11" s="6">
        <v>6</v>
      </c>
      <c r="B11" s="6" t="s">
        <v>5</v>
      </c>
      <c r="C11" s="6">
        <v>6</v>
      </c>
      <c r="D11" s="6" t="s">
        <v>4</v>
      </c>
      <c r="E11" s="6" t="s">
        <v>4</v>
      </c>
      <c r="F11" s="6" t="s">
        <v>4</v>
      </c>
      <c r="G11" s="6" t="s">
        <v>31</v>
      </c>
      <c r="H11" s="7" t="s">
        <v>10</v>
      </c>
    </row>
    <row r="12" spans="1:10" x14ac:dyDescent="0.35">
      <c r="A12" s="6">
        <v>7</v>
      </c>
      <c r="B12" s="6" t="s">
        <v>3</v>
      </c>
      <c r="C12" s="6">
        <v>41</v>
      </c>
      <c r="D12" s="6" t="s">
        <v>6</v>
      </c>
      <c r="E12" s="6" t="s">
        <v>4</v>
      </c>
      <c r="F12" s="6" t="s">
        <v>4</v>
      </c>
      <c r="G12" s="6" t="s">
        <v>32</v>
      </c>
      <c r="H12" s="7" t="s">
        <v>10</v>
      </c>
    </row>
    <row r="13" spans="1:10" x14ac:dyDescent="0.35">
      <c r="A13" s="6">
        <v>8</v>
      </c>
      <c r="B13" s="6" t="s">
        <v>5</v>
      </c>
      <c r="C13" s="6">
        <v>68</v>
      </c>
      <c r="D13" s="6" t="s">
        <v>6</v>
      </c>
      <c r="E13" s="6" t="s">
        <v>6</v>
      </c>
      <c r="F13" s="6" t="s">
        <v>6</v>
      </c>
      <c r="G13" s="6" t="s">
        <v>31</v>
      </c>
      <c r="H13" s="6" t="s">
        <v>11</v>
      </c>
    </row>
    <row r="14" spans="1:10" x14ac:dyDescent="0.35">
      <c r="A14" s="6">
        <v>9</v>
      </c>
      <c r="B14" s="6" t="s">
        <v>5</v>
      </c>
      <c r="C14" s="6">
        <v>28</v>
      </c>
      <c r="D14" s="6" t="s">
        <v>6</v>
      </c>
      <c r="E14" s="6" t="s">
        <v>6</v>
      </c>
      <c r="F14" s="6" t="s">
        <v>4</v>
      </c>
      <c r="G14" s="6" t="s">
        <v>32</v>
      </c>
      <c r="H14" s="6" t="s">
        <v>11</v>
      </c>
    </row>
    <row r="15" spans="1:10" x14ac:dyDescent="0.35">
      <c r="A15" s="6">
        <v>10</v>
      </c>
      <c r="B15" s="6" t="s">
        <v>3</v>
      </c>
      <c r="C15" s="6">
        <v>60</v>
      </c>
      <c r="D15" s="6" t="s">
        <v>6</v>
      </c>
      <c r="E15" s="6" t="s">
        <v>4</v>
      </c>
      <c r="F15" s="6" t="s">
        <v>4</v>
      </c>
      <c r="G15" s="6" t="s">
        <v>31</v>
      </c>
      <c r="H15" s="6" t="s">
        <v>11</v>
      </c>
    </row>
    <row r="16" spans="1:10" x14ac:dyDescent="0.35">
      <c r="A16" s="6">
        <v>11</v>
      </c>
      <c r="B16" s="6" t="s">
        <v>3</v>
      </c>
      <c r="C16" s="6">
        <v>65</v>
      </c>
      <c r="D16" s="6" t="s">
        <v>6</v>
      </c>
      <c r="E16" s="6" t="s">
        <v>6</v>
      </c>
      <c r="F16" s="6" t="s">
        <v>6</v>
      </c>
      <c r="G16" s="6" t="s">
        <v>32</v>
      </c>
      <c r="H16" s="6" t="s">
        <v>13</v>
      </c>
    </row>
    <row r="17" spans="1:8" x14ac:dyDescent="0.35">
      <c r="A17" s="6">
        <v>12</v>
      </c>
      <c r="B17" s="6" t="s">
        <v>3</v>
      </c>
      <c r="C17" s="6">
        <v>78</v>
      </c>
      <c r="D17" s="6" t="s">
        <v>6</v>
      </c>
      <c r="E17" s="6" t="s">
        <v>4</v>
      </c>
      <c r="F17" s="6" t="s">
        <v>4</v>
      </c>
      <c r="G17" s="6" t="s">
        <v>35</v>
      </c>
      <c r="H17" s="6" t="s">
        <v>13</v>
      </c>
    </row>
    <row r="18" spans="1:8" x14ac:dyDescent="0.35">
      <c r="A18" s="6">
        <v>13</v>
      </c>
      <c r="B18" s="6" t="s">
        <v>5</v>
      </c>
      <c r="C18" s="6">
        <v>144</v>
      </c>
      <c r="D18" s="6" t="s">
        <v>6</v>
      </c>
      <c r="E18" s="6" t="s">
        <v>6</v>
      </c>
      <c r="F18" s="6" t="s">
        <v>6</v>
      </c>
      <c r="G18" s="6" t="s">
        <v>32</v>
      </c>
      <c r="H18" s="7" t="s">
        <v>10</v>
      </c>
    </row>
    <row r="19" spans="1:8" x14ac:dyDescent="0.35">
      <c r="A19" s="6">
        <v>14</v>
      </c>
      <c r="B19" s="6" t="s">
        <v>5</v>
      </c>
      <c r="C19" s="6">
        <v>160</v>
      </c>
      <c r="D19" s="6" t="s">
        <v>6</v>
      </c>
      <c r="E19" s="6" t="s">
        <v>6</v>
      </c>
      <c r="F19" s="6" t="s">
        <v>6</v>
      </c>
      <c r="G19" s="6" t="s">
        <v>34</v>
      </c>
      <c r="H19" s="6" t="s">
        <v>13</v>
      </c>
    </row>
    <row r="20" spans="1:8" x14ac:dyDescent="0.35">
      <c r="A20" s="6">
        <v>15</v>
      </c>
      <c r="B20" s="6" t="s">
        <v>3</v>
      </c>
      <c r="C20" s="6">
        <v>22</v>
      </c>
      <c r="D20" s="6" t="s">
        <v>4</v>
      </c>
      <c r="E20" s="6" t="s">
        <v>4</v>
      </c>
      <c r="F20" s="6" t="s">
        <v>4</v>
      </c>
      <c r="G20" s="6" t="s">
        <v>31</v>
      </c>
      <c r="H20" s="6" t="s">
        <v>15</v>
      </c>
    </row>
    <row r="21" spans="1:8" x14ac:dyDescent="0.35">
      <c r="A21" s="6">
        <v>16</v>
      </c>
      <c r="B21" s="6" t="s">
        <v>5</v>
      </c>
      <c r="C21" s="6">
        <v>226</v>
      </c>
      <c r="D21" s="6" t="s">
        <v>6</v>
      </c>
      <c r="E21" s="6" t="s">
        <v>4</v>
      </c>
      <c r="F21" s="6" t="s">
        <v>4</v>
      </c>
      <c r="G21" s="6" t="s">
        <v>31</v>
      </c>
      <c r="H21" s="6" t="s">
        <v>17</v>
      </c>
    </row>
    <row r="22" spans="1:8" x14ac:dyDescent="0.35">
      <c r="A22" s="6">
        <v>17</v>
      </c>
      <c r="B22" s="6" t="s">
        <v>3</v>
      </c>
      <c r="C22" s="6">
        <v>48</v>
      </c>
      <c r="D22" s="6" t="s">
        <v>4</v>
      </c>
      <c r="E22" s="6" t="s">
        <v>4</v>
      </c>
      <c r="F22" s="6" t="s">
        <v>4</v>
      </c>
      <c r="G22" s="6" t="s">
        <v>31</v>
      </c>
      <c r="H22" s="6" t="s">
        <v>11</v>
      </c>
    </row>
    <row r="23" spans="1:8" x14ac:dyDescent="0.35">
      <c r="A23" s="6">
        <v>18</v>
      </c>
      <c r="B23" s="6" t="s">
        <v>5</v>
      </c>
      <c r="C23" s="6">
        <v>36</v>
      </c>
      <c r="D23" s="6" t="s">
        <v>6</v>
      </c>
      <c r="E23" s="6" t="s">
        <v>6</v>
      </c>
      <c r="F23" s="6" t="s">
        <v>6</v>
      </c>
      <c r="G23" s="6" t="s">
        <v>31</v>
      </c>
      <c r="H23" s="6" t="s">
        <v>18</v>
      </c>
    </row>
    <row r="24" spans="1:8" x14ac:dyDescent="0.35">
      <c r="A24" s="6">
        <v>19</v>
      </c>
      <c r="B24" s="6" t="s">
        <v>3</v>
      </c>
      <c r="C24" s="6">
        <v>8</v>
      </c>
      <c r="D24" s="6" t="s">
        <v>4</v>
      </c>
      <c r="E24" s="6" t="s">
        <v>4</v>
      </c>
      <c r="F24" s="6" t="s">
        <v>4</v>
      </c>
      <c r="G24" s="6" t="s">
        <v>31</v>
      </c>
      <c r="H24" s="6" t="s">
        <v>18</v>
      </c>
    </row>
    <row r="25" spans="1:8" x14ac:dyDescent="0.35">
      <c r="A25" s="6">
        <v>20</v>
      </c>
      <c r="B25" s="6" t="s">
        <v>5</v>
      </c>
      <c r="C25" s="6">
        <v>56</v>
      </c>
      <c r="D25" s="6" t="s">
        <v>4</v>
      </c>
      <c r="E25" s="6" t="s">
        <v>4</v>
      </c>
      <c r="F25" s="6" t="s">
        <v>4</v>
      </c>
      <c r="G25" s="6" t="s">
        <v>32</v>
      </c>
      <c r="H25" s="6" t="s">
        <v>53</v>
      </c>
    </row>
    <row r="26" spans="1:8" x14ac:dyDescent="0.35">
      <c r="A26" s="6">
        <v>21</v>
      </c>
      <c r="B26" s="6" t="s">
        <v>3</v>
      </c>
      <c r="C26" s="6">
        <v>68</v>
      </c>
      <c r="D26" s="6" t="s">
        <v>6</v>
      </c>
      <c r="E26" s="6" t="s">
        <v>6</v>
      </c>
      <c r="F26" s="6" t="s">
        <v>4</v>
      </c>
      <c r="G26" s="6" t="s">
        <v>33</v>
      </c>
      <c r="H26" s="6" t="s">
        <v>54</v>
      </c>
    </row>
    <row r="27" spans="1:8" x14ac:dyDescent="0.35">
      <c r="A27" s="6">
        <v>22</v>
      </c>
      <c r="B27" s="6" t="s">
        <v>5</v>
      </c>
      <c r="C27" s="6">
        <v>70</v>
      </c>
      <c r="D27" s="6" t="s">
        <v>6</v>
      </c>
      <c r="E27" s="6" t="s">
        <v>6</v>
      </c>
      <c r="F27" s="6" t="s">
        <v>4</v>
      </c>
      <c r="G27" s="6" t="s">
        <v>32</v>
      </c>
      <c r="H27" s="6" t="s">
        <v>17</v>
      </c>
    </row>
    <row r="28" spans="1:8" x14ac:dyDescent="0.35">
      <c r="A28" s="6">
        <v>23</v>
      </c>
      <c r="B28" s="6" t="s">
        <v>3</v>
      </c>
      <c r="C28" s="6">
        <v>168</v>
      </c>
      <c r="D28" s="6" t="s">
        <v>6</v>
      </c>
      <c r="E28" s="6" t="s">
        <v>6</v>
      </c>
      <c r="F28" s="6" t="s">
        <v>4</v>
      </c>
      <c r="G28" s="6" t="s">
        <v>31</v>
      </c>
      <c r="H28" s="6" t="s">
        <v>15</v>
      </c>
    </row>
    <row r="29" spans="1:8" x14ac:dyDescent="0.35">
      <c r="A29" s="6">
        <v>24</v>
      </c>
      <c r="B29" s="6" t="s">
        <v>5</v>
      </c>
      <c r="C29" s="6">
        <v>312</v>
      </c>
      <c r="D29" s="6" t="s">
        <v>6</v>
      </c>
      <c r="E29" s="6" t="s">
        <v>6</v>
      </c>
      <c r="F29" s="6" t="s">
        <v>4</v>
      </c>
      <c r="G29" s="6" t="s">
        <v>31</v>
      </c>
      <c r="H29" s="6" t="s">
        <v>15</v>
      </c>
    </row>
    <row r="30" spans="1:8" x14ac:dyDescent="0.35">
      <c r="A30" s="6">
        <v>25</v>
      </c>
      <c r="B30" s="6" t="s">
        <v>5</v>
      </c>
      <c r="C30" s="6">
        <v>165</v>
      </c>
      <c r="D30" s="6" t="s">
        <v>6</v>
      </c>
      <c r="E30" s="6" t="s">
        <v>6</v>
      </c>
      <c r="F30" s="6" t="s">
        <v>6</v>
      </c>
      <c r="G30" s="6" t="s">
        <v>32</v>
      </c>
      <c r="H30" s="6" t="s">
        <v>15</v>
      </c>
    </row>
    <row r="31" spans="1:8" x14ac:dyDescent="0.35">
      <c r="A31" s="6">
        <v>26</v>
      </c>
      <c r="B31" s="6" t="s">
        <v>3</v>
      </c>
      <c r="C31" s="6">
        <v>148</v>
      </c>
      <c r="D31" s="6" t="s">
        <v>6</v>
      </c>
      <c r="E31" s="6" t="s">
        <v>6</v>
      </c>
      <c r="F31" s="6" t="s">
        <v>6</v>
      </c>
      <c r="G31" s="6" t="s">
        <v>32</v>
      </c>
      <c r="H31" s="6" t="s">
        <v>9</v>
      </c>
    </row>
    <row r="32" spans="1:8" x14ac:dyDescent="0.35">
      <c r="A32" s="6">
        <v>27</v>
      </c>
      <c r="B32" s="6" t="s">
        <v>3</v>
      </c>
      <c r="C32" s="6">
        <v>152</v>
      </c>
      <c r="D32" s="6" t="s">
        <v>4</v>
      </c>
      <c r="E32" s="6" t="s">
        <v>4</v>
      </c>
      <c r="F32" s="6" t="s">
        <v>4</v>
      </c>
      <c r="G32" s="6" t="s">
        <v>32</v>
      </c>
      <c r="H32" s="6" t="s">
        <v>9</v>
      </c>
    </row>
    <row r="33" spans="1:8" x14ac:dyDescent="0.35">
      <c r="A33" s="6">
        <v>28</v>
      </c>
      <c r="B33" s="6" t="s">
        <v>5</v>
      </c>
      <c r="C33" s="6">
        <v>101</v>
      </c>
      <c r="D33" s="6" t="s">
        <v>6</v>
      </c>
      <c r="E33" s="6" t="s">
        <v>4</v>
      </c>
      <c r="F33" s="6" t="s">
        <v>4</v>
      </c>
      <c r="G33" s="6" t="s">
        <v>31</v>
      </c>
      <c r="H33" s="6" t="s">
        <v>17</v>
      </c>
    </row>
    <row r="34" spans="1:8" x14ac:dyDescent="0.35">
      <c r="A34" s="6">
        <v>29</v>
      </c>
      <c r="B34" s="6" t="s">
        <v>3</v>
      </c>
      <c r="C34" s="6">
        <v>86</v>
      </c>
      <c r="D34" s="6" t="s">
        <v>6</v>
      </c>
      <c r="E34" s="6" t="s">
        <v>4</v>
      </c>
      <c r="F34" s="6" t="s">
        <v>4</v>
      </c>
      <c r="G34" s="6" t="s">
        <v>31</v>
      </c>
      <c r="H34" s="6" t="s">
        <v>17</v>
      </c>
    </row>
    <row r="35" spans="1:8" x14ac:dyDescent="0.35">
      <c r="A35" s="6">
        <v>30</v>
      </c>
      <c r="B35" s="6" t="s">
        <v>5</v>
      </c>
      <c r="C35" s="6">
        <v>28</v>
      </c>
      <c r="D35" s="6" t="s">
        <v>4</v>
      </c>
      <c r="E35" s="6" t="s">
        <v>4</v>
      </c>
      <c r="F35" s="6" t="s">
        <v>4</v>
      </c>
      <c r="G35" s="6" t="s">
        <v>31</v>
      </c>
      <c r="H35" s="6" t="s">
        <v>18</v>
      </c>
    </row>
    <row r="36" spans="1:8" x14ac:dyDescent="0.35">
      <c r="A36" s="6">
        <v>31</v>
      </c>
      <c r="B36" s="6" t="s">
        <v>3</v>
      </c>
      <c r="C36" s="6">
        <v>176</v>
      </c>
      <c r="D36" s="6" t="s">
        <v>6</v>
      </c>
      <c r="E36" s="6" t="s">
        <v>6</v>
      </c>
      <c r="F36" s="6" t="s">
        <v>6</v>
      </c>
      <c r="G36" s="6" t="s">
        <v>31</v>
      </c>
      <c r="H36" s="6" t="s">
        <v>18</v>
      </c>
    </row>
    <row r="37" spans="1:8" x14ac:dyDescent="0.35">
      <c r="A37" s="6">
        <v>32</v>
      </c>
      <c r="B37" s="6" t="s">
        <v>5</v>
      </c>
      <c r="C37" s="6">
        <v>128</v>
      </c>
      <c r="D37" s="6" t="s">
        <v>6</v>
      </c>
      <c r="E37" s="6" t="s">
        <v>6</v>
      </c>
      <c r="F37" s="6" t="s">
        <v>6</v>
      </c>
      <c r="G37" s="6" t="s">
        <v>32</v>
      </c>
      <c r="H37" s="6" t="s">
        <v>13</v>
      </c>
    </row>
    <row r="38" spans="1:8" x14ac:dyDescent="0.35">
      <c r="A38" s="6">
        <v>33</v>
      </c>
      <c r="B38" s="6" t="s">
        <v>3</v>
      </c>
      <c r="C38" s="6">
        <v>114</v>
      </c>
      <c r="D38" s="6" t="s">
        <v>6</v>
      </c>
      <c r="E38" s="6" t="s">
        <v>6</v>
      </c>
      <c r="F38" s="6" t="s">
        <v>6</v>
      </c>
      <c r="G38" s="6" t="s">
        <v>32</v>
      </c>
      <c r="H38" s="6" t="s">
        <v>13</v>
      </c>
    </row>
    <row r="39" spans="1:8" x14ac:dyDescent="0.35">
      <c r="A39" s="6">
        <v>34</v>
      </c>
      <c r="B39" s="6" t="s">
        <v>3</v>
      </c>
      <c r="C39" s="6">
        <v>87</v>
      </c>
      <c r="D39" s="6" t="s">
        <v>4</v>
      </c>
      <c r="E39" s="6" t="s">
        <v>4</v>
      </c>
      <c r="F39" s="6" t="s">
        <v>4</v>
      </c>
      <c r="G39" s="6" t="s">
        <v>32</v>
      </c>
      <c r="H39" s="6" t="s">
        <v>11</v>
      </c>
    </row>
    <row r="40" spans="1:8" x14ac:dyDescent="0.35">
      <c r="A40" s="6">
        <v>35</v>
      </c>
      <c r="B40" s="6" t="s">
        <v>5</v>
      </c>
      <c r="C40" s="6">
        <v>68</v>
      </c>
      <c r="D40" s="6" t="s">
        <v>4</v>
      </c>
      <c r="E40" s="6" t="s">
        <v>4</v>
      </c>
      <c r="F40" s="6" t="s">
        <v>4</v>
      </c>
      <c r="G40" s="6" t="s">
        <v>32</v>
      </c>
      <c r="H40" s="6" t="s">
        <v>11</v>
      </c>
    </row>
    <row r="41" spans="1:8" x14ac:dyDescent="0.35">
      <c r="A41" s="6">
        <v>36</v>
      </c>
      <c r="B41" s="6" t="s">
        <v>5</v>
      </c>
      <c r="C41" s="6">
        <v>125</v>
      </c>
      <c r="D41" s="6" t="s">
        <v>6</v>
      </c>
      <c r="E41" s="6" t="s">
        <v>4</v>
      </c>
      <c r="F41" s="6" t="s">
        <v>4</v>
      </c>
      <c r="G41" s="6" t="s">
        <v>31</v>
      </c>
      <c r="H41" s="6" t="s">
        <v>11</v>
      </c>
    </row>
    <row r="42" spans="1:8" x14ac:dyDescent="0.35">
      <c r="A42" s="6">
        <v>37</v>
      </c>
      <c r="B42" s="6" t="s">
        <v>5</v>
      </c>
      <c r="C42" s="6">
        <v>172</v>
      </c>
      <c r="D42" s="6" t="s">
        <v>6</v>
      </c>
      <c r="E42" s="6" t="s">
        <v>6</v>
      </c>
      <c r="F42" s="6" t="s">
        <v>6</v>
      </c>
      <c r="G42" s="6" t="s">
        <v>31</v>
      </c>
      <c r="H42" s="6" t="s">
        <v>11</v>
      </c>
    </row>
    <row r="43" spans="1:8" x14ac:dyDescent="0.35">
      <c r="A43" s="6">
        <v>38</v>
      </c>
      <c r="B43" s="6" t="s">
        <v>3</v>
      </c>
      <c r="C43" s="6">
        <v>215</v>
      </c>
      <c r="D43" s="6" t="s">
        <v>6</v>
      </c>
      <c r="E43" s="6" t="s">
        <v>6</v>
      </c>
      <c r="F43" s="6" t="s">
        <v>6</v>
      </c>
      <c r="G43" s="6" t="s">
        <v>31</v>
      </c>
      <c r="H43" s="6" t="s">
        <v>12</v>
      </c>
    </row>
    <row r="44" spans="1:8" x14ac:dyDescent="0.35">
      <c r="A44" s="6">
        <v>39</v>
      </c>
      <c r="B44" s="6" t="s">
        <v>3</v>
      </c>
      <c r="C44" s="6">
        <v>202</v>
      </c>
      <c r="D44" s="6" t="s">
        <v>6</v>
      </c>
      <c r="E44" s="6" t="s">
        <v>6</v>
      </c>
      <c r="F44" s="6" t="s">
        <v>6</v>
      </c>
      <c r="G44" s="6" t="s">
        <v>32</v>
      </c>
      <c r="H44" s="6" t="s">
        <v>17</v>
      </c>
    </row>
    <row r="45" spans="1:8" x14ac:dyDescent="0.35">
      <c r="A45" s="6">
        <v>40</v>
      </c>
      <c r="B45" s="6" t="s">
        <v>3</v>
      </c>
      <c r="C45" s="6">
        <v>175</v>
      </c>
      <c r="D45" s="6" t="s">
        <v>6</v>
      </c>
      <c r="E45" s="6" t="s">
        <v>6</v>
      </c>
      <c r="F45" s="6" t="s">
        <v>6</v>
      </c>
      <c r="G45" s="6" t="s">
        <v>31</v>
      </c>
      <c r="H45" s="6" t="s">
        <v>15</v>
      </c>
    </row>
    <row r="46" spans="1:8" x14ac:dyDescent="0.35">
      <c r="A46" s="6">
        <v>41</v>
      </c>
      <c r="B46" s="6" t="s">
        <v>3</v>
      </c>
      <c r="C46" s="6">
        <v>133</v>
      </c>
      <c r="D46" s="6" t="s">
        <v>6</v>
      </c>
      <c r="E46" s="6" t="s">
        <v>6</v>
      </c>
      <c r="F46" s="6" t="s">
        <v>6</v>
      </c>
      <c r="G46" s="6" t="s">
        <v>32</v>
      </c>
      <c r="H46" s="6" t="s">
        <v>15</v>
      </c>
    </row>
    <row r="47" spans="1:8" x14ac:dyDescent="0.35">
      <c r="A47" s="6">
        <v>42</v>
      </c>
      <c r="B47" s="6" t="s">
        <v>3</v>
      </c>
      <c r="C47" s="6">
        <v>110</v>
      </c>
      <c r="D47" s="6" t="s">
        <v>6</v>
      </c>
      <c r="E47" s="6" t="s">
        <v>6</v>
      </c>
      <c r="F47" s="6" t="s">
        <v>4</v>
      </c>
      <c r="G47" s="6" t="s">
        <v>33</v>
      </c>
      <c r="H47" s="6" t="s">
        <v>15</v>
      </c>
    </row>
    <row r="48" spans="1:8" x14ac:dyDescent="0.35">
      <c r="A48" s="6">
        <v>43</v>
      </c>
      <c r="B48" s="6" t="s">
        <v>5</v>
      </c>
      <c r="C48" s="6">
        <v>98</v>
      </c>
      <c r="D48" s="6" t="s">
        <v>6</v>
      </c>
      <c r="E48" s="6" t="s">
        <v>6</v>
      </c>
      <c r="F48" s="6" t="s">
        <v>4</v>
      </c>
      <c r="G48" s="6" t="s">
        <v>33</v>
      </c>
      <c r="H48" s="6" t="s">
        <v>17</v>
      </c>
    </row>
    <row r="49" spans="1:8" x14ac:dyDescent="0.35">
      <c r="A49" s="6">
        <v>44</v>
      </c>
      <c r="B49" s="6" t="s">
        <v>5</v>
      </c>
      <c r="C49" s="6">
        <v>82</v>
      </c>
      <c r="D49" s="6" t="s">
        <v>4</v>
      </c>
      <c r="E49" s="6" t="s">
        <v>4</v>
      </c>
      <c r="F49" s="6" t="s">
        <v>4</v>
      </c>
      <c r="G49" s="6" t="s">
        <v>32</v>
      </c>
      <c r="H49" s="6" t="s">
        <v>18</v>
      </c>
    </row>
    <row r="50" spans="1:8" x14ac:dyDescent="0.35">
      <c r="A50" s="6">
        <v>45</v>
      </c>
      <c r="B50" s="6" t="s">
        <v>3</v>
      </c>
      <c r="C50" s="6">
        <v>70</v>
      </c>
      <c r="D50" s="6" t="s">
        <v>4</v>
      </c>
      <c r="E50" s="6" t="s">
        <v>4</v>
      </c>
      <c r="F50" s="6" t="s">
        <v>4</v>
      </c>
      <c r="G50" s="6" t="s">
        <v>32</v>
      </c>
      <c r="H50" s="6" t="s">
        <v>15</v>
      </c>
    </row>
    <row r="51" spans="1:8" x14ac:dyDescent="0.35">
      <c r="A51" s="6">
        <v>46</v>
      </c>
      <c r="B51" s="6" t="s">
        <v>3</v>
      </c>
      <c r="C51" s="6">
        <v>33</v>
      </c>
      <c r="D51" s="6" t="s">
        <v>4</v>
      </c>
      <c r="E51" s="6" t="s">
        <v>4</v>
      </c>
      <c r="F51" s="6" t="s">
        <v>4</v>
      </c>
      <c r="G51" s="6" t="s">
        <v>32</v>
      </c>
      <c r="H51" s="6" t="s">
        <v>15</v>
      </c>
    </row>
    <row r="52" spans="1:8" x14ac:dyDescent="0.35">
      <c r="A52" s="6">
        <v>47</v>
      </c>
      <c r="B52" s="6" t="s">
        <v>3</v>
      </c>
      <c r="C52" s="6">
        <v>35</v>
      </c>
      <c r="D52" s="6" t="s">
        <v>4</v>
      </c>
      <c r="E52" s="6" t="s">
        <v>4</v>
      </c>
      <c r="F52" s="6" t="s">
        <v>4</v>
      </c>
      <c r="G52" s="6" t="s">
        <v>32</v>
      </c>
      <c r="H52" s="6" t="s">
        <v>15</v>
      </c>
    </row>
    <row r="53" spans="1:8" x14ac:dyDescent="0.35">
      <c r="A53" s="6">
        <v>48</v>
      </c>
      <c r="B53" s="6" t="s">
        <v>3</v>
      </c>
      <c r="C53" s="6">
        <v>38</v>
      </c>
      <c r="D53" s="6" t="s">
        <v>4</v>
      </c>
      <c r="E53" s="6" t="s">
        <v>4</v>
      </c>
      <c r="F53" s="6" t="s">
        <v>4</v>
      </c>
      <c r="G53" s="6" t="s">
        <v>32</v>
      </c>
      <c r="H53" s="6" t="s">
        <v>14</v>
      </c>
    </row>
    <row r="54" spans="1:8" x14ac:dyDescent="0.35">
      <c r="A54" s="6">
        <v>49</v>
      </c>
      <c r="B54" s="6" t="s">
        <v>3</v>
      </c>
      <c r="C54" s="6">
        <v>44</v>
      </c>
      <c r="D54" s="6" t="s">
        <v>4</v>
      </c>
      <c r="E54" s="6" t="s">
        <v>4</v>
      </c>
      <c r="F54" s="6" t="s">
        <v>4</v>
      </c>
      <c r="G54" s="6" t="s">
        <v>32</v>
      </c>
      <c r="H54" s="6" t="s">
        <v>14</v>
      </c>
    </row>
    <row r="55" spans="1:8" x14ac:dyDescent="0.35">
      <c r="A55" s="6">
        <v>50</v>
      </c>
      <c r="B55" s="6" t="s">
        <v>5</v>
      </c>
      <c r="C55" s="6">
        <v>105</v>
      </c>
      <c r="D55" s="6" t="s">
        <v>6</v>
      </c>
      <c r="E55" s="6" t="s">
        <v>6</v>
      </c>
      <c r="F55" s="6" t="s">
        <v>6</v>
      </c>
      <c r="G55" s="6" t="s">
        <v>32</v>
      </c>
      <c r="H55" s="6" t="s">
        <v>18</v>
      </c>
    </row>
    <row r="56" spans="1:8" x14ac:dyDescent="0.35">
      <c r="A56" s="6">
        <v>51</v>
      </c>
      <c r="B56" s="6" t="s">
        <v>3</v>
      </c>
      <c r="C56" s="6">
        <v>72</v>
      </c>
      <c r="D56" s="6" t="s">
        <v>6</v>
      </c>
      <c r="E56" s="6" t="s">
        <v>6</v>
      </c>
      <c r="F56" s="6" t="s">
        <v>6</v>
      </c>
      <c r="G56" s="6" t="s">
        <v>32</v>
      </c>
      <c r="H56" s="6" t="s">
        <v>18</v>
      </c>
    </row>
    <row r="57" spans="1:8" x14ac:dyDescent="0.35">
      <c r="A57" s="6">
        <v>52</v>
      </c>
      <c r="B57" s="6" t="s">
        <v>3</v>
      </c>
      <c r="C57" s="6">
        <v>146</v>
      </c>
      <c r="D57" s="6" t="s">
        <v>6</v>
      </c>
      <c r="E57" s="6" t="s">
        <v>6</v>
      </c>
      <c r="F57" s="6" t="s">
        <v>6</v>
      </c>
      <c r="G57" s="6" t="s">
        <v>31</v>
      </c>
      <c r="H57" s="6" t="s">
        <v>11</v>
      </c>
    </row>
    <row r="58" spans="1:8" x14ac:dyDescent="0.35">
      <c r="A58" s="6">
        <v>53</v>
      </c>
      <c r="B58" s="6" t="s">
        <v>3</v>
      </c>
      <c r="C58" s="6">
        <v>153</v>
      </c>
      <c r="D58" s="6" t="s">
        <v>6</v>
      </c>
      <c r="E58" s="6" t="s">
        <v>6</v>
      </c>
      <c r="F58" s="6" t="s">
        <v>6</v>
      </c>
      <c r="G58" s="6" t="s">
        <v>31</v>
      </c>
      <c r="H58" s="6" t="s">
        <v>11</v>
      </c>
    </row>
    <row r="59" spans="1:8" x14ac:dyDescent="0.35">
      <c r="A59" s="6">
        <v>54</v>
      </c>
      <c r="B59" s="6" t="s">
        <v>5</v>
      </c>
      <c r="C59" s="6">
        <v>38</v>
      </c>
      <c r="D59" s="6" t="s">
        <v>6</v>
      </c>
      <c r="E59" s="6" t="s">
        <v>4</v>
      </c>
      <c r="F59" s="6" t="s">
        <v>4</v>
      </c>
      <c r="G59" s="6" t="s">
        <v>32</v>
      </c>
      <c r="H59" s="6" t="s">
        <v>12</v>
      </c>
    </row>
    <row r="60" spans="1:8" x14ac:dyDescent="0.35">
      <c r="A60" s="6">
        <v>55</v>
      </c>
      <c r="B60" s="6" t="s">
        <v>5</v>
      </c>
      <c r="C60" s="6">
        <v>67</v>
      </c>
      <c r="D60" s="6" t="s">
        <v>6</v>
      </c>
      <c r="E60" s="6" t="s">
        <v>6</v>
      </c>
      <c r="F60" s="6" t="s">
        <v>6</v>
      </c>
      <c r="G60" s="6" t="s">
        <v>32</v>
      </c>
      <c r="H60" s="6" t="s">
        <v>12</v>
      </c>
    </row>
    <row r="61" spans="1:8" x14ac:dyDescent="0.35">
      <c r="A61" s="6">
        <v>56</v>
      </c>
      <c r="B61" s="6" t="s">
        <v>3</v>
      </c>
      <c r="C61" s="6">
        <v>85</v>
      </c>
      <c r="D61" s="6" t="s">
        <v>6</v>
      </c>
      <c r="E61" s="6" t="s">
        <v>6</v>
      </c>
      <c r="F61" s="6" t="s">
        <v>6</v>
      </c>
      <c r="G61" s="6" t="s">
        <v>32</v>
      </c>
      <c r="H61" s="6" t="s">
        <v>12</v>
      </c>
    </row>
    <row r="62" spans="1:8" x14ac:dyDescent="0.35">
      <c r="A62" s="6">
        <v>57</v>
      </c>
      <c r="B62" s="6" t="s">
        <v>3</v>
      </c>
      <c r="C62" s="6">
        <v>96</v>
      </c>
      <c r="D62" s="6" t="s">
        <v>6</v>
      </c>
      <c r="E62" s="6" t="s">
        <v>6</v>
      </c>
      <c r="F62" s="6" t="s">
        <v>6</v>
      </c>
      <c r="G62" s="6" t="s">
        <v>31</v>
      </c>
      <c r="H62" s="7" t="s">
        <v>10</v>
      </c>
    </row>
    <row r="63" spans="1:8" x14ac:dyDescent="0.35">
      <c r="A63" s="6">
        <v>58</v>
      </c>
      <c r="B63" s="6" t="s">
        <v>3</v>
      </c>
      <c r="C63" s="6">
        <v>26</v>
      </c>
      <c r="D63" s="6" t="s">
        <v>4</v>
      </c>
      <c r="E63" s="6" t="s">
        <v>4</v>
      </c>
      <c r="F63" s="6" t="s">
        <v>4</v>
      </c>
      <c r="G63" s="6" t="s">
        <v>32</v>
      </c>
      <c r="H63" s="7" t="s">
        <v>10</v>
      </c>
    </row>
    <row r="64" spans="1:8" x14ac:dyDescent="0.35">
      <c r="A64" s="6">
        <v>59</v>
      </c>
      <c r="B64" s="6" t="s">
        <v>5</v>
      </c>
      <c r="C64" s="6">
        <v>260</v>
      </c>
      <c r="D64" s="6" t="s">
        <v>6</v>
      </c>
      <c r="E64" s="6" t="s">
        <v>6</v>
      </c>
      <c r="F64" s="6" t="s">
        <v>6</v>
      </c>
      <c r="G64" s="6" t="s">
        <v>35</v>
      </c>
      <c r="H64" s="6" t="s">
        <v>13</v>
      </c>
    </row>
    <row r="65" spans="1:8" x14ac:dyDescent="0.35">
      <c r="A65" s="6">
        <v>60</v>
      </c>
      <c r="B65" s="6" t="s">
        <v>3</v>
      </c>
      <c r="C65" s="6">
        <v>125</v>
      </c>
      <c r="D65" s="6" t="s">
        <v>6</v>
      </c>
      <c r="E65" s="6" t="s">
        <v>6</v>
      </c>
      <c r="F65" s="6" t="s">
        <v>6</v>
      </c>
      <c r="G65" s="6" t="s">
        <v>31</v>
      </c>
      <c r="H65" s="7" t="s">
        <v>10</v>
      </c>
    </row>
    <row r="66" spans="1:8" x14ac:dyDescent="0.35">
      <c r="A66" s="6">
        <v>61</v>
      </c>
      <c r="B66" s="6" t="s">
        <v>5</v>
      </c>
      <c r="C66" s="6">
        <v>178</v>
      </c>
      <c r="D66" s="6" t="s">
        <v>6</v>
      </c>
      <c r="E66" s="6" t="s">
        <v>6</v>
      </c>
      <c r="F66" s="6" t="s">
        <v>6</v>
      </c>
      <c r="G66" s="6" t="s">
        <v>31</v>
      </c>
      <c r="H66" s="7" t="s">
        <v>10</v>
      </c>
    </row>
    <row r="67" spans="1:8" x14ac:dyDescent="0.35">
      <c r="A67" s="6">
        <v>62</v>
      </c>
      <c r="B67" s="6" t="s">
        <v>3</v>
      </c>
      <c r="C67" s="6">
        <v>103</v>
      </c>
      <c r="D67" s="6" t="s">
        <v>6</v>
      </c>
      <c r="E67" s="6" t="s">
        <v>6</v>
      </c>
      <c r="F67" s="6" t="s">
        <v>6</v>
      </c>
      <c r="G67" s="6" t="s">
        <v>32</v>
      </c>
      <c r="H67" s="7" t="s">
        <v>10</v>
      </c>
    </row>
    <row r="68" spans="1:8" x14ac:dyDescent="0.35">
      <c r="A68" s="6">
        <v>63</v>
      </c>
      <c r="B68" s="6" t="s">
        <v>3</v>
      </c>
      <c r="C68" s="6">
        <v>26</v>
      </c>
      <c r="D68" s="6" t="s">
        <v>4</v>
      </c>
      <c r="E68" s="6" t="s">
        <v>4</v>
      </c>
      <c r="F68" s="6" t="s">
        <v>4</v>
      </c>
      <c r="G68" s="6" t="s">
        <v>32</v>
      </c>
      <c r="H68" s="6" t="s">
        <v>12</v>
      </c>
    </row>
    <row r="69" spans="1:8" x14ac:dyDescent="0.35">
      <c r="A69" s="6">
        <v>64</v>
      </c>
      <c r="B69" s="6" t="s">
        <v>3</v>
      </c>
      <c r="C69" s="6">
        <v>78</v>
      </c>
      <c r="D69" s="6" t="s">
        <v>4</v>
      </c>
      <c r="E69" s="6" t="s">
        <v>4</v>
      </c>
      <c r="F69" s="6" t="s">
        <v>4</v>
      </c>
      <c r="G69" s="6" t="s">
        <v>32</v>
      </c>
      <c r="H69" s="7" t="s">
        <v>10</v>
      </c>
    </row>
    <row r="70" spans="1:8" x14ac:dyDescent="0.35">
      <c r="A70" s="6">
        <v>65</v>
      </c>
      <c r="B70" s="6" t="s">
        <v>3</v>
      </c>
      <c r="C70" s="6">
        <v>25</v>
      </c>
      <c r="D70" s="6" t="s">
        <v>4</v>
      </c>
      <c r="E70" s="6" t="s">
        <v>4</v>
      </c>
      <c r="F70" s="6" t="s">
        <v>4</v>
      </c>
      <c r="G70" s="6" t="s">
        <v>32</v>
      </c>
      <c r="H70" s="6" t="s">
        <v>12</v>
      </c>
    </row>
    <row r="71" spans="1:8" x14ac:dyDescent="0.35">
      <c r="A71" s="6">
        <v>66</v>
      </c>
      <c r="B71" s="6" t="s">
        <v>3</v>
      </c>
      <c r="C71" s="6">
        <v>24</v>
      </c>
      <c r="D71" s="6" t="s">
        <v>6</v>
      </c>
      <c r="E71" s="6" t="s">
        <v>4</v>
      </c>
      <c r="F71" s="6" t="s">
        <v>4</v>
      </c>
      <c r="G71" s="6" t="s">
        <v>31</v>
      </c>
      <c r="H71" s="6" t="s">
        <v>11</v>
      </c>
    </row>
    <row r="72" spans="1:8" x14ac:dyDescent="0.35">
      <c r="A72" s="6">
        <v>67</v>
      </c>
      <c r="B72" s="6" t="s">
        <v>3</v>
      </c>
      <c r="C72" s="6">
        <v>110</v>
      </c>
      <c r="D72" s="6" t="s">
        <v>6</v>
      </c>
      <c r="E72" s="6" t="s">
        <v>6</v>
      </c>
      <c r="F72" s="6" t="s">
        <v>6</v>
      </c>
      <c r="G72" s="6" t="s">
        <v>34</v>
      </c>
      <c r="H72" s="6" t="s">
        <v>11</v>
      </c>
    </row>
    <row r="73" spans="1:8" x14ac:dyDescent="0.35">
      <c r="A73" s="6">
        <v>68</v>
      </c>
      <c r="B73" s="6" t="s">
        <v>5</v>
      </c>
      <c r="C73" s="6">
        <v>125</v>
      </c>
      <c r="D73" s="6" t="s">
        <v>6</v>
      </c>
      <c r="E73" s="6" t="s">
        <v>6</v>
      </c>
      <c r="F73" s="6" t="s">
        <v>6</v>
      </c>
      <c r="G73" s="6" t="s">
        <v>31</v>
      </c>
      <c r="H73" s="7" t="s">
        <v>10</v>
      </c>
    </row>
    <row r="74" spans="1:8" x14ac:dyDescent="0.35">
      <c r="A74" s="6">
        <v>69</v>
      </c>
      <c r="B74" s="6" t="s">
        <v>5</v>
      </c>
      <c r="C74" s="6">
        <v>198</v>
      </c>
      <c r="D74" s="6" t="s">
        <v>6</v>
      </c>
      <c r="E74" s="6" t="s">
        <v>6</v>
      </c>
      <c r="F74" s="6" t="s">
        <v>6</v>
      </c>
      <c r="G74" s="6" t="s">
        <v>31</v>
      </c>
      <c r="H74" s="6" t="s">
        <v>13</v>
      </c>
    </row>
    <row r="75" spans="1:8" x14ac:dyDescent="0.35">
      <c r="A75" s="6">
        <v>70</v>
      </c>
      <c r="B75" s="6" t="s">
        <v>3</v>
      </c>
      <c r="C75" s="6">
        <v>210</v>
      </c>
      <c r="D75" s="6" t="s">
        <v>6</v>
      </c>
      <c r="E75" s="6" t="s">
        <v>6</v>
      </c>
      <c r="F75" s="6" t="s">
        <v>4</v>
      </c>
      <c r="G75" s="6" t="s">
        <v>31</v>
      </c>
      <c r="H75" s="6" t="s">
        <v>15</v>
      </c>
    </row>
    <row r="76" spans="1:8" x14ac:dyDescent="0.35">
      <c r="A76" s="6">
        <v>71</v>
      </c>
      <c r="B76" s="6" t="s">
        <v>5</v>
      </c>
      <c r="C76" s="6">
        <v>128</v>
      </c>
      <c r="D76" s="6" t="s">
        <v>6</v>
      </c>
      <c r="E76" s="6" t="s">
        <v>6</v>
      </c>
      <c r="F76" s="6" t="s">
        <v>6</v>
      </c>
      <c r="G76" s="6" t="s">
        <v>32</v>
      </c>
      <c r="H76" s="6" t="s">
        <v>12</v>
      </c>
    </row>
    <row r="77" spans="1:8" x14ac:dyDescent="0.35">
      <c r="A77" s="6">
        <v>72</v>
      </c>
      <c r="B77" s="6" t="s">
        <v>3</v>
      </c>
      <c r="C77" s="6">
        <v>170</v>
      </c>
      <c r="D77" s="6" t="s">
        <v>6</v>
      </c>
      <c r="E77" s="6" t="s">
        <v>4</v>
      </c>
      <c r="F77" s="6" t="s">
        <v>4</v>
      </c>
      <c r="G77" s="6" t="s">
        <v>31</v>
      </c>
      <c r="H77" s="6" t="s">
        <v>12</v>
      </c>
    </row>
    <row r="78" spans="1:8" x14ac:dyDescent="0.35">
      <c r="A78" s="6">
        <v>73</v>
      </c>
      <c r="B78" s="6" t="s">
        <v>5</v>
      </c>
      <c r="C78" s="6">
        <v>68</v>
      </c>
      <c r="D78" s="6" t="s">
        <v>6</v>
      </c>
      <c r="E78" s="6" t="s">
        <v>6</v>
      </c>
      <c r="F78" s="6" t="s">
        <v>6</v>
      </c>
      <c r="G78" s="6" t="s">
        <v>32</v>
      </c>
      <c r="H78" s="7" t="s">
        <v>10</v>
      </c>
    </row>
    <row r="79" spans="1:8" x14ac:dyDescent="0.35">
      <c r="A79" s="6">
        <v>74</v>
      </c>
      <c r="B79" s="6" t="s">
        <v>5</v>
      </c>
      <c r="C79" s="6">
        <v>85</v>
      </c>
      <c r="D79" s="6" t="s">
        <v>6</v>
      </c>
      <c r="E79" s="6" t="s">
        <v>4</v>
      </c>
      <c r="F79" s="6" t="s">
        <v>4</v>
      </c>
      <c r="G79" s="6" t="s">
        <v>31</v>
      </c>
      <c r="H79" s="7" t="s">
        <v>10</v>
      </c>
    </row>
    <row r="80" spans="1:8" x14ac:dyDescent="0.35">
      <c r="A80" s="6">
        <v>75</v>
      </c>
      <c r="B80" s="6" t="s">
        <v>3</v>
      </c>
      <c r="C80" s="6">
        <v>114</v>
      </c>
      <c r="D80" s="6" t="s">
        <v>6</v>
      </c>
      <c r="E80" s="6" t="s">
        <v>6</v>
      </c>
      <c r="F80" s="6" t="s">
        <v>4</v>
      </c>
      <c r="G80" s="6" t="s">
        <v>32</v>
      </c>
      <c r="H80" s="6" t="s">
        <v>11</v>
      </c>
    </row>
    <row r="81" spans="1:8" x14ac:dyDescent="0.35">
      <c r="A81" s="6">
        <v>76</v>
      </c>
      <c r="B81" s="6" t="s">
        <v>3</v>
      </c>
      <c r="C81" s="6">
        <v>105</v>
      </c>
      <c r="D81" s="6" t="s">
        <v>6</v>
      </c>
      <c r="E81" s="6" t="s">
        <v>6</v>
      </c>
      <c r="F81" s="6" t="s">
        <v>4</v>
      </c>
      <c r="G81" s="6" t="s">
        <v>32</v>
      </c>
      <c r="H81" s="6" t="s">
        <v>11</v>
      </c>
    </row>
    <row r="82" spans="1:8" x14ac:dyDescent="0.35">
      <c r="A82" s="6">
        <v>77</v>
      </c>
      <c r="B82" s="6" t="s">
        <v>3</v>
      </c>
      <c r="C82" s="6">
        <v>76</v>
      </c>
      <c r="D82" s="6" t="s">
        <v>6</v>
      </c>
      <c r="E82" s="6" t="s">
        <v>6</v>
      </c>
      <c r="F82" s="6" t="s">
        <v>4</v>
      </c>
      <c r="G82" s="6" t="s">
        <v>31</v>
      </c>
      <c r="H82" s="6" t="s">
        <v>18</v>
      </c>
    </row>
    <row r="83" spans="1:8" x14ac:dyDescent="0.35">
      <c r="A83" s="6">
        <v>78</v>
      </c>
      <c r="B83" s="6" t="s">
        <v>5</v>
      </c>
      <c r="C83" s="6">
        <v>79</v>
      </c>
      <c r="D83" s="6" t="s">
        <v>6</v>
      </c>
      <c r="E83" s="6" t="s">
        <v>6</v>
      </c>
      <c r="F83" s="6" t="s">
        <v>6</v>
      </c>
      <c r="G83" s="6" t="s">
        <v>31</v>
      </c>
      <c r="H83" s="6" t="s">
        <v>18</v>
      </c>
    </row>
    <row r="84" spans="1:8" x14ac:dyDescent="0.35">
      <c r="A84" s="6">
        <v>79</v>
      </c>
      <c r="B84" s="6" t="s">
        <v>5</v>
      </c>
      <c r="C84" s="6">
        <v>101</v>
      </c>
      <c r="D84" s="6" t="s">
        <v>6</v>
      </c>
      <c r="E84" s="6" t="s">
        <v>6</v>
      </c>
      <c r="F84" s="6" t="s">
        <v>6</v>
      </c>
      <c r="G84" s="6" t="s">
        <v>31</v>
      </c>
      <c r="H84" s="6" t="s">
        <v>17</v>
      </c>
    </row>
    <row r="85" spans="1:8" x14ac:dyDescent="0.35">
      <c r="A85" s="6">
        <v>80</v>
      </c>
      <c r="B85" s="6" t="s">
        <v>3</v>
      </c>
      <c r="C85" s="6">
        <v>48</v>
      </c>
      <c r="D85" s="6" t="s">
        <v>6</v>
      </c>
      <c r="E85" s="6" t="s">
        <v>6</v>
      </c>
      <c r="F85" s="6" t="s">
        <v>6</v>
      </c>
      <c r="G85" s="6" t="s">
        <v>31</v>
      </c>
      <c r="H85" s="6" t="s">
        <v>55</v>
      </c>
    </row>
    <row r="86" spans="1:8" x14ac:dyDescent="0.35">
      <c r="A86" s="6">
        <v>81</v>
      </c>
      <c r="B86" s="6" t="s">
        <v>5</v>
      </c>
      <c r="C86" s="6">
        <v>55</v>
      </c>
      <c r="D86" s="6" t="s">
        <v>6</v>
      </c>
      <c r="E86" s="6" t="s">
        <v>4</v>
      </c>
      <c r="F86" s="6" t="s">
        <v>4</v>
      </c>
      <c r="G86" s="6" t="s">
        <v>31</v>
      </c>
      <c r="H86" s="6" t="s">
        <v>9</v>
      </c>
    </row>
    <row r="87" spans="1:8" x14ac:dyDescent="0.35">
      <c r="A87" s="6">
        <v>82</v>
      </c>
      <c r="B87" s="6" t="s">
        <v>3</v>
      </c>
      <c r="C87" s="6">
        <v>77</v>
      </c>
      <c r="D87" s="6" t="s">
        <v>6</v>
      </c>
      <c r="E87" s="6" t="s">
        <v>4</v>
      </c>
      <c r="F87" s="6" t="s">
        <v>4</v>
      </c>
      <c r="G87" s="6" t="s">
        <v>31</v>
      </c>
      <c r="H87" s="6" t="s">
        <v>15</v>
      </c>
    </row>
    <row r="88" spans="1:8" x14ac:dyDescent="0.35">
      <c r="A88" s="6">
        <v>83</v>
      </c>
      <c r="B88" s="6" t="s">
        <v>3</v>
      </c>
      <c r="C88" s="6">
        <v>69</v>
      </c>
      <c r="D88" s="6" t="s">
        <v>6</v>
      </c>
      <c r="E88" s="6" t="s">
        <v>6</v>
      </c>
      <c r="F88" s="6" t="s">
        <v>4</v>
      </c>
      <c r="G88" s="6" t="s">
        <v>32</v>
      </c>
      <c r="H88" s="6" t="s">
        <v>15</v>
      </c>
    </row>
    <row r="89" spans="1:8" x14ac:dyDescent="0.35">
      <c r="A89" s="6">
        <v>84</v>
      </c>
      <c r="B89" s="6" t="s">
        <v>3</v>
      </c>
      <c r="C89" s="6">
        <v>115</v>
      </c>
      <c r="D89" s="6" t="s">
        <v>6</v>
      </c>
      <c r="E89" s="6" t="s">
        <v>6</v>
      </c>
      <c r="F89" s="6" t="s">
        <v>6</v>
      </c>
      <c r="G89" s="6" t="s">
        <v>31</v>
      </c>
      <c r="H89" s="6" t="s">
        <v>55</v>
      </c>
    </row>
    <row r="90" spans="1:8" x14ac:dyDescent="0.35">
      <c r="A90" s="6">
        <v>85</v>
      </c>
      <c r="B90" s="6" t="s">
        <v>5</v>
      </c>
      <c r="C90" s="6">
        <v>212</v>
      </c>
      <c r="D90" s="6" t="s">
        <v>6</v>
      </c>
      <c r="E90" s="6" t="s">
        <v>6</v>
      </c>
      <c r="F90" s="6" t="s">
        <v>6</v>
      </c>
      <c r="G90" s="6" t="s">
        <v>32</v>
      </c>
      <c r="H90" s="6" t="s">
        <v>18</v>
      </c>
    </row>
    <row r="91" spans="1:8" x14ac:dyDescent="0.35">
      <c r="A91" s="6">
        <v>86</v>
      </c>
      <c r="B91" s="6" t="s">
        <v>3</v>
      </c>
      <c r="C91" s="6">
        <v>67</v>
      </c>
      <c r="D91" s="6" t="s">
        <v>6</v>
      </c>
      <c r="E91" s="6" t="s">
        <v>6</v>
      </c>
      <c r="F91" s="6" t="s">
        <v>6</v>
      </c>
      <c r="G91" s="6" t="s">
        <v>31</v>
      </c>
      <c r="H91" s="6" t="s">
        <v>12</v>
      </c>
    </row>
    <row r="92" spans="1:8" x14ac:dyDescent="0.35">
      <c r="A92" s="6">
        <v>87</v>
      </c>
      <c r="B92" s="6" t="s">
        <v>3</v>
      </c>
      <c r="C92" s="6">
        <v>108</v>
      </c>
      <c r="D92" s="6" t="s">
        <v>6</v>
      </c>
      <c r="E92" s="6" t="s">
        <v>6</v>
      </c>
      <c r="F92" s="6" t="s">
        <v>6</v>
      </c>
      <c r="G92" s="6" t="s">
        <v>31</v>
      </c>
      <c r="H92" s="6" t="s">
        <v>12</v>
      </c>
    </row>
    <row r="93" spans="1:8" x14ac:dyDescent="0.35">
      <c r="A93" s="6">
        <v>88</v>
      </c>
      <c r="B93" s="6" t="s">
        <v>5</v>
      </c>
      <c r="C93" s="6">
        <v>98</v>
      </c>
      <c r="D93" s="6" t="s">
        <v>6</v>
      </c>
      <c r="E93" s="6" t="s">
        <v>6</v>
      </c>
      <c r="F93" s="6" t="s">
        <v>6</v>
      </c>
      <c r="G93" s="6" t="s">
        <v>31</v>
      </c>
      <c r="H93" s="6" t="s">
        <v>11</v>
      </c>
    </row>
    <row r="94" spans="1:8" x14ac:dyDescent="0.35">
      <c r="A94" s="6">
        <v>89</v>
      </c>
      <c r="B94" s="6" t="s">
        <v>5</v>
      </c>
      <c r="C94" s="6">
        <v>58</v>
      </c>
      <c r="D94" s="6" t="s">
        <v>6</v>
      </c>
      <c r="E94" s="6" t="s">
        <v>4</v>
      </c>
      <c r="F94" s="6" t="s">
        <v>6</v>
      </c>
      <c r="G94" s="6" t="s">
        <v>32</v>
      </c>
      <c r="H94" s="6" t="s">
        <v>11</v>
      </c>
    </row>
    <row r="95" spans="1:8" x14ac:dyDescent="0.35">
      <c r="A95" s="6">
        <v>90</v>
      </c>
      <c r="B95" s="6" t="s">
        <v>3</v>
      </c>
      <c r="C95" s="6">
        <v>70</v>
      </c>
      <c r="D95" s="6" t="s">
        <v>6</v>
      </c>
      <c r="E95" s="6" t="s">
        <v>4</v>
      </c>
      <c r="F95" s="6" t="s">
        <v>4</v>
      </c>
      <c r="G95" s="6" t="s">
        <v>31</v>
      </c>
      <c r="H95" s="6" t="s">
        <v>15</v>
      </c>
    </row>
    <row r="96" spans="1:8" x14ac:dyDescent="0.35">
      <c r="A96" s="6">
        <v>91</v>
      </c>
      <c r="B96" s="6" t="s">
        <v>3</v>
      </c>
      <c r="C96" s="6">
        <v>168</v>
      </c>
      <c r="D96" s="6" t="s">
        <v>6</v>
      </c>
      <c r="E96" s="6" t="s">
        <v>6</v>
      </c>
      <c r="F96" s="6" t="s">
        <v>6</v>
      </c>
      <c r="G96" s="6" t="s">
        <v>32</v>
      </c>
      <c r="H96" s="6" t="s">
        <v>15</v>
      </c>
    </row>
    <row r="97" spans="1:12" x14ac:dyDescent="0.35">
      <c r="A97" s="6">
        <v>92</v>
      </c>
      <c r="B97" s="6" t="s">
        <v>5</v>
      </c>
      <c r="C97" s="6">
        <v>262</v>
      </c>
      <c r="D97" s="6" t="s">
        <v>6</v>
      </c>
      <c r="E97" s="6" t="s">
        <v>6</v>
      </c>
      <c r="F97" s="6" t="s">
        <v>6</v>
      </c>
      <c r="G97" s="6" t="s">
        <v>32</v>
      </c>
      <c r="H97" s="6" t="s">
        <v>18</v>
      </c>
    </row>
    <row r="98" spans="1:12" x14ac:dyDescent="0.35">
      <c r="A98" s="6">
        <v>93</v>
      </c>
      <c r="B98" s="6" t="s">
        <v>5</v>
      </c>
      <c r="C98" s="6">
        <v>175</v>
      </c>
      <c r="D98" s="6" t="s">
        <v>6</v>
      </c>
      <c r="E98" s="6" t="s">
        <v>6</v>
      </c>
      <c r="F98" s="6" t="s">
        <v>6</v>
      </c>
      <c r="G98" s="6" t="s">
        <v>31</v>
      </c>
      <c r="H98" s="6" t="s">
        <v>18</v>
      </c>
    </row>
    <row r="99" spans="1:12" x14ac:dyDescent="0.35">
      <c r="A99" s="6">
        <v>94</v>
      </c>
      <c r="B99" s="6" t="s">
        <v>3</v>
      </c>
      <c r="C99" s="6">
        <v>146</v>
      </c>
      <c r="D99" s="6" t="s">
        <v>6</v>
      </c>
      <c r="E99" s="6" t="s">
        <v>6</v>
      </c>
      <c r="F99" s="6" t="s">
        <v>6</v>
      </c>
      <c r="G99" s="6" t="s">
        <v>31</v>
      </c>
      <c r="H99" s="6" t="s">
        <v>11</v>
      </c>
    </row>
    <row r="100" spans="1:12" x14ac:dyDescent="0.35">
      <c r="A100" s="6">
        <v>95</v>
      </c>
      <c r="B100" s="6" t="s">
        <v>5</v>
      </c>
      <c r="C100" s="6">
        <v>88</v>
      </c>
      <c r="D100" s="6" t="s">
        <v>6</v>
      </c>
      <c r="E100" s="6" t="s">
        <v>4</v>
      </c>
      <c r="F100" s="6" t="s">
        <v>4</v>
      </c>
      <c r="G100" s="6" t="s">
        <v>32</v>
      </c>
      <c r="H100" s="6" t="s">
        <v>11</v>
      </c>
    </row>
    <row r="101" spans="1:12" x14ac:dyDescent="0.35">
      <c r="A101" s="6">
        <v>96</v>
      </c>
      <c r="B101" s="6" t="s">
        <v>3</v>
      </c>
      <c r="C101" s="6">
        <v>75</v>
      </c>
      <c r="D101" s="6" t="s">
        <v>6</v>
      </c>
      <c r="E101" s="6" t="s">
        <v>6</v>
      </c>
      <c r="F101" s="6" t="s">
        <v>6</v>
      </c>
      <c r="G101" s="6" t="s">
        <v>32</v>
      </c>
      <c r="H101" s="6" t="s">
        <v>12</v>
      </c>
    </row>
    <row r="102" spans="1:12" x14ac:dyDescent="0.35">
      <c r="A102" s="6">
        <v>97</v>
      </c>
      <c r="B102" s="6" t="s">
        <v>3</v>
      </c>
      <c r="C102" s="6">
        <v>67</v>
      </c>
      <c r="D102" s="6" t="s">
        <v>6</v>
      </c>
      <c r="E102" s="6" t="s">
        <v>4</v>
      </c>
      <c r="F102" s="6" t="s">
        <v>4</v>
      </c>
      <c r="G102" s="6" t="s">
        <v>32</v>
      </c>
      <c r="H102" s="6" t="s">
        <v>12</v>
      </c>
    </row>
    <row r="103" spans="1:12" x14ac:dyDescent="0.35">
      <c r="A103" s="6">
        <v>98</v>
      </c>
      <c r="B103" s="6" t="s">
        <v>5</v>
      </c>
      <c r="C103" s="6">
        <v>155</v>
      </c>
      <c r="D103" s="6" t="s">
        <v>6</v>
      </c>
      <c r="E103" s="6" t="s">
        <v>6</v>
      </c>
      <c r="F103" s="6" t="s">
        <v>6</v>
      </c>
      <c r="G103" s="6" t="s">
        <v>32</v>
      </c>
      <c r="H103" s="7" t="s">
        <v>10</v>
      </c>
    </row>
    <row r="104" spans="1:12" x14ac:dyDescent="0.35">
      <c r="A104" s="6">
        <v>99</v>
      </c>
      <c r="B104" s="6" t="s">
        <v>5</v>
      </c>
      <c r="C104" s="6">
        <v>180</v>
      </c>
      <c r="D104" s="6" t="s">
        <v>6</v>
      </c>
      <c r="E104" s="6" t="s">
        <v>6</v>
      </c>
      <c r="F104" s="6" t="s">
        <v>4</v>
      </c>
      <c r="G104" s="6" t="s">
        <v>31</v>
      </c>
      <c r="H104" s="7" t="s">
        <v>10</v>
      </c>
    </row>
    <row r="105" spans="1:12" x14ac:dyDescent="0.35">
      <c r="A105" s="6">
        <v>100</v>
      </c>
      <c r="B105" s="6" t="s">
        <v>5</v>
      </c>
      <c r="C105" s="6">
        <v>125</v>
      </c>
      <c r="D105" s="6" t="s">
        <v>6</v>
      </c>
      <c r="E105" s="6" t="s">
        <v>4</v>
      </c>
      <c r="F105" s="6" t="s">
        <v>4</v>
      </c>
      <c r="G105" s="6" t="s">
        <v>31</v>
      </c>
      <c r="H105" s="6" t="s">
        <v>11</v>
      </c>
      <c r="J105" s="13"/>
      <c r="K105" s="13"/>
      <c r="L105" s="13"/>
    </row>
    <row r="106" spans="1:12" x14ac:dyDescent="0.35">
      <c r="B106" s="8" t="s">
        <v>56</v>
      </c>
      <c r="C106" s="1">
        <f>SUM(C4:C105)</f>
        <v>10418</v>
      </c>
      <c r="J106" s="13"/>
      <c r="K106" s="13"/>
      <c r="L106" s="13"/>
    </row>
  </sheetData>
  <mergeCells count="9">
    <mergeCell ref="J105:L105"/>
    <mergeCell ref="J106:L106"/>
    <mergeCell ref="E1:H1"/>
    <mergeCell ref="F2:H2"/>
    <mergeCell ref="A4:A5"/>
    <mergeCell ref="B4:B5"/>
    <mergeCell ref="C4:C5"/>
    <mergeCell ref="D4:D5"/>
    <mergeCell ref="E4:E5"/>
  </mergeCells>
  <phoneticPr fontId="2" type="noConversion"/>
  <dataValidations count="1">
    <dataValidation type="list" allowBlank="1" showInputMessage="1" showErrorMessage="1" sqref="J28:J104" xr:uid="{F12BE01C-334D-4DC2-B2BE-60A8616593CA}">
      <formula1>#REF!</formula1>
    </dataValidation>
  </dataValidations>
  <pageMargins left="0.70000000000000007" right="0.70000000000000007" top="0.75" bottom="0.75" header="0.30000000000000004" footer="0.30000000000000004"/>
  <pageSetup paperSize="9" fitToWidth="0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748EC-4BED-4C58-9A54-182327777413}">
  <dimension ref="A1:D19"/>
  <sheetViews>
    <sheetView topLeftCell="A6" workbookViewId="0">
      <selection activeCell="D16" sqref="D16"/>
    </sheetView>
  </sheetViews>
  <sheetFormatPr defaultRowHeight="14.5" x14ac:dyDescent="0.35"/>
  <cols>
    <col min="1" max="1" width="61.453125" customWidth="1"/>
  </cols>
  <sheetData>
    <row r="1" spans="1:4" x14ac:dyDescent="0.35">
      <c r="A1" t="s">
        <v>19</v>
      </c>
      <c r="B1">
        <v>100</v>
      </c>
    </row>
    <row r="2" spans="1:4" x14ac:dyDescent="0.35">
      <c r="A2" t="s">
        <v>20</v>
      </c>
      <c r="B2">
        <f>COUNTIF('Data '!B6:B105,"F")</f>
        <v>55</v>
      </c>
    </row>
    <row r="3" spans="1:4" x14ac:dyDescent="0.35">
      <c r="A3" t="s">
        <v>21</v>
      </c>
      <c r="B3">
        <f>COUNTIF('Data '!B4:B105,"M")</f>
        <v>45</v>
      </c>
    </row>
    <row r="4" spans="1:4" x14ac:dyDescent="0.35">
      <c r="A4" t="s">
        <v>22</v>
      </c>
      <c r="B4">
        <f>MIN('Data '!C6:C105)</f>
        <v>6</v>
      </c>
    </row>
    <row r="5" spans="1:4" x14ac:dyDescent="0.35">
      <c r="A5" t="s">
        <v>23</v>
      </c>
      <c r="B5">
        <f>MAX('Data '!C4:C105)</f>
        <v>312</v>
      </c>
      <c r="D5" s="1"/>
    </row>
    <row r="6" spans="1:4" x14ac:dyDescent="0.35">
      <c r="A6" t="s">
        <v>24</v>
      </c>
      <c r="B6">
        <f>COUNTIF('Data '!D6:D105,"Y")</f>
        <v>81</v>
      </c>
    </row>
    <row r="7" spans="1:4" x14ac:dyDescent="0.35">
      <c r="A7" t="s">
        <v>26</v>
      </c>
      <c r="B7">
        <f>COUNTIF('Data '!D6:D105,"N")</f>
        <v>19</v>
      </c>
    </row>
    <row r="8" spans="1:4" x14ac:dyDescent="0.35">
      <c r="A8" t="s">
        <v>25</v>
      </c>
      <c r="B8">
        <f>COUNTIF('Data '!E4:E105,"Y")</f>
        <v>63</v>
      </c>
    </row>
    <row r="9" spans="1:4" x14ac:dyDescent="0.35">
      <c r="A9" t="s">
        <v>27</v>
      </c>
      <c r="B9">
        <f>COUNTIF('Data '!E4:E105,"N")</f>
        <v>37</v>
      </c>
    </row>
    <row r="10" spans="1:4" x14ac:dyDescent="0.35">
      <c r="A10" t="s">
        <v>28</v>
      </c>
      <c r="B10">
        <f>COUNTIF('Data '!F6:F105,"Y")</f>
        <v>47</v>
      </c>
    </row>
    <row r="11" spans="1:4" x14ac:dyDescent="0.35">
      <c r="A11" t="s">
        <v>45</v>
      </c>
      <c r="B11">
        <f>COUNTIF('Data '!C6:C105,"&lt;50")</f>
        <v>20</v>
      </c>
    </row>
    <row r="12" spans="1:4" x14ac:dyDescent="0.35">
      <c r="A12" t="s">
        <v>42</v>
      </c>
      <c r="B12">
        <f>COUNTIFS('Data '!C4:C105,"&gt;50",'Data '!C4:C105,"&lt;101")</f>
        <v>33</v>
      </c>
    </row>
    <row r="13" spans="1:4" x14ac:dyDescent="0.35">
      <c r="A13" t="s">
        <v>43</v>
      </c>
      <c r="B13">
        <f>COUNTIFS('Data '!C4:C105,"&gt;100",'Data '!C4:C105,"&lt;151")</f>
        <v>24</v>
      </c>
    </row>
    <row r="14" spans="1:4" x14ac:dyDescent="0.35">
      <c r="A14" t="s">
        <v>44</v>
      </c>
      <c r="B14">
        <f>COUNTIFS('Data '!C4:C105,"&gt;150",'Data '!C4:C105,"&lt;201")</f>
        <v>15</v>
      </c>
    </row>
    <row r="15" spans="1:4" x14ac:dyDescent="0.35">
      <c r="A15" t="s">
        <v>47</v>
      </c>
      <c r="B15">
        <f>COUNTIFS('Data '!C4:C105,"&gt;201",'Data '!C4:C105,"&lt;251")</f>
        <v>5</v>
      </c>
    </row>
    <row r="16" spans="1:4" x14ac:dyDescent="0.35">
      <c r="A16" t="s">
        <v>46</v>
      </c>
      <c r="B16">
        <f>COUNTIF('Data '!C6:C105,"&gt;250")</f>
        <v>3</v>
      </c>
    </row>
    <row r="17" spans="1:2" x14ac:dyDescent="0.35">
      <c r="A17" t="s">
        <v>57</v>
      </c>
      <c r="B17" s="10">
        <f>(SUMIF('Data '!D6:D105,"Y",'Data '!C6:C105)/'Data '!C106)*100</f>
        <v>91.053945095027828</v>
      </c>
    </row>
    <row r="18" spans="1:2" x14ac:dyDescent="0.35">
      <c r="A18" t="s">
        <v>58</v>
      </c>
      <c r="B18" s="11">
        <f>(SUMIF('Data '!E6:E105,"Y",'Data '!C6:C105)/'Data '!C106)</f>
        <v>0.75945478978690728</v>
      </c>
    </row>
    <row r="19" spans="1:2" x14ac:dyDescent="0.35">
      <c r="A19" t="s">
        <v>60</v>
      </c>
      <c r="B19">
        <f>(COUNTIFS('Data '!D4:D105,"Y",'Data '!G4:G105,"Weekly once"))+(COUNTIFS('Data '!D4:D105,"Y",'Data '!G4:G105,"Weekly twice"))+(COUNTIFS('Data '!D4:D105,"Y",'Data '!G4:G105,"Monthly thrice"))</f>
        <v>76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A5465-043D-4C48-B960-63A0EF0751B7}">
  <dimension ref="A3:B81"/>
  <sheetViews>
    <sheetView topLeftCell="A28" workbookViewId="0">
      <selection activeCell="B13" sqref="B13"/>
    </sheetView>
  </sheetViews>
  <sheetFormatPr defaultRowHeight="14.5" x14ac:dyDescent="0.35"/>
  <cols>
    <col min="1" max="1" width="12.36328125" bestFit="1" customWidth="1"/>
    <col min="2" max="2" width="53.453125" bestFit="1" customWidth="1"/>
    <col min="3" max="3" width="64.08984375" bestFit="1" customWidth="1"/>
    <col min="4" max="4" width="10.7265625" bestFit="1" customWidth="1"/>
  </cols>
  <sheetData>
    <row r="3" spans="1:2" x14ac:dyDescent="0.35">
      <c r="A3" s="2" t="s">
        <v>29</v>
      </c>
      <c r="B3" t="s">
        <v>48</v>
      </c>
    </row>
    <row r="4" spans="1:2" x14ac:dyDescent="0.35">
      <c r="A4" s="4" t="s">
        <v>6</v>
      </c>
      <c r="B4">
        <v>81</v>
      </c>
    </row>
    <row r="5" spans="1:2" x14ac:dyDescent="0.35">
      <c r="A5" s="4" t="s">
        <v>4</v>
      </c>
      <c r="B5">
        <v>19</v>
      </c>
    </row>
    <row r="6" spans="1:2" x14ac:dyDescent="0.35">
      <c r="A6" s="4" t="s">
        <v>30</v>
      </c>
      <c r="B6">
        <v>100</v>
      </c>
    </row>
    <row r="13" spans="1:2" x14ac:dyDescent="0.35">
      <c r="A13" s="2" t="s">
        <v>29</v>
      </c>
      <c r="B13" t="s">
        <v>49</v>
      </c>
    </row>
    <row r="14" spans="1:2" x14ac:dyDescent="0.35">
      <c r="A14" s="4" t="s">
        <v>6</v>
      </c>
      <c r="B14">
        <v>63</v>
      </c>
    </row>
    <row r="15" spans="1:2" x14ac:dyDescent="0.35">
      <c r="A15" s="4" t="s">
        <v>4</v>
      </c>
      <c r="B15">
        <v>37</v>
      </c>
    </row>
    <row r="16" spans="1:2" x14ac:dyDescent="0.35">
      <c r="A16" s="4" t="s">
        <v>30</v>
      </c>
      <c r="B16">
        <v>100</v>
      </c>
    </row>
    <row r="23" spans="1:2" x14ac:dyDescent="0.35">
      <c r="A23" s="2" t="s">
        <v>29</v>
      </c>
      <c r="B23" t="s">
        <v>49</v>
      </c>
    </row>
    <row r="24" spans="1:2" x14ac:dyDescent="0.35">
      <c r="A24" s="4" t="s">
        <v>6</v>
      </c>
      <c r="B24">
        <v>47</v>
      </c>
    </row>
    <row r="25" spans="1:2" x14ac:dyDescent="0.35">
      <c r="A25" s="4" t="s">
        <v>4</v>
      </c>
      <c r="B25">
        <v>53</v>
      </c>
    </row>
    <row r="26" spans="1:2" x14ac:dyDescent="0.35">
      <c r="A26" s="4" t="s">
        <v>30</v>
      </c>
      <c r="B26">
        <v>100</v>
      </c>
    </row>
    <row r="32" spans="1:2" x14ac:dyDescent="0.35">
      <c r="A32" s="2" t="s">
        <v>29</v>
      </c>
      <c r="B32" t="s">
        <v>51</v>
      </c>
    </row>
    <row r="33" spans="1:2" x14ac:dyDescent="0.35">
      <c r="A33" s="4" t="s">
        <v>33</v>
      </c>
      <c r="B33">
        <v>3</v>
      </c>
    </row>
    <row r="34" spans="1:2" x14ac:dyDescent="0.35">
      <c r="A34" s="4" t="s">
        <v>35</v>
      </c>
      <c r="B34">
        <v>2</v>
      </c>
    </row>
    <row r="35" spans="1:2" x14ac:dyDescent="0.35">
      <c r="A35" s="4" t="s">
        <v>34</v>
      </c>
      <c r="B35">
        <v>2</v>
      </c>
    </row>
    <row r="36" spans="1:2" x14ac:dyDescent="0.35">
      <c r="A36" s="4" t="s">
        <v>31</v>
      </c>
      <c r="B36">
        <v>45</v>
      </c>
    </row>
    <row r="37" spans="1:2" x14ac:dyDescent="0.35">
      <c r="A37" s="4" t="s">
        <v>32</v>
      </c>
      <c r="B37">
        <v>48</v>
      </c>
    </row>
    <row r="38" spans="1:2" x14ac:dyDescent="0.35">
      <c r="A38" s="4" t="s">
        <v>30</v>
      </c>
      <c r="B38">
        <v>100</v>
      </c>
    </row>
    <row r="44" spans="1:2" x14ac:dyDescent="0.35">
      <c r="A44" s="2" t="s">
        <v>29</v>
      </c>
      <c r="B44" t="s">
        <v>51</v>
      </c>
    </row>
    <row r="45" spans="1:2" x14ac:dyDescent="0.35">
      <c r="A45" s="4" t="s">
        <v>33</v>
      </c>
      <c r="B45">
        <v>3</v>
      </c>
    </row>
    <row r="46" spans="1:2" x14ac:dyDescent="0.35">
      <c r="A46" s="4" t="s">
        <v>35</v>
      </c>
      <c r="B46">
        <v>2</v>
      </c>
    </row>
    <row r="47" spans="1:2" x14ac:dyDescent="0.35">
      <c r="A47" s="4" t="s">
        <v>34</v>
      </c>
      <c r="B47">
        <v>2</v>
      </c>
    </row>
    <row r="48" spans="1:2" x14ac:dyDescent="0.35">
      <c r="A48" s="4" t="s">
        <v>31</v>
      </c>
      <c r="B48">
        <v>45</v>
      </c>
    </row>
    <row r="49" spans="1:2" x14ac:dyDescent="0.35">
      <c r="A49" s="4" t="s">
        <v>32</v>
      </c>
      <c r="B49">
        <v>48</v>
      </c>
    </row>
    <row r="50" spans="1:2" x14ac:dyDescent="0.35">
      <c r="A50" s="4" t="s">
        <v>30</v>
      </c>
      <c r="B50">
        <v>100</v>
      </c>
    </row>
    <row r="54" spans="1:2" x14ac:dyDescent="0.35">
      <c r="A54" s="2" t="s">
        <v>29</v>
      </c>
      <c r="B54" t="s">
        <v>52</v>
      </c>
    </row>
    <row r="55" spans="1:2" x14ac:dyDescent="0.35">
      <c r="A55" s="4" t="s">
        <v>10</v>
      </c>
      <c r="B55">
        <v>15</v>
      </c>
    </row>
    <row r="56" spans="1:2" x14ac:dyDescent="0.35">
      <c r="A56" s="4" t="s">
        <v>9</v>
      </c>
      <c r="B56">
        <v>4</v>
      </c>
    </row>
    <row r="57" spans="1:2" x14ac:dyDescent="0.35">
      <c r="A57" s="4" t="s">
        <v>15</v>
      </c>
      <c r="B57">
        <v>16</v>
      </c>
    </row>
    <row r="58" spans="1:2" x14ac:dyDescent="0.35">
      <c r="A58" s="4" t="s">
        <v>53</v>
      </c>
      <c r="B58">
        <v>1</v>
      </c>
    </row>
    <row r="59" spans="1:2" x14ac:dyDescent="0.35">
      <c r="A59" s="4" t="s">
        <v>55</v>
      </c>
      <c r="B59">
        <v>2</v>
      </c>
    </row>
    <row r="60" spans="1:2" x14ac:dyDescent="0.35">
      <c r="A60" s="4" t="s">
        <v>11</v>
      </c>
      <c r="B60">
        <v>20</v>
      </c>
    </row>
    <row r="61" spans="1:2" x14ac:dyDescent="0.35">
      <c r="A61" s="4" t="s">
        <v>14</v>
      </c>
      <c r="B61">
        <v>3</v>
      </c>
    </row>
    <row r="62" spans="1:2" x14ac:dyDescent="0.35">
      <c r="A62" s="4" t="s">
        <v>18</v>
      </c>
      <c r="B62">
        <v>12</v>
      </c>
    </row>
    <row r="63" spans="1:2" x14ac:dyDescent="0.35">
      <c r="A63" s="4" t="s">
        <v>12</v>
      </c>
      <c r="B63">
        <v>12</v>
      </c>
    </row>
    <row r="64" spans="1:2" x14ac:dyDescent="0.35">
      <c r="A64" s="4" t="s">
        <v>54</v>
      </c>
      <c r="B64">
        <v>1</v>
      </c>
    </row>
    <row r="65" spans="1:2" x14ac:dyDescent="0.35">
      <c r="A65" s="4" t="s">
        <v>17</v>
      </c>
      <c r="B65">
        <v>7</v>
      </c>
    </row>
    <row r="66" spans="1:2" x14ac:dyDescent="0.35">
      <c r="A66" s="4" t="s">
        <v>13</v>
      </c>
      <c r="B66">
        <v>7</v>
      </c>
    </row>
    <row r="67" spans="1:2" x14ac:dyDescent="0.35">
      <c r="A67" s="4" t="s">
        <v>30</v>
      </c>
      <c r="B67">
        <v>100</v>
      </c>
    </row>
    <row r="71" spans="1:2" x14ac:dyDescent="0.35">
      <c r="A71" s="2" t="s">
        <v>29</v>
      </c>
      <c r="B71" t="s">
        <v>59</v>
      </c>
    </row>
    <row r="72" spans="1:2" x14ac:dyDescent="0.35">
      <c r="A72" s="4" t="s">
        <v>6</v>
      </c>
      <c r="B72" s="9">
        <v>0.91053945095027833</v>
      </c>
    </row>
    <row r="73" spans="1:2" x14ac:dyDescent="0.35">
      <c r="A73" s="4" t="s">
        <v>4</v>
      </c>
      <c r="B73" s="9">
        <v>8.946054904972163E-2</v>
      </c>
    </row>
    <row r="74" spans="1:2" x14ac:dyDescent="0.35">
      <c r="A74" s="4" t="s">
        <v>30</v>
      </c>
      <c r="B74" s="9">
        <v>1</v>
      </c>
    </row>
    <row r="78" spans="1:2" x14ac:dyDescent="0.35">
      <c r="A78" s="2" t="s">
        <v>29</v>
      </c>
      <c r="B78" t="s">
        <v>59</v>
      </c>
    </row>
    <row r="79" spans="1:2" x14ac:dyDescent="0.35">
      <c r="A79" s="4" t="s">
        <v>6</v>
      </c>
      <c r="B79" s="9">
        <v>0.75945478978690728</v>
      </c>
    </row>
    <row r="80" spans="1:2" x14ac:dyDescent="0.35">
      <c r="A80" s="4" t="s">
        <v>4</v>
      </c>
      <c r="B80" s="9">
        <v>0.24054521021309272</v>
      </c>
    </row>
    <row r="81" spans="1:2" x14ac:dyDescent="0.35">
      <c r="A81" s="4" t="s">
        <v>30</v>
      </c>
      <c r="B81" s="9">
        <v>1</v>
      </c>
    </row>
  </sheetData>
  <pageMargins left="0.7" right="0.7" top="0.75" bottom="0.75" header="0.3" footer="0.3"/>
  <drawing r:id="rId9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DE227-0ABD-4143-B7D8-574F2353B272}">
  <dimension ref="B1:N3"/>
  <sheetViews>
    <sheetView tabSelected="1" topLeftCell="A31" zoomScale="70" zoomScaleNormal="70" workbookViewId="0">
      <selection activeCell="AD8" sqref="AD8"/>
    </sheetView>
  </sheetViews>
  <sheetFormatPr defaultRowHeight="14.5" x14ac:dyDescent="0.35"/>
  <cols>
    <col min="1" max="1" width="1.6328125" style="3" customWidth="1"/>
    <col min="2" max="7" width="8.7265625" style="3"/>
    <col min="8" max="8" width="8.7265625" style="3" customWidth="1"/>
    <col min="9" max="16384" width="8.7265625" style="3"/>
  </cols>
  <sheetData>
    <row r="1" spans="2:14" ht="5" customHeight="1" x14ac:dyDescent="0.35"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</row>
    <row r="2" spans="2:14" x14ac:dyDescent="0.35"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</row>
    <row r="3" spans="2:14" x14ac:dyDescent="0.35"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</vt:lpstr>
      <vt:lpstr>Questions</vt:lpstr>
      <vt:lpstr>Pivot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grees</dc:creator>
  <cp:lastModifiedBy>Greeshma Thayath-veedu (Student)</cp:lastModifiedBy>
  <dcterms:created xsi:type="dcterms:W3CDTF">2022-09-05T11:40:25Z</dcterms:created>
  <dcterms:modified xsi:type="dcterms:W3CDTF">2023-09-19T12:32:11Z</dcterms:modified>
</cp:coreProperties>
</file>